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ik\Desktop\BIODIVERZITA\rozpocty_Chomyz\"/>
    </mc:Choice>
  </mc:AlternateContent>
  <bookViews>
    <workbookView xWindow="0" yWindow="0" windowWidth="28770" windowHeight="11760"/>
  </bookViews>
  <sheets>
    <sheet name="10let vysadby" sheetId="11" r:id="rId1"/>
    <sheet name="10let zvirata" sheetId="12" r:id="rId2"/>
  </sheets>
  <calcPr calcId="152511"/>
</workbook>
</file>

<file path=xl/calcChain.xml><?xml version="1.0" encoding="utf-8"?>
<calcChain xmlns="http://schemas.openxmlformats.org/spreadsheetml/2006/main">
  <c r="J72" i="12" l="1"/>
  <c r="J73" i="12"/>
  <c r="J93" i="12"/>
  <c r="J111" i="12"/>
  <c r="J108" i="12"/>
  <c r="J106" i="12"/>
  <c r="J102" i="12"/>
  <c r="J99" i="12"/>
  <c r="J96" i="12"/>
  <c r="J94" i="12" s="1"/>
  <c r="H96" i="12"/>
  <c r="J90" i="12"/>
  <c r="F90" i="12"/>
  <c r="J89" i="12"/>
  <c r="F89" i="12"/>
  <c r="J87" i="12"/>
  <c r="F87" i="12"/>
  <c r="E85" i="12"/>
  <c r="E83" i="12"/>
  <c r="J67" i="12"/>
  <c r="F67" i="12"/>
  <c r="J66" i="12"/>
  <c r="F66" i="12"/>
  <c r="J64" i="12"/>
  <c r="F64" i="12"/>
  <c r="E62" i="12"/>
  <c r="E60" i="12"/>
  <c r="J37" i="12"/>
  <c r="F37" i="12"/>
  <c r="J36" i="12"/>
  <c r="F36" i="12"/>
  <c r="J35" i="12"/>
  <c r="F35" i="12"/>
  <c r="J34" i="12"/>
  <c r="F34" i="12"/>
  <c r="J33" i="12"/>
  <c r="F33" i="12"/>
  <c r="J71" i="12" l="1"/>
  <c r="J30" i="12"/>
  <c r="J39" i="12" s="1"/>
  <c r="J167" i="11"/>
  <c r="J166" i="11" s="1"/>
  <c r="J163" i="11"/>
  <c r="J162" i="11" s="1"/>
  <c r="J159" i="11"/>
  <c r="J158" i="11" s="1"/>
  <c r="J155" i="11"/>
  <c r="J154" i="11" s="1"/>
  <c r="J151" i="11"/>
  <c r="J150" i="11" s="1"/>
  <c r="J147" i="11"/>
  <c r="J144" i="11"/>
  <c r="J140" i="11"/>
  <c r="J139" i="11" s="1"/>
  <c r="J136" i="11"/>
  <c r="J135" i="11" s="1"/>
  <c r="J128" i="11"/>
  <c r="J124" i="11"/>
  <c r="J131" i="11"/>
  <c r="J121" i="11"/>
  <c r="J96" i="11"/>
  <c r="J116" i="11"/>
  <c r="J113" i="11"/>
  <c r="J110" i="11"/>
  <c r="J106" i="11"/>
  <c r="J102" i="11"/>
  <c r="J99" i="11"/>
  <c r="J90" i="11"/>
  <c r="F90" i="11"/>
  <c r="J89" i="11"/>
  <c r="F89" i="11"/>
  <c r="F87" i="11"/>
  <c r="E85" i="11"/>
  <c r="J67" i="11"/>
  <c r="F67" i="11"/>
  <c r="J66" i="11"/>
  <c r="F66" i="11"/>
  <c r="F64" i="11"/>
  <c r="E62" i="11"/>
  <c r="J37" i="11"/>
  <c r="F37" i="11"/>
  <c r="J36" i="11"/>
  <c r="F36" i="11"/>
  <c r="J35" i="11"/>
  <c r="F35" i="11"/>
  <c r="J34" i="11"/>
  <c r="F34" i="11"/>
  <c r="J33" i="11"/>
  <c r="F33" i="11"/>
  <c r="J64" i="11"/>
  <c r="E60" i="11"/>
  <c r="J95" i="11" l="1"/>
  <c r="J120" i="11"/>
  <c r="J143" i="11"/>
  <c r="J73" i="11"/>
  <c r="J87" i="11"/>
  <c r="E83" i="11"/>
  <c r="J94" i="11" l="1"/>
  <c r="J93" i="11" s="1"/>
  <c r="J72" i="11" l="1"/>
  <c r="J71" i="11" l="1"/>
  <c r="J30" i="11"/>
  <c r="J39" i="11" s="1"/>
</calcChain>
</file>

<file path=xl/sharedStrings.xml><?xml version="1.0" encoding="utf-8"?>
<sst xmlns="http://schemas.openxmlformats.org/spreadsheetml/2006/main" count="551" uniqueCount="132">
  <si>
    <t/>
  </si>
  <si>
    <t>Stavba:</t>
  </si>
  <si>
    <t>Podpora biodiverzity botanicky a zoologicky cenného území bývalého vojenského areálu v Chomýži u Krnova</t>
  </si>
  <si>
    <t>KSO:</t>
  </si>
  <si>
    <t>CC-CZ:</t>
  </si>
  <si>
    <t>Místo:</t>
  </si>
  <si>
    <t>Chomýž u Krnova</t>
  </si>
  <si>
    <t>Datum:</t>
  </si>
  <si>
    <t>Zadavatel:</t>
  </si>
  <si>
    <t>IČ:</t>
  </si>
  <si>
    <t>00296139</t>
  </si>
  <si>
    <t>Město Krnov</t>
  </si>
  <si>
    <t>DIČ:</t>
  </si>
  <si>
    <t>CZ00296139</t>
  </si>
  <si>
    <t>Zhotovitel:</t>
  </si>
  <si>
    <t>48395013</t>
  </si>
  <si>
    <t>ZAHRADA OLOMOUC, s.r.o.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</si>
  <si>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</si>
  <si>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</si>
  <si>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</si>
  <si>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</si>
  <si>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</si>
  <si>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</si>
  <si>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</si>
  <si>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</si>
  <si>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</si>
  <si>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</si>
  <si>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</si>
  <si>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</si>
  <si>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</si>
  <si>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</si>
  <si>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</si>
  <si>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</si>
  <si>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</si>
  <si>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</si>
  <si>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</si>
  <si>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</si>
  <si>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</si>
  <si>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</si>
  <si>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</si>
  <si>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</si>
  <si>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</si>
  <si>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</si>
  <si>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1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</si>
  <si>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</si>
  <si>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</si>
  <si>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</si>
  <si>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</si>
  <si>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</si>
  <si>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</si>
  <si>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</si>
  <si>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</si>
  <si>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</si>
  <si>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</si>
  <si>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</si>
  <si>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</si>
  <si>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</si>
  <si>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</si>
  <si>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</si>
  <si>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</si>
  <si>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</si>
  <si>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K</t>
  </si>
  <si>
    <t>kus</t>
  </si>
  <si>
    <t>4</t>
  </si>
  <si>
    <t>VV</t>
  </si>
  <si>
    <t>3</t>
  </si>
  <si>
    <t>5</t>
  </si>
  <si>
    <t>6</t>
  </si>
  <si>
    <t>m3</t>
  </si>
  <si>
    <t>ha</t>
  </si>
  <si>
    <t>M</t>
  </si>
  <si>
    <t>kg</t>
  </si>
  <si>
    <t>sbr</t>
  </si>
  <si>
    <t>Repelent proti okusu zvěří (balení 1kg pro cca 100ks)</t>
  </si>
  <si>
    <t>počet vysazených keřů - viz. rostlinný materiál * 0,01 kg</t>
  </si>
  <si>
    <t>3150</t>
  </si>
  <si>
    <t>05000008</t>
  </si>
  <si>
    <t>voda pro zálivku</t>
  </si>
  <si>
    <t>Dovoz vody pro zálivku rostlin za vzdálenost do 1000 m</t>
  </si>
  <si>
    <t>Příplatek k dovozu vody pro zálivku rostlin do 1000 m ZKD 1000 m</t>
  </si>
  <si>
    <t>viz. položka oplocení keřů - soub*2</t>
  </si>
  <si>
    <t>180000012</t>
  </si>
  <si>
    <t>plocha keřů kosená mezi výsadbami * 2 *2</t>
  </si>
  <si>
    <t>červen, červenec 2x, srpen - keře 5l / kus</t>
  </si>
  <si>
    <t>počet keřů * 0,005 * 8</t>
  </si>
  <si>
    <t>63</t>
  </si>
  <si>
    <t>počet keřů*0,005 * 25km * 2 cesty * 8</t>
  </si>
  <si>
    <t>Ochrana sazenic proti škodám způsobeným zvěří repelentem 1x ročně - říjen (celkem 2x)</t>
  </si>
  <si>
    <t>počet keřů * 2</t>
  </si>
  <si>
    <t>05000009</t>
  </si>
  <si>
    <t>3150*0,01</t>
  </si>
  <si>
    <t>SO 10 - Následná péče po dobu 10 let - keřové výsadby, výsadby stromů, péče o pastevní areál, péče o zvířata</t>
  </si>
  <si>
    <t>Seč křovinořezem travní hmoty mezi výsadbami 2x ročně - květen, srpen (celkem 20x) (hmotu ponechat na ploše jako mulč)</t>
  </si>
  <si>
    <t>000000000</t>
  </si>
  <si>
    <t>roky 2024 - 2033</t>
  </si>
  <si>
    <t>Zalití rostlin vodou plocha přes 20 m2 - 2x ročně</t>
  </si>
  <si>
    <t>1.rok - 2024</t>
  </si>
  <si>
    <t>2.rok - 2025</t>
  </si>
  <si>
    <t>Následná péče o oplocení výsadeb keřů (243bm) s průběžnou kontrolou a případnou opravou vč. materiálu 1x ročně - duben (celkem 1x)</t>
  </si>
  <si>
    <t>3.rok - 2026</t>
  </si>
  <si>
    <t>4.rok - 2027</t>
  </si>
  <si>
    <t>5.rok - 2028</t>
  </si>
  <si>
    <t>Odstranění oplocení výsadeb keřů (243bm) duben (celkem 1x)</t>
  </si>
  <si>
    <t>6.rok - 2029</t>
  </si>
  <si>
    <t>7.rok - 2030</t>
  </si>
  <si>
    <t>8.rok - 2031</t>
  </si>
  <si>
    <t>9.rok - 2032</t>
  </si>
  <si>
    <t>10.rok - 2033</t>
  </si>
  <si>
    <t>Práce a dodávky HSV - Péče o výsadby</t>
  </si>
  <si>
    <t>1.rok - 2024 až 10.rok - 2034</t>
  </si>
  <si>
    <t>950000214</t>
  </si>
  <si>
    <t xml:space="preserve">m </t>
  </si>
  <si>
    <t>Péče o dřeviny v 8 m širokém pásu podél ohradníku (4 m na každou stranu) - vyvětvení do výšky cca 2 m a/nebo odstranění + kontrola a ošetření stromů do vzdálenosti odpovídající porostní výšce proti vývratům a pádu suchých větví (hmotu ponechat na místě v případě většího množství ve formě neuspořádaných hromad).</t>
  </si>
  <si>
    <t>ks</t>
  </si>
  <si>
    <t>plocha pastevního areálu 36,6 ha</t>
  </si>
  <si>
    <t xml:space="preserve">Revize všech komponent ohradníků/ohrad, v případě potřeby výměna spálených/zkratovaných úseků PE pásky, výměna poškozených izolátorů apod. </t>
  </si>
  <si>
    <t xml:space="preserve">ks </t>
  </si>
  <si>
    <t xml:space="preserve">délka oplocení pastevního areálu 5804 m, </t>
  </si>
  <si>
    <t xml:space="preserve">frekvence kontroly 1 x týdne * 52 týdnů * 10 let </t>
  </si>
  <si>
    <t>frekvence 1 x ročně * 10 let</t>
  </si>
  <si>
    <t>plocha pastvy * 3 seče za rok * 10 let udržitelnosti</t>
  </si>
  <si>
    <t>2 x ročně parazitologické vyšetření trusu kopytníků koproskopickými metodami (flotace, sedimentace, kvantifikace epg.) + prohlídka koní na přítomnost vajíček střečků, prohlídka kondice zvířat veterinářem a konzultace příp. intervencí/medikací s majitelem zvířat.</t>
  </si>
  <si>
    <t xml:space="preserve">frekvence kontroly 2 x ročně * 10 let </t>
  </si>
  <si>
    <t>Zajištění trvalé dostupnosti minerálního lizu (Se+Cu) - při předpokládaném počtu zvířat frekvence doplňování cca 2 měsíce</t>
  </si>
  <si>
    <t>frekvence co 2 měsíce * 2 ks * 10 let</t>
  </si>
  <si>
    <t>liz SeCu</t>
  </si>
  <si>
    <t>Zimní příkrm sena, dle aktuálního stavu pastvin</t>
  </si>
  <si>
    <t>balík sena o velikosti 150 cm (hmotnost cca 350 kg)</t>
  </si>
  <si>
    <t>frekvence 1 týdně * 2 ks  balíku * 5 měsíců * 10 let</t>
  </si>
  <si>
    <t>Práce a dodávky HSV - Péče o pastevní areál a zvířata</t>
  </si>
  <si>
    <t>Podseknutí elektrického ohradníku křovinořezem, 2 x ročně</t>
  </si>
  <si>
    <t>květen a říjen, hmotu ponechat na místě, sekat z vnitřní strany pastviny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</si>
</sst>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7" formatCode="#,##0.000"/>
  </numFmts>
  <fonts count="2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b/>
      <sz val="11"/>
      <name val="Arial CE"/>
      <charset val="238"/>
    </font>
    <font>
      <sz val="7"/>
      <name val="Arial CE"/>
    </font>
    <font>
      <b/>
      <sz val="12"/>
      <color rgb="FF00336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/>
    <xf numFmtId="0" fontId="1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5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vertical="center"/>
    </xf>
    <xf numFmtId="4" fontId="5" fillId="0" borderId="15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15" xfId="0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vertical="center"/>
    </xf>
    <xf numFmtId="4" fontId="6" fillId="0" borderId="15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4" xfId="0" applyFont="1" applyFill="1" applyBorder="1" applyAlignment="1" applyProtection="1">
      <alignment horizontal="center" vertical="center" wrapText="1"/>
    </xf>
    <xf numFmtId="4" fontId="15" fillId="0" borderId="0" xfId="0" applyNumberFormat="1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16" xfId="0" applyFont="1" applyBorder="1" applyAlignment="1" applyProtection="1">
      <alignment horizontal="center" vertical="center"/>
    </xf>
    <xf numFmtId="49" fontId="14" fillId="0" borderId="16" xfId="0" applyNumberFormat="1" applyFont="1" applyBorder="1" applyAlignment="1" applyProtection="1">
      <alignment horizontal="left" vertical="center" wrapText="1"/>
    </xf>
    <xf numFmtId="0" fontId="14" fillId="0" borderId="16" xfId="0" applyFont="1" applyBorder="1" applyAlignment="1" applyProtection="1">
      <alignment horizontal="left" vertical="center" wrapText="1"/>
    </xf>
    <xf numFmtId="0" fontId="14" fillId="0" borderId="16" xfId="0" applyFont="1" applyBorder="1" applyAlignment="1" applyProtection="1">
      <alignment horizontal="center" vertical="center" wrapText="1"/>
    </xf>
    <xf numFmtId="167" fontId="14" fillId="0" borderId="16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8" fillId="0" borderId="16" xfId="0" applyFont="1" applyBorder="1" applyAlignment="1" applyProtection="1">
      <alignment horizontal="center" vertical="center"/>
    </xf>
    <xf numFmtId="49" fontId="18" fillId="0" borderId="16" xfId="0" applyNumberFormat="1" applyFont="1" applyBorder="1" applyAlignment="1" applyProtection="1">
      <alignment horizontal="left" vertical="center" wrapText="1"/>
    </xf>
    <xf numFmtId="0" fontId="18" fillId="0" borderId="16" xfId="0" applyFont="1" applyBorder="1" applyAlignment="1" applyProtection="1">
      <alignment horizontal="left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167" fontId="18" fillId="0" borderId="16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4" fillId="3" borderId="16" xfId="0" applyFont="1" applyFill="1" applyBorder="1" applyAlignment="1" applyProtection="1">
      <alignment horizontal="center" vertical="center"/>
    </xf>
    <xf numFmtId="0" fontId="19" fillId="0" borderId="0" xfId="0" applyFont="1" applyAlignment="1">
      <alignment vertical="center"/>
    </xf>
    <xf numFmtId="0" fontId="18" fillId="3" borderId="16" xfId="0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left"/>
    </xf>
    <xf numFmtId="0" fontId="9" fillId="0" borderId="17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17" fillId="0" borderId="18" xfId="0" applyFont="1" applyBorder="1" applyAlignment="1" applyProtection="1">
      <alignment horizontal="left" vertical="center"/>
    </xf>
    <xf numFmtId="0" fontId="9" fillId="0" borderId="18" xfId="0" applyFont="1" applyBorder="1" applyAlignment="1" applyProtection="1">
      <alignment horizontal="left" vertical="center"/>
    </xf>
    <xf numFmtId="0" fontId="9" fillId="0" borderId="18" xfId="0" applyFont="1" applyBorder="1" applyAlignment="1" applyProtection="1">
      <alignment horizontal="left" vertical="center" wrapText="1"/>
    </xf>
    <xf numFmtId="167" fontId="9" fillId="0" borderId="18" xfId="0" applyNumberFormat="1" applyFont="1" applyBorder="1" applyAlignment="1" applyProtection="1">
      <alignment vertical="center"/>
    </xf>
    <xf numFmtId="0" fontId="18" fillId="3" borderId="19" xfId="0" applyFont="1" applyFill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/>
    </xf>
    <xf numFmtId="49" fontId="18" fillId="0" borderId="19" xfId="0" applyNumberFormat="1" applyFont="1" applyBorder="1" applyAlignment="1" applyProtection="1">
      <alignment horizontal="left" vertical="center" wrapText="1"/>
    </xf>
    <xf numFmtId="0" fontId="14" fillId="0" borderId="19" xfId="0" applyFont="1" applyBorder="1" applyAlignment="1" applyProtection="1">
      <alignment horizontal="left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167" fontId="14" fillId="0" borderId="19" xfId="0" applyNumberFormat="1" applyFont="1" applyBorder="1" applyAlignment="1" applyProtection="1">
      <alignment vertical="center"/>
    </xf>
    <xf numFmtId="4" fontId="14" fillId="0" borderId="19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0" fillId="4" borderId="3" xfId="0" applyFont="1" applyFill="1" applyBorder="1" applyAlignment="1" applyProtection="1">
      <alignment vertical="center"/>
    </xf>
    <xf numFmtId="0" fontId="14" fillId="4" borderId="16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vertical="center"/>
    </xf>
    <xf numFmtId="0" fontId="8" fillId="4" borderId="0" xfId="0" applyFont="1" applyFill="1" applyAlignment="1" applyProtection="1">
      <alignment vertical="center"/>
    </xf>
    <xf numFmtId="0" fontId="9" fillId="4" borderId="3" xfId="0" applyFont="1" applyFill="1" applyBorder="1" applyAlignment="1" applyProtection="1">
      <alignment vertical="center"/>
    </xf>
    <xf numFmtId="0" fontId="9" fillId="4" borderId="0" xfId="0" applyFont="1" applyFill="1" applyAlignment="1" applyProtection="1">
      <alignment vertical="center"/>
    </xf>
    <xf numFmtId="167" fontId="20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69"/>
  <sheetViews>
    <sheetView tabSelected="1" topLeftCell="A130" workbookViewId="0">
      <selection activeCell="U150" sqref="U150"/>
    </sheetView>
  </sheetViews>
  <sheetFormatPr defaultRowHeight="11.25" x14ac:dyDescent="0.2"/>
  <cols>
    <col min="1" max="1" width="1.6640625" customWidth="1"/>
    <col min="2" max="2" width="1.1640625" style="97" customWidth="1"/>
    <col min="3" max="3" width="2.6640625" style="97" customWidth="1"/>
    <col min="4" max="4" width="4.33203125" style="97" customWidth="1"/>
    <col min="5" max="5" width="14" style="97" customWidth="1"/>
    <col min="6" max="6" width="100.83203125" style="97" customWidth="1"/>
    <col min="7" max="7" width="7.5" style="97" customWidth="1"/>
    <col min="8" max="8" width="10.1640625" style="97" customWidth="1"/>
    <col min="9" max="9" width="14.83203125" style="97" customWidth="1"/>
    <col min="10" max="10" width="16.83203125" style="97" customWidth="1"/>
    <col min="11" max="11" width="5.33203125" style="97" customWidth="1"/>
  </cols>
  <sheetData>
    <row r="3" spans="2:1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</row>
    <row r="4" spans="2:11" ht="18" x14ac:dyDescent="0.2">
      <c r="B4" s="2"/>
      <c r="D4" s="14" t="s">
        <v>45</v>
      </c>
    </row>
    <row r="5" spans="2:11" x14ac:dyDescent="0.2">
      <c r="B5" s="2"/>
    </row>
    <row r="6" spans="2:11" ht="12.75" x14ac:dyDescent="0.2">
      <c r="B6" s="2"/>
      <c r="D6" s="98" t="s">
        <v>1</v>
      </c>
    </row>
    <row r="7" spans="2:11" ht="12.75" x14ac:dyDescent="0.2">
      <c r="B7" s="2"/>
      <c r="E7" s="145" t="s">
        <v>2</v>
      </c>
      <c r="F7" s="146"/>
      <c r="G7" s="146"/>
      <c r="H7" s="146"/>
    </row>
    <row r="8" spans="2:11" ht="12.75" x14ac:dyDescent="0.2">
      <c r="B8" s="5"/>
      <c r="C8" s="99"/>
      <c r="D8" s="98" t="s">
        <v>46</v>
      </c>
      <c r="E8" s="99"/>
      <c r="F8" s="99"/>
      <c r="G8" s="99"/>
      <c r="H8" s="99"/>
      <c r="I8" s="99"/>
      <c r="J8" s="99"/>
      <c r="K8" s="99"/>
    </row>
    <row r="9" spans="2:11" x14ac:dyDescent="0.2">
      <c r="B9" s="5"/>
      <c r="C9" s="99"/>
      <c r="D9" s="99"/>
      <c r="E9" s="143" t="s">
        <v>91</v>
      </c>
      <c r="F9" s="144"/>
      <c r="G9" s="144"/>
      <c r="H9" s="144"/>
      <c r="I9" s="99"/>
      <c r="J9" s="99"/>
      <c r="K9" s="99"/>
    </row>
    <row r="10" spans="2:11" ht="15" x14ac:dyDescent="0.2">
      <c r="B10" s="5"/>
      <c r="C10" s="99"/>
      <c r="D10" s="99"/>
      <c r="E10" s="99"/>
      <c r="F10" s="103" t="s">
        <v>94</v>
      </c>
      <c r="G10" s="99"/>
      <c r="H10" s="99"/>
      <c r="I10" s="99"/>
      <c r="J10" s="99"/>
      <c r="K10" s="99"/>
    </row>
    <row r="11" spans="2:11" ht="12.75" x14ac:dyDescent="0.2">
      <c r="B11" s="5"/>
      <c r="C11" s="99"/>
      <c r="D11" s="98" t="s">
        <v>3</v>
      </c>
      <c r="E11" s="99"/>
      <c r="F11" s="15" t="s">
        <v>0</v>
      </c>
      <c r="G11" s="99"/>
      <c r="H11" s="99"/>
      <c r="I11" s="98" t="s">
        <v>4</v>
      </c>
      <c r="J11" s="15" t="s">
        <v>0</v>
      </c>
      <c r="K11" s="99"/>
    </row>
    <row r="12" spans="2:11" ht="12.75" x14ac:dyDescent="0.2">
      <c r="B12" s="5"/>
      <c r="C12" s="99"/>
      <c r="D12" s="98" t="s">
        <v>5</v>
      </c>
      <c r="E12" s="99"/>
      <c r="F12" s="15" t="s">
        <v>6</v>
      </c>
      <c r="G12" s="99"/>
      <c r="H12" s="99"/>
      <c r="I12" s="98" t="s">
        <v>7</v>
      </c>
      <c r="J12" s="16"/>
      <c r="K12" s="99"/>
    </row>
    <row r="13" spans="2:11" x14ac:dyDescent="0.2">
      <c r="B13" s="5"/>
      <c r="C13" s="99"/>
      <c r="D13" s="99"/>
      <c r="E13" s="99"/>
      <c r="F13" s="99"/>
      <c r="G13" s="99"/>
      <c r="H13" s="99"/>
      <c r="I13" s="99"/>
      <c r="J13" s="99"/>
      <c r="K13" s="99"/>
    </row>
    <row r="14" spans="2:11" ht="12.75" x14ac:dyDescent="0.2">
      <c r="B14" s="5"/>
      <c r="C14" s="99"/>
      <c r="D14" s="98" t="s">
        <v>8</v>
      </c>
      <c r="E14" s="99"/>
      <c r="F14" s="99"/>
      <c r="G14" s="99"/>
      <c r="H14" s="99"/>
      <c r="I14" s="98" t="s">
        <v>9</v>
      </c>
      <c r="J14" s="15" t="s">
        <v>10</v>
      </c>
      <c r="K14" s="99"/>
    </row>
    <row r="15" spans="2:11" ht="12.75" x14ac:dyDescent="0.2">
      <c r="B15" s="5"/>
      <c r="C15" s="99"/>
      <c r="D15" s="99"/>
      <c r="E15" s="15" t="s">
        <v>11</v>
      </c>
      <c r="F15" s="99"/>
      <c r="G15" s="99"/>
      <c r="H15" s="99"/>
      <c r="I15" s="98" t="s">
        <v>12</v>
      </c>
      <c r="J15" s="15" t="s">
        <v>13</v>
      </c>
      <c r="K15" s="99"/>
    </row>
    <row r="16" spans="2:11" x14ac:dyDescent="0.2">
      <c r="B16" s="5"/>
      <c r="C16" s="99"/>
      <c r="D16" s="99"/>
      <c r="E16" s="99"/>
      <c r="F16" s="99"/>
      <c r="G16" s="99"/>
      <c r="H16" s="99"/>
      <c r="I16" s="99"/>
      <c r="J16" s="99"/>
      <c r="K16" s="99"/>
    </row>
    <row r="17" spans="2:11" ht="12.75" x14ac:dyDescent="0.2">
      <c r="B17" s="5"/>
      <c r="C17" s="99"/>
      <c r="D17" s="98" t="s">
        <v>14</v>
      </c>
      <c r="E17" s="99"/>
      <c r="F17" s="99"/>
      <c r="G17" s="99"/>
      <c r="H17" s="99"/>
      <c r="I17" s="98" t="s">
        <v>9</v>
      </c>
      <c r="J17" s="15" t="s">
        <v>15</v>
      </c>
      <c r="K17" s="99"/>
    </row>
    <row r="18" spans="2:11" ht="12.75" x14ac:dyDescent="0.2">
      <c r="B18" s="5"/>
      <c r="C18" s="99"/>
      <c r="D18" s="99"/>
      <c r="E18" s="15" t="s">
        <v>16</v>
      </c>
      <c r="F18" s="99"/>
      <c r="G18" s="99"/>
      <c r="H18" s="99"/>
      <c r="I18" s="98" t="s">
        <v>12</v>
      </c>
      <c r="J18" s="15" t="s">
        <v>0</v>
      </c>
      <c r="K18" s="99"/>
    </row>
    <row r="19" spans="2:11" x14ac:dyDescent="0.2">
      <c r="B19" s="5"/>
      <c r="C19" s="99"/>
      <c r="D19" s="99"/>
      <c r="E19" s="99"/>
      <c r="F19" s="99"/>
      <c r="G19" s="99"/>
      <c r="H19" s="99"/>
      <c r="I19" s="99"/>
      <c r="J19" s="99"/>
      <c r="K19" s="99"/>
    </row>
    <row r="20" spans="2:11" ht="12.75" x14ac:dyDescent="0.2">
      <c r="B20" s="5"/>
      <c r="C20" s="99"/>
      <c r="D20" s="98" t="s">
        <v>17</v>
      </c>
      <c r="E20" s="99"/>
      <c r="F20" s="99"/>
      <c r="G20" s="99"/>
      <c r="H20" s="99"/>
      <c r="I20" s="98" t="s">
        <v>9</v>
      </c>
      <c r="J20" s="15" t="s">
        <v>15</v>
      </c>
      <c r="K20" s="99"/>
    </row>
    <row r="21" spans="2:11" ht="12.75" x14ac:dyDescent="0.2">
      <c r="B21" s="5"/>
      <c r="C21" s="99"/>
      <c r="D21" s="99"/>
      <c r="E21" s="15" t="s">
        <v>16</v>
      </c>
      <c r="F21" s="99"/>
      <c r="G21" s="99"/>
      <c r="H21" s="99"/>
      <c r="I21" s="98" t="s">
        <v>12</v>
      </c>
      <c r="J21" s="15" t="s">
        <v>0</v>
      </c>
      <c r="K21" s="99"/>
    </row>
    <row r="22" spans="2:11" x14ac:dyDescent="0.2">
      <c r="B22" s="5"/>
      <c r="C22" s="99"/>
      <c r="D22" s="99"/>
      <c r="E22" s="99"/>
      <c r="F22" s="99"/>
      <c r="G22" s="99"/>
      <c r="H22" s="99"/>
      <c r="I22" s="99"/>
      <c r="J22" s="99"/>
      <c r="K22" s="99"/>
    </row>
    <row r="23" spans="2:11" ht="12.75" x14ac:dyDescent="0.2">
      <c r="B23" s="5"/>
      <c r="C23" s="99"/>
      <c r="D23" s="98" t="s">
        <v>18</v>
      </c>
      <c r="E23" s="99"/>
      <c r="F23" s="99"/>
      <c r="G23" s="99"/>
      <c r="H23" s="99"/>
      <c r="I23" s="98" t="s">
        <v>9</v>
      </c>
      <c r="J23" s="15" t="s">
        <v>0</v>
      </c>
      <c r="K23" s="99"/>
    </row>
    <row r="24" spans="2:11" ht="12.75" x14ac:dyDescent="0.2">
      <c r="B24" s="5"/>
      <c r="C24" s="99"/>
      <c r="D24" s="99"/>
      <c r="E24" s="15"/>
      <c r="F24" s="99"/>
      <c r="G24" s="99"/>
      <c r="H24" s="99"/>
      <c r="I24" s="98" t="s">
        <v>12</v>
      </c>
      <c r="J24" s="15" t="s">
        <v>0</v>
      </c>
      <c r="K24" s="99"/>
    </row>
    <row r="25" spans="2:11" x14ac:dyDescent="0.2">
      <c r="B25" s="5"/>
      <c r="C25" s="99"/>
      <c r="D25" s="99"/>
      <c r="E25" s="99"/>
      <c r="F25" s="99"/>
      <c r="G25" s="99"/>
      <c r="H25" s="99"/>
      <c r="I25" s="99"/>
      <c r="J25" s="99"/>
      <c r="K25" s="99"/>
    </row>
    <row r="26" spans="2:11" ht="12.75" x14ac:dyDescent="0.2">
      <c r="B26" s="5"/>
      <c r="C26" s="99"/>
      <c r="D26" s="98" t="s">
        <v>19</v>
      </c>
      <c r="E26" s="99"/>
      <c r="F26" s="99"/>
      <c r="G26" s="99"/>
      <c r="H26" s="99"/>
      <c r="I26" s="99"/>
      <c r="J26" s="99"/>
      <c r="K26" s="99"/>
    </row>
    <row r="27" spans="2:11" ht="12.75" x14ac:dyDescent="0.2">
      <c r="B27" s="18"/>
      <c r="C27" s="17"/>
      <c r="D27" s="17"/>
      <c r="E27" s="145" t="s">
        <v>0</v>
      </c>
      <c r="F27" s="145"/>
      <c r="G27" s="145"/>
      <c r="H27" s="145"/>
      <c r="I27" s="17"/>
      <c r="J27" s="17"/>
      <c r="K27" s="17"/>
    </row>
    <row r="28" spans="2:11" x14ac:dyDescent="0.2">
      <c r="B28" s="5"/>
      <c r="C28" s="99"/>
      <c r="D28" s="99"/>
      <c r="E28" s="99"/>
      <c r="F28" s="99"/>
      <c r="G28" s="99"/>
      <c r="H28" s="99"/>
      <c r="I28" s="99"/>
      <c r="J28" s="99"/>
      <c r="K28" s="99"/>
    </row>
    <row r="29" spans="2:11" x14ac:dyDescent="0.2">
      <c r="B29" s="5"/>
      <c r="C29" s="99"/>
      <c r="D29" s="19"/>
      <c r="E29" s="19"/>
      <c r="F29" s="19"/>
      <c r="G29" s="19"/>
      <c r="H29" s="19"/>
      <c r="I29" s="19"/>
      <c r="J29" s="19"/>
      <c r="K29" s="19"/>
    </row>
    <row r="30" spans="2:11" ht="15.75" x14ac:dyDescent="0.2">
      <c r="B30" s="5"/>
      <c r="C30" s="99"/>
      <c r="D30" s="20" t="s">
        <v>20</v>
      </c>
      <c r="E30" s="99"/>
      <c r="F30" s="99"/>
      <c r="G30" s="99"/>
      <c r="H30" s="99"/>
      <c r="I30" s="99"/>
      <c r="J30" s="21" t="e">
        <f>ROUND(J93, 2)</f>
        <v>#REF!</v>
      </c>
      <c r="K30" s="99"/>
    </row>
    <row r="31" spans="2:11" x14ac:dyDescent="0.2">
      <c r="B31" s="5"/>
      <c r="C31" s="99"/>
      <c r="D31" s="19"/>
      <c r="E31" s="19"/>
      <c r="F31" s="19"/>
      <c r="G31" s="19"/>
      <c r="H31" s="19"/>
      <c r="I31" s="19"/>
      <c r="J31" s="19"/>
      <c r="K31" s="19"/>
    </row>
    <row r="32" spans="2:11" ht="12.75" x14ac:dyDescent="0.2">
      <c r="B32" s="5"/>
      <c r="C32" s="99"/>
      <c r="D32" s="99"/>
      <c r="E32" s="99"/>
      <c r="F32" s="22" t="s">
        <v>22</v>
      </c>
      <c r="G32" s="99"/>
      <c r="H32" s="99"/>
      <c r="I32" s="22" t="s">
        <v>21</v>
      </c>
      <c r="J32" s="22" t="s">
        <v>23</v>
      </c>
      <c r="K32" s="99"/>
    </row>
    <row r="33" spans="2:11" ht="12.75" x14ac:dyDescent="0.2">
      <c r="B33" s="5"/>
      <c r="C33" s="99"/>
      <c r="D33" s="23" t="s">
        <v>24</v>
      </c>
      <c r="E33" s="98" t="s">
        <v>25</v>
      </c>
      <c r="F33" s="24">
        <f>ROUND((SUM(BE93:BE118)),  2)</f>
        <v>0</v>
      </c>
      <c r="G33" s="99"/>
      <c r="H33" s="99"/>
      <c r="I33" s="25">
        <v>0.21</v>
      </c>
      <c r="J33" s="24">
        <f>ROUND(((SUM(BE93:BE118))*I33),  2)</f>
        <v>0</v>
      </c>
      <c r="K33" s="99"/>
    </row>
    <row r="34" spans="2:11" ht="12.75" x14ac:dyDescent="0.2">
      <c r="B34" s="5"/>
      <c r="C34" s="99"/>
      <c r="D34" s="99"/>
      <c r="E34" s="98" t="s">
        <v>26</v>
      </c>
      <c r="F34" s="24">
        <f>ROUND((SUM(BF93:BF118)),  2)</f>
        <v>0</v>
      </c>
      <c r="G34" s="99"/>
      <c r="H34" s="99"/>
      <c r="I34" s="25">
        <v>0.15</v>
      </c>
      <c r="J34" s="24">
        <f>ROUND(((SUM(BF93:BF118))*I34),  2)</f>
        <v>0</v>
      </c>
      <c r="K34" s="99"/>
    </row>
    <row r="35" spans="2:11" ht="12.75" x14ac:dyDescent="0.2">
      <c r="B35" s="5"/>
      <c r="C35" s="99"/>
      <c r="D35" s="99"/>
      <c r="E35" s="98" t="s">
        <v>27</v>
      </c>
      <c r="F35" s="24">
        <f>ROUND((SUM(BG93:BG118)),  2)</f>
        <v>0</v>
      </c>
      <c r="G35" s="99"/>
      <c r="H35" s="99"/>
      <c r="I35" s="25">
        <v>0.21</v>
      </c>
      <c r="J35" s="24">
        <f>0</f>
        <v>0</v>
      </c>
      <c r="K35" s="99"/>
    </row>
    <row r="36" spans="2:11" ht="12.75" x14ac:dyDescent="0.2">
      <c r="B36" s="5"/>
      <c r="C36" s="99"/>
      <c r="D36" s="99"/>
      <c r="E36" s="98" t="s">
        <v>28</v>
      </c>
      <c r="F36" s="24">
        <f>ROUND((SUM(BH93:BH118)),  2)</f>
        <v>0</v>
      </c>
      <c r="G36" s="99"/>
      <c r="H36" s="99"/>
      <c r="I36" s="25">
        <v>0.15</v>
      </c>
      <c r="J36" s="24">
        <f>0</f>
        <v>0</v>
      </c>
      <c r="K36" s="99"/>
    </row>
    <row r="37" spans="2:11" ht="12.75" x14ac:dyDescent="0.2">
      <c r="B37" s="5"/>
      <c r="C37" s="99"/>
      <c r="D37" s="99"/>
      <c r="E37" s="98" t="s">
        <v>29</v>
      </c>
      <c r="F37" s="24">
        <f>ROUND((SUM(BI93:BI118)),  2)</f>
        <v>0</v>
      </c>
      <c r="G37" s="99"/>
      <c r="H37" s="99"/>
      <c r="I37" s="25">
        <v>0</v>
      </c>
      <c r="J37" s="24">
        <f>0</f>
        <v>0</v>
      </c>
      <c r="K37" s="99"/>
    </row>
    <row r="38" spans="2:11" x14ac:dyDescent="0.2">
      <c r="B38" s="5"/>
      <c r="C38" s="99"/>
      <c r="D38" s="99"/>
      <c r="E38" s="99"/>
      <c r="F38" s="99"/>
      <c r="G38" s="99"/>
      <c r="H38" s="99"/>
      <c r="I38" s="99"/>
      <c r="J38" s="99"/>
      <c r="K38" s="99"/>
    </row>
    <row r="39" spans="2:11" ht="15.75" x14ac:dyDescent="0.2">
      <c r="B39" s="5"/>
      <c r="C39" s="26"/>
      <c r="D39" s="27" t="s">
        <v>30</v>
      </c>
      <c r="E39" s="28"/>
      <c r="F39" s="28"/>
      <c r="G39" s="29" t="s">
        <v>31</v>
      </c>
      <c r="H39" s="30" t="s">
        <v>32</v>
      </c>
      <c r="I39" s="28"/>
      <c r="J39" s="31" t="e">
        <f>SUM(J30:J37)</f>
        <v>#REF!</v>
      </c>
      <c r="K39" s="32"/>
    </row>
    <row r="40" spans="2:11" x14ac:dyDescent="0.2">
      <c r="B40" s="5"/>
      <c r="C40" s="99"/>
      <c r="D40" s="99"/>
      <c r="E40" s="99"/>
      <c r="F40" s="99"/>
      <c r="G40" s="99"/>
      <c r="H40" s="99"/>
      <c r="I40" s="99"/>
      <c r="J40" s="99"/>
      <c r="K40" s="99"/>
    </row>
    <row r="41" spans="2:11" x14ac:dyDescent="0.2">
      <c r="B41" s="2"/>
    </row>
    <row r="42" spans="2:11" ht="12.75" x14ac:dyDescent="0.2">
      <c r="B42" s="6"/>
      <c r="C42" s="1"/>
      <c r="D42" s="33" t="s">
        <v>33</v>
      </c>
      <c r="E42" s="34"/>
      <c r="F42" s="34"/>
      <c r="G42" s="33" t="s">
        <v>34</v>
      </c>
      <c r="H42" s="34"/>
      <c r="I42" s="34"/>
      <c r="J42" s="34"/>
      <c r="K42" s="34"/>
    </row>
    <row r="43" spans="2:11" x14ac:dyDescent="0.2">
      <c r="B43" s="2"/>
    </row>
    <row r="44" spans="2:11" x14ac:dyDescent="0.2">
      <c r="B44" s="2"/>
    </row>
    <row r="45" spans="2:11" ht="12.75" x14ac:dyDescent="0.2">
      <c r="B45" s="5"/>
      <c r="C45" s="99"/>
      <c r="D45" s="35" t="s">
        <v>35</v>
      </c>
      <c r="E45" s="36"/>
      <c r="F45" s="37" t="s">
        <v>36</v>
      </c>
      <c r="G45" s="35" t="s">
        <v>35</v>
      </c>
      <c r="H45" s="36"/>
      <c r="I45" s="36"/>
      <c r="J45" s="38" t="s">
        <v>36</v>
      </c>
      <c r="K45" s="36"/>
    </row>
    <row r="46" spans="2:11" x14ac:dyDescent="0.2">
      <c r="B46" s="2"/>
    </row>
    <row r="47" spans="2:11" x14ac:dyDescent="0.2">
      <c r="B47" s="2"/>
    </row>
    <row r="48" spans="2:11" ht="12.75" x14ac:dyDescent="0.2">
      <c r="B48" s="5"/>
      <c r="C48" s="99"/>
      <c r="D48" s="33" t="s">
        <v>37</v>
      </c>
      <c r="E48" s="39"/>
      <c r="F48" s="39"/>
      <c r="G48" s="33" t="s">
        <v>38</v>
      </c>
      <c r="H48" s="39"/>
      <c r="I48" s="39"/>
      <c r="J48" s="39"/>
      <c r="K48" s="39"/>
    </row>
    <row r="49" spans="2:11" x14ac:dyDescent="0.2">
      <c r="B49" s="2"/>
    </row>
    <row r="50" spans="2:11" x14ac:dyDescent="0.2">
      <c r="B50" s="2"/>
    </row>
    <row r="51" spans="2:11" ht="12.75" x14ac:dyDescent="0.2">
      <c r="B51" s="5"/>
      <c r="C51" s="99"/>
      <c r="D51" s="35" t="s">
        <v>35</v>
      </c>
      <c r="E51" s="36"/>
      <c r="F51" s="37" t="s">
        <v>36</v>
      </c>
      <c r="G51" s="35" t="s">
        <v>35</v>
      </c>
      <c r="H51" s="36"/>
      <c r="I51" s="36"/>
      <c r="J51" s="38" t="s">
        <v>36</v>
      </c>
      <c r="K51" s="36"/>
    </row>
    <row r="52" spans="2:11" x14ac:dyDescent="0.2">
      <c r="B52" s="40"/>
      <c r="C52" s="41"/>
      <c r="D52" s="41"/>
      <c r="E52" s="41"/>
      <c r="F52" s="41"/>
      <c r="G52" s="41"/>
      <c r="H52" s="41"/>
      <c r="I52" s="41"/>
      <c r="J52" s="41"/>
      <c r="K52" s="41"/>
    </row>
    <row r="56" spans="2:11" x14ac:dyDescent="0.2">
      <c r="B56" s="42"/>
      <c r="C56" s="43"/>
      <c r="D56" s="43"/>
      <c r="E56" s="43"/>
      <c r="F56" s="43"/>
      <c r="G56" s="43"/>
      <c r="H56" s="43"/>
      <c r="I56" s="43"/>
      <c r="J56" s="43"/>
      <c r="K56" s="43"/>
    </row>
    <row r="57" spans="2:11" ht="18" x14ac:dyDescent="0.2">
      <c r="B57" s="4"/>
      <c r="C57" s="3" t="s">
        <v>47</v>
      </c>
      <c r="D57" s="101"/>
      <c r="E57" s="101"/>
      <c r="F57" s="101"/>
      <c r="G57" s="101"/>
      <c r="H57" s="101"/>
      <c r="I57" s="101"/>
      <c r="J57" s="101"/>
      <c r="K57" s="101"/>
    </row>
    <row r="58" spans="2:11" x14ac:dyDescent="0.2">
      <c r="B58" s="4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2:11" ht="12.75" x14ac:dyDescent="0.2">
      <c r="B59" s="4"/>
      <c r="C59" s="100" t="s">
        <v>1</v>
      </c>
      <c r="D59" s="101"/>
      <c r="E59" s="101"/>
      <c r="F59" s="101"/>
      <c r="G59" s="101"/>
      <c r="H59" s="101"/>
      <c r="I59" s="101"/>
      <c r="J59" s="101"/>
      <c r="K59" s="101"/>
    </row>
    <row r="60" spans="2:11" ht="12.75" x14ac:dyDescent="0.2">
      <c r="B60" s="4"/>
      <c r="C60" s="101"/>
      <c r="D60" s="101"/>
      <c r="E60" s="147" t="str">
        <f>E7</f>
        <v>Podpora biodiverzity botanicky a zoologicky cenného území bývalého vojenského areálu v Chomýži u Krnova</v>
      </c>
      <c r="F60" s="148"/>
      <c r="G60" s="148"/>
      <c r="H60" s="148"/>
      <c r="I60" s="101"/>
      <c r="J60" s="101"/>
      <c r="K60" s="101"/>
    </row>
    <row r="61" spans="2:11" ht="12.75" x14ac:dyDescent="0.2">
      <c r="B61" s="4"/>
      <c r="C61" s="100" t="s">
        <v>46</v>
      </c>
      <c r="D61" s="101"/>
      <c r="E61" s="101"/>
      <c r="F61" s="101"/>
      <c r="G61" s="101"/>
      <c r="H61" s="101"/>
      <c r="I61" s="101"/>
      <c r="J61" s="101"/>
      <c r="K61" s="101"/>
    </row>
    <row r="62" spans="2:11" x14ac:dyDescent="0.2">
      <c r="B62" s="4"/>
      <c r="C62" s="101"/>
      <c r="D62" s="101"/>
      <c r="E62" s="141" t="str">
        <f>E9</f>
        <v>SO 10 - Následná péče po dobu 10 let - keřové výsadby, výsadby stromů, péče o pastevní areál, péče o zvířata</v>
      </c>
      <c r="F62" s="142"/>
      <c r="G62" s="142"/>
      <c r="H62" s="142"/>
      <c r="I62" s="101"/>
      <c r="J62" s="101"/>
      <c r="K62" s="101"/>
    </row>
    <row r="63" spans="2:11" ht="15" x14ac:dyDescent="0.2">
      <c r="B63" s="4"/>
      <c r="C63" s="101"/>
      <c r="D63" s="101"/>
      <c r="E63" s="101"/>
      <c r="F63" s="103" t="s">
        <v>94</v>
      </c>
      <c r="G63" s="101"/>
      <c r="H63" s="101"/>
      <c r="I63" s="101"/>
      <c r="J63" s="101"/>
      <c r="K63" s="101"/>
    </row>
    <row r="64" spans="2:11" ht="12.75" x14ac:dyDescent="0.2">
      <c r="B64" s="4"/>
      <c r="C64" s="100" t="s">
        <v>5</v>
      </c>
      <c r="D64" s="101"/>
      <c r="E64" s="101"/>
      <c r="F64" s="95" t="str">
        <f>F12</f>
        <v>Chomýž u Krnova</v>
      </c>
      <c r="G64" s="101"/>
      <c r="H64" s="101"/>
      <c r="I64" s="100" t="s">
        <v>7</v>
      </c>
      <c r="J64" s="93" t="str">
        <f>IF(J12="","",J12)</f>
        <v/>
      </c>
      <c r="K64" s="101"/>
    </row>
    <row r="65" spans="2:11" x14ac:dyDescent="0.2">
      <c r="B65" s="4"/>
      <c r="C65" s="101"/>
      <c r="D65" s="101"/>
      <c r="E65" s="101"/>
      <c r="F65" s="101"/>
      <c r="G65" s="101"/>
      <c r="H65" s="101"/>
      <c r="I65" s="101"/>
      <c r="J65" s="101"/>
      <c r="K65" s="101"/>
    </row>
    <row r="66" spans="2:11" ht="38.25" x14ac:dyDescent="0.2">
      <c r="B66" s="4"/>
      <c r="C66" s="100" t="s">
        <v>8</v>
      </c>
      <c r="D66" s="101"/>
      <c r="E66" s="101"/>
      <c r="F66" s="95" t="str">
        <f>E15</f>
        <v>Město Krnov</v>
      </c>
      <c r="G66" s="101"/>
      <c r="H66" s="101"/>
      <c r="I66" s="100" t="s">
        <v>17</v>
      </c>
      <c r="J66" s="96" t="str">
        <f>E21</f>
        <v>ZAHRADA OLOMOUC, s.r.o.</v>
      </c>
      <c r="K66" s="101"/>
    </row>
    <row r="67" spans="2:11" ht="12.75" x14ac:dyDescent="0.2">
      <c r="B67" s="4"/>
      <c r="C67" s="100" t="s">
        <v>14</v>
      </c>
      <c r="D67" s="101"/>
      <c r="E67" s="101"/>
      <c r="F67" s="95" t="str">
        <f>IF(E18="","",E18)</f>
        <v>ZAHRADA OLOMOUC, s.r.o.</v>
      </c>
      <c r="G67" s="101"/>
      <c r="H67" s="101"/>
      <c r="I67" s="100" t="s">
        <v>18</v>
      </c>
      <c r="J67" s="96">
        <f>E24</f>
        <v>0</v>
      </c>
      <c r="K67" s="101"/>
    </row>
    <row r="68" spans="2:11" x14ac:dyDescent="0.2">
      <c r="B68" s="4"/>
      <c r="C68" s="101"/>
      <c r="D68" s="101"/>
      <c r="E68" s="101"/>
      <c r="F68" s="101"/>
      <c r="G68" s="101"/>
      <c r="H68" s="101"/>
      <c r="I68" s="101"/>
      <c r="J68" s="101"/>
      <c r="K68" s="101"/>
    </row>
    <row r="69" spans="2:11" ht="12" x14ac:dyDescent="0.2">
      <c r="B69" s="4"/>
      <c r="C69" s="44" t="s">
        <v>48</v>
      </c>
      <c r="D69" s="45"/>
      <c r="E69" s="45"/>
      <c r="F69" s="45"/>
      <c r="G69" s="45"/>
      <c r="H69" s="45"/>
      <c r="I69" s="45"/>
      <c r="J69" s="46" t="s">
        <v>49</v>
      </c>
      <c r="K69" s="45"/>
    </row>
    <row r="70" spans="2:11" x14ac:dyDescent="0.2">
      <c r="B70" s="4"/>
      <c r="C70" s="101"/>
      <c r="D70" s="101"/>
      <c r="E70" s="101"/>
      <c r="F70" s="101"/>
      <c r="G70" s="101"/>
      <c r="H70" s="101"/>
      <c r="I70" s="101"/>
      <c r="J70" s="101"/>
      <c r="K70" s="101"/>
    </row>
    <row r="71" spans="2:11" ht="15.75" x14ac:dyDescent="0.2">
      <c r="B71" s="4"/>
      <c r="C71" s="47" t="s">
        <v>50</v>
      </c>
      <c r="D71" s="101"/>
      <c r="E71" s="101"/>
      <c r="F71" s="101"/>
      <c r="G71" s="101"/>
      <c r="H71" s="101"/>
      <c r="I71" s="101"/>
      <c r="J71" s="94" t="e">
        <f>J93</f>
        <v>#REF!</v>
      </c>
      <c r="K71" s="101"/>
    </row>
    <row r="72" spans="2:11" ht="15" x14ac:dyDescent="0.2">
      <c r="B72" s="48"/>
      <c r="C72" s="49"/>
      <c r="D72" s="50" t="s">
        <v>51</v>
      </c>
      <c r="E72" s="51"/>
      <c r="F72" s="51"/>
      <c r="G72" s="51"/>
      <c r="H72" s="51"/>
      <c r="I72" s="51"/>
      <c r="J72" s="52">
        <f>J94</f>
        <v>0</v>
      </c>
      <c r="K72" s="49"/>
    </row>
    <row r="73" spans="2:11" ht="12.75" x14ac:dyDescent="0.2">
      <c r="B73" s="53"/>
      <c r="C73" s="54"/>
      <c r="D73" s="55" t="s">
        <v>52</v>
      </c>
      <c r="E73" s="56"/>
      <c r="F73" s="56"/>
      <c r="G73" s="56"/>
      <c r="H73" s="56"/>
      <c r="I73" s="56"/>
      <c r="J73" s="57">
        <f>J95</f>
        <v>0</v>
      </c>
      <c r="K73" s="54"/>
    </row>
    <row r="74" spans="2:11" x14ac:dyDescent="0.2">
      <c r="B74" s="4"/>
      <c r="C74" s="101"/>
      <c r="D74" s="101"/>
      <c r="E74" s="101"/>
      <c r="F74" s="101"/>
      <c r="G74" s="101"/>
      <c r="H74" s="101"/>
      <c r="I74" s="101"/>
      <c r="J74" s="101"/>
      <c r="K74" s="101"/>
    </row>
    <row r="75" spans="2:11" x14ac:dyDescent="0.2">
      <c r="B75" s="7"/>
      <c r="C75" s="8"/>
      <c r="D75" s="8"/>
      <c r="E75" s="8"/>
      <c r="F75" s="8"/>
      <c r="G75" s="8"/>
      <c r="H75" s="8"/>
      <c r="I75" s="8"/>
      <c r="J75" s="8"/>
      <c r="K75" s="8"/>
    </row>
    <row r="79" spans="2:11" x14ac:dyDescent="0.2">
      <c r="B79" s="9"/>
      <c r="C79" s="10"/>
      <c r="D79" s="10"/>
      <c r="E79" s="10"/>
      <c r="F79" s="10"/>
      <c r="G79" s="10"/>
      <c r="H79" s="10"/>
      <c r="I79" s="10"/>
      <c r="J79" s="10"/>
      <c r="K79" s="10"/>
    </row>
    <row r="80" spans="2:11" ht="18" x14ac:dyDescent="0.2">
      <c r="B80" s="4"/>
      <c r="C80" s="3" t="s">
        <v>53</v>
      </c>
      <c r="D80" s="101"/>
      <c r="E80" s="101"/>
      <c r="F80" s="101"/>
      <c r="G80" s="101"/>
      <c r="H80" s="101"/>
      <c r="I80" s="101"/>
      <c r="J80" s="101"/>
      <c r="K80" s="101"/>
    </row>
    <row r="81" spans="2:11" x14ac:dyDescent="0.2">
      <c r="B81" s="4"/>
      <c r="C81" s="101"/>
      <c r="D81" s="101"/>
      <c r="E81" s="101"/>
      <c r="F81" s="101"/>
      <c r="G81" s="101"/>
      <c r="H81" s="101"/>
      <c r="I81" s="101"/>
      <c r="J81" s="101"/>
      <c r="K81" s="101"/>
    </row>
    <row r="82" spans="2:11" ht="12.75" x14ac:dyDescent="0.2">
      <c r="B82" s="4"/>
      <c r="C82" s="100" t="s">
        <v>1</v>
      </c>
      <c r="D82" s="101"/>
      <c r="E82" s="101"/>
      <c r="F82" s="101"/>
      <c r="G82" s="101"/>
      <c r="H82" s="101"/>
      <c r="I82" s="101"/>
      <c r="J82" s="101"/>
      <c r="K82" s="101"/>
    </row>
    <row r="83" spans="2:11" ht="12.75" x14ac:dyDescent="0.2">
      <c r="B83" s="4"/>
      <c r="C83" s="101"/>
      <c r="D83" s="101"/>
      <c r="E83" s="139" t="str">
        <f>E7</f>
        <v>Podpora biodiverzity botanicky a zoologicky cenného území bývalého vojenského areálu v Chomýži u Krnova</v>
      </c>
      <c r="F83" s="140"/>
      <c r="G83" s="140"/>
      <c r="H83" s="140"/>
      <c r="I83" s="101"/>
      <c r="J83" s="101"/>
      <c r="K83" s="101"/>
    </row>
    <row r="84" spans="2:11" ht="12.75" x14ac:dyDescent="0.2">
      <c r="B84" s="4"/>
      <c r="C84" s="100" t="s">
        <v>46</v>
      </c>
      <c r="D84" s="101"/>
      <c r="E84" s="101"/>
      <c r="F84" s="101"/>
      <c r="G84" s="101"/>
      <c r="H84" s="101"/>
      <c r="I84" s="101"/>
      <c r="J84" s="101"/>
      <c r="K84" s="101"/>
    </row>
    <row r="85" spans="2:11" x14ac:dyDescent="0.2">
      <c r="B85" s="4"/>
      <c r="C85" s="101"/>
      <c r="D85" s="101"/>
      <c r="E85" s="141" t="str">
        <f>E9</f>
        <v>SO 10 - Následná péče po dobu 10 let - keřové výsadby, výsadby stromů, péče o pastevní areál, péče o zvířata</v>
      </c>
      <c r="F85" s="142"/>
      <c r="G85" s="142"/>
      <c r="H85" s="142"/>
      <c r="I85" s="101"/>
      <c r="J85" s="101"/>
      <c r="K85" s="101"/>
    </row>
    <row r="86" spans="2:11" ht="15" x14ac:dyDescent="0.2">
      <c r="B86" s="4"/>
      <c r="C86" s="101"/>
      <c r="D86" s="101"/>
      <c r="E86" s="101"/>
      <c r="F86" s="103" t="s">
        <v>94</v>
      </c>
      <c r="G86" s="101"/>
      <c r="H86" s="101"/>
      <c r="I86" s="101"/>
      <c r="J86" s="101"/>
      <c r="K86" s="101"/>
    </row>
    <row r="87" spans="2:11" ht="12.75" x14ac:dyDescent="0.2">
      <c r="B87" s="4"/>
      <c r="C87" s="100" t="s">
        <v>5</v>
      </c>
      <c r="D87" s="101"/>
      <c r="E87" s="101"/>
      <c r="F87" s="95" t="str">
        <f>F12</f>
        <v>Chomýž u Krnova</v>
      </c>
      <c r="G87" s="101"/>
      <c r="H87" s="101"/>
      <c r="I87" s="100" t="s">
        <v>7</v>
      </c>
      <c r="J87" s="93" t="str">
        <f>IF(J12="","",J12)</f>
        <v/>
      </c>
      <c r="K87" s="101"/>
    </row>
    <row r="88" spans="2:11" x14ac:dyDescent="0.2">
      <c r="B88" s="4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2:11" ht="38.25" x14ac:dyDescent="0.2">
      <c r="B89" s="4"/>
      <c r="C89" s="100" t="s">
        <v>8</v>
      </c>
      <c r="D89" s="101"/>
      <c r="E89" s="101"/>
      <c r="F89" s="95" t="str">
        <f>E15</f>
        <v>Město Krnov</v>
      </c>
      <c r="G89" s="101"/>
      <c r="H89" s="101"/>
      <c r="I89" s="100" t="s">
        <v>17</v>
      </c>
      <c r="J89" s="96" t="str">
        <f>E21</f>
        <v>ZAHRADA OLOMOUC, s.r.o.</v>
      </c>
      <c r="K89" s="101"/>
    </row>
    <row r="90" spans="2:11" ht="12.75" x14ac:dyDescent="0.2">
      <c r="B90" s="4"/>
      <c r="C90" s="100" t="s">
        <v>14</v>
      </c>
      <c r="D90" s="101"/>
      <c r="E90" s="101"/>
      <c r="F90" s="95" t="str">
        <f>IF(E18="","",E18)</f>
        <v>ZAHRADA OLOMOUC, s.r.o.</v>
      </c>
      <c r="G90" s="101"/>
      <c r="H90" s="101"/>
      <c r="I90" s="100" t="s">
        <v>18</v>
      </c>
      <c r="J90" s="96">
        <f>E24</f>
        <v>0</v>
      </c>
      <c r="K90" s="101"/>
    </row>
    <row r="91" spans="2:11" x14ac:dyDescent="0.2">
      <c r="B91" s="4"/>
      <c r="C91" s="101"/>
      <c r="D91" s="101"/>
      <c r="E91" s="101"/>
      <c r="F91" s="101"/>
      <c r="G91" s="101"/>
      <c r="H91" s="101"/>
      <c r="I91" s="101"/>
      <c r="J91" s="101"/>
      <c r="K91" s="101"/>
    </row>
    <row r="92" spans="2:11" ht="60" x14ac:dyDescent="0.2">
      <c r="B92" s="58"/>
      <c r="C92" s="59" t="s">
        <v>54</v>
      </c>
      <c r="D92" s="60" t="s">
        <v>41</v>
      </c>
      <c r="E92" s="60" t="s">
        <v>39</v>
      </c>
      <c r="F92" s="60" t="s">
        <v>40</v>
      </c>
      <c r="G92" s="60" t="s">
        <v>55</v>
      </c>
      <c r="H92" s="60" t="s">
        <v>56</v>
      </c>
      <c r="I92" s="60" t="s">
        <v>57</v>
      </c>
      <c r="J92" s="60" t="s">
        <v>49</v>
      </c>
      <c r="K92" s="61" t="s">
        <v>58</v>
      </c>
    </row>
    <row r="93" spans="2:11" ht="15.75" x14ac:dyDescent="0.25">
      <c r="B93" s="4"/>
      <c r="C93" s="11" t="s">
        <v>59</v>
      </c>
      <c r="D93" s="101"/>
      <c r="E93" s="101"/>
      <c r="F93" s="101"/>
      <c r="G93" s="101"/>
      <c r="H93" s="101"/>
      <c r="I93" s="101"/>
      <c r="J93" s="62" t="e">
        <f>J94+J120+J135+J139+J143+J150+J154+J158+J162+J166+#REF!</f>
        <v>#REF!</v>
      </c>
      <c r="K93" s="101"/>
    </row>
    <row r="94" spans="2:11" ht="15.75" x14ac:dyDescent="0.25">
      <c r="B94" s="63"/>
      <c r="C94" s="64"/>
      <c r="D94" s="65" t="s">
        <v>42</v>
      </c>
      <c r="E94" s="66" t="s">
        <v>60</v>
      </c>
      <c r="F94" s="130" t="s">
        <v>108</v>
      </c>
      <c r="G94" s="64"/>
      <c r="H94" s="64"/>
      <c r="I94" s="64"/>
      <c r="J94" s="67">
        <f>J95+J120+J135+J139+J143+J150+J154+J158+J162+J166</f>
        <v>0</v>
      </c>
      <c r="K94" s="64"/>
    </row>
    <row r="95" spans="2:11" ht="12.75" x14ac:dyDescent="0.2">
      <c r="B95" s="63"/>
      <c r="C95" s="64"/>
      <c r="D95" s="65" t="s">
        <v>42</v>
      </c>
      <c r="E95" s="68" t="s">
        <v>43</v>
      </c>
      <c r="F95" s="105" t="s">
        <v>96</v>
      </c>
      <c r="G95" s="64"/>
      <c r="H95" s="64"/>
      <c r="I95" s="64"/>
      <c r="J95" s="69">
        <f>J96+J99+J102+J106+J110+J113+J116</f>
        <v>0</v>
      </c>
      <c r="K95" s="64"/>
    </row>
    <row r="96" spans="2:11" ht="12" x14ac:dyDescent="0.2">
      <c r="B96" s="4"/>
      <c r="C96" s="102" t="s">
        <v>43</v>
      </c>
      <c r="D96" s="70" t="s">
        <v>61</v>
      </c>
      <c r="E96" s="71" t="s">
        <v>93</v>
      </c>
      <c r="F96" s="72" t="s">
        <v>87</v>
      </c>
      <c r="G96" s="73" t="s">
        <v>62</v>
      </c>
      <c r="H96" s="74">
        <v>3150</v>
      </c>
      <c r="I96" s="75">
        <v>0</v>
      </c>
      <c r="J96" s="75">
        <f>ROUND(I96*H96,2)</f>
        <v>0</v>
      </c>
      <c r="K96" s="72" t="s">
        <v>0</v>
      </c>
    </row>
    <row r="97" spans="2:11" x14ac:dyDescent="0.2">
      <c r="B97" s="76"/>
      <c r="C97" s="77"/>
      <c r="D97" s="78" t="s">
        <v>64</v>
      </c>
      <c r="E97" s="79" t="s">
        <v>0</v>
      </c>
      <c r="F97" s="80" t="s">
        <v>88</v>
      </c>
      <c r="G97" s="77"/>
      <c r="H97" s="79" t="s">
        <v>0</v>
      </c>
      <c r="I97" s="77"/>
      <c r="J97" s="77"/>
      <c r="K97" s="77"/>
    </row>
    <row r="98" spans="2:11" x14ac:dyDescent="0.2">
      <c r="B98" s="81"/>
      <c r="C98" s="82"/>
      <c r="D98" s="78" t="s">
        <v>64</v>
      </c>
      <c r="E98" s="83" t="s">
        <v>0</v>
      </c>
      <c r="F98" s="84" t="s">
        <v>75</v>
      </c>
      <c r="G98" s="82"/>
      <c r="H98" s="85">
        <v>3150</v>
      </c>
      <c r="I98" s="82"/>
      <c r="J98" s="82"/>
      <c r="K98" s="82"/>
    </row>
    <row r="99" spans="2:11" ht="24" x14ac:dyDescent="0.2">
      <c r="B99" s="4"/>
      <c r="C99" s="102" t="s">
        <v>44</v>
      </c>
      <c r="D99" s="70" t="s">
        <v>61</v>
      </c>
      <c r="E99" s="71" t="s">
        <v>81</v>
      </c>
      <c r="F99" s="72" t="s">
        <v>92</v>
      </c>
      <c r="G99" s="73" t="s">
        <v>69</v>
      </c>
      <c r="H99" s="74">
        <v>4.2</v>
      </c>
      <c r="I99" s="75">
        <v>0</v>
      </c>
      <c r="J99" s="75">
        <f>ROUND(I99*H99,2)</f>
        <v>0</v>
      </c>
      <c r="K99" s="72" t="s">
        <v>0</v>
      </c>
    </row>
    <row r="100" spans="2:11" x14ac:dyDescent="0.2">
      <c r="B100" s="76"/>
      <c r="C100" s="77"/>
      <c r="D100" s="78" t="s">
        <v>64</v>
      </c>
      <c r="E100" s="79" t="s">
        <v>0</v>
      </c>
      <c r="F100" s="80" t="s">
        <v>82</v>
      </c>
      <c r="G100" s="77"/>
      <c r="H100" s="79" t="s">
        <v>0</v>
      </c>
      <c r="I100" s="77"/>
      <c r="J100" s="77"/>
      <c r="K100" s="77"/>
    </row>
    <row r="101" spans="2:11" x14ac:dyDescent="0.2">
      <c r="B101" s="81"/>
      <c r="C101" s="82"/>
      <c r="D101" s="78" t="s">
        <v>64</v>
      </c>
      <c r="E101" s="83" t="s">
        <v>0</v>
      </c>
      <c r="F101" s="84">
        <v>0.42</v>
      </c>
      <c r="G101" s="82"/>
      <c r="H101" s="85">
        <v>0.42</v>
      </c>
      <c r="I101" s="82"/>
      <c r="J101" s="82"/>
      <c r="K101" s="82"/>
    </row>
    <row r="102" spans="2:11" ht="12" x14ac:dyDescent="0.2">
      <c r="B102" s="4"/>
      <c r="C102" s="102" t="s">
        <v>65</v>
      </c>
      <c r="D102" s="70" t="s">
        <v>61</v>
      </c>
      <c r="E102" s="71" t="s">
        <v>93</v>
      </c>
      <c r="F102" s="72" t="s">
        <v>95</v>
      </c>
      <c r="G102" s="73" t="s">
        <v>68</v>
      </c>
      <c r="H102" s="74">
        <v>63</v>
      </c>
      <c r="I102" s="75">
        <v>0</v>
      </c>
      <c r="J102" s="75">
        <f>ROUND(I102*H102,2)</f>
        <v>0</v>
      </c>
      <c r="K102" s="72"/>
    </row>
    <row r="103" spans="2:11" x14ac:dyDescent="0.2">
      <c r="B103" s="76"/>
      <c r="C103" s="77"/>
      <c r="D103" s="78" t="s">
        <v>64</v>
      </c>
      <c r="E103" s="79" t="s">
        <v>0</v>
      </c>
      <c r="F103" s="80" t="s">
        <v>83</v>
      </c>
      <c r="G103" s="77"/>
      <c r="H103" s="79" t="s">
        <v>0</v>
      </c>
      <c r="I103" s="77"/>
      <c r="J103" s="77"/>
      <c r="K103" s="77"/>
    </row>
    <row r="104" spans="2:11" x14ac:dyDescent="0.2">
      <c r="B104" s="76"/>
      <c r="C104" s="77"/>
      <c r="D104" s="78" t="s">
        <v>64</v>
      </c>
      <c r="E104" s="79" t="s">
        <v>0</v>
      </c>
      <c r="F104" s="80" t="s">
        <v>84</v>
      </c>
      <c r="G104" s="77"/>
      <c r="H104" s="79" t="s">
        <v>0</v>
      </c>
      <c r="I104" s="77"/>
      <c r="J104" s="77"/>
      <c r="K104" s="77"/>
    </row>
    <row r="105" spans="2:11" x14ac:dyDescent="0.2">
      <c r="B105" s="81"/>
      <c r="C105" s="82"/>
      <c r="D105" s="78" t="s">
        <v>64</v>
      </c>
      <c r="E105" s="83" t="s">
        <v>0</v>
      </c>
      <c r="F105" s="84" t="s">
        <v>85</v>
      </c>
      <c r="G105" s="82"/>
      <c r="H105" s="85">
        <v>63</v>
      </c>
      <c r="I105" s="82"/>
      <c r="J105" s="82"/>
      <c r="K105" s="82"/>
    </row>
    <row r="106" spans="2:11" ht="12" x14ac:dyDescent="0.2">
      <c r="B106" s="4"/>
      <c r="C106" s="102" t="s">
        <v>63</v>
      </c>
      <c r="D106" s="70" t="s">
        <v>61</v>
      </c>
      <c r="E106" s="71" t="s">
        <v>93</v>
      </c>
      <c r="F106" s="72" t="s">
        <v>78</v>
      </c>
      <c r="G106" s="73" t="s">
        <v>68</v>
      </c>
      <c r="H106" s="74">
        <v>63</v>
      </c>
      <c r="I106" s="75">
        <v>0</v>
      </c>
      <c r="J106" s="75">
        <f>ROUND(I106*H106,2)</f>
        <v>0</v>
      </c>
      <c r="K106" s="72"/>
    </row>
    <row r="107" spans="2:11" x14ac:dyDescent="0.2">
      <c r="B107" s="76"/>
      <c r="C107" s="77"/>
      <c r="D107" s="78" t="s">
        <v>64</v>
      </c>
      <c r="E107" s="79" t="s">
        <v>0</v>
      </c>
      <c r="F107" s="80" t="s">
        <v>84</v>
      </c>
      <c r="G107" s="77"/>
      <c r="H107" s="79" t="s">
        <v>0</v>
      </c>
      <c r="I107" s="77"/>
      <c r="J107" s="77"/>
      <c r="K107" s="77"/>
    </row>
    <row r="108" spans="2:11" x14ac:dyDescent="0.2">
      <c r="B108" s="76"/>
      <c r="C108" s="77"/>
      <c r="D108" s="78" t="s">
        <v>64</v>
      </c>
      <c r="E108" s="79" t="s">
        <v>0</v>
      </c>
      <c r="F108" s="80" t="s">
        <v>83</v>
      </c>
      <c r="G108" s="77"/>
      <c r="H108" s="79" t="s">
        <v>0</v>
      </c>
      <c r="I108" s="77"/>
      <c r="J108" s="77"/>
      <c r="K108" s="77"/>
    </row>
    <row r="109" spans="2:11" x14ac:dyDescent="0.2">
      <c r="B109" s="81"/>
      <c r="C109" s="82"/>
      <c r="D109" s="78" t="s">
        <v>64</v>
      </c>
      <c r="E109" s="83" t="s">
        <v>0</v>
      </c>
      <c r="F109" s="84" t="s">
        <v>85</v>
      </c>
      <c r="G109" s="82"/>
      <c r="H109" s="85">
        <v>63</v>
      </c>
      <c r="I109" s="82"/>
      <c r="J109" s="82"/>
      <c r="K109" s="82"/>
    </row>
    <row r="110" spans="2:11" ht="12" x14ac:dyDescent="0.2">
      <c r="B110" s="4"/>
      <c r="C110" s="102" t="s">
        <v>66</v>
      </c>
      <c r="D110" s="70" t="s">
        <v>61</v>
      </c>
      <c r="E110" s="71" t="s">
        <v>93</v>
      </c>
      <c r="F110" s="72" t="s">
        <v>79</v>
      </c>
      <c r="G110" s="73" t="s">
        <v>68</v>
      </c>
      <c r="H110" s="74">
        <v>3150</v>
      </c>
      <c r="I110" s="75">
        <v>0</v>
      </c>
      <c r="J110" s="75">
        <f>ROUND(I110*H110,2)</f>
        <v>0</v>
      </c>
      <c r="K110" s="72"/>
    </row>
    <row r="111" spans="2:11" x14ac:dyDescent="0.2">
      <c r="B111" s="76"/>
      <c r="C111" s="77"/>
      <c r="D111" s="78" t="s">
        <v>64</v>
      </c>
      <c r="E111" s="79" t="s">
        <v>0</v>
      </c>
      <c r="F111" s="80" t="s">
        <v>86</v>
      </c>
      <c r="G111" s="77"/>
      <c r="H111" s="79" t="s">
        <v>0</v>
      </c>
      <c r="I111" s="77"/>
      <c r="J111" s="77"/>
      <c r="K111" s="77"/>
    </row>
    <row r="112" spans="2:11" x14ac:dyDescent="0.2">
      <c r="B112" s="81"/>
      <c r="C112" s="82"/>
      <c r="D112" s="78" t="s">
        <v>64</v>
      </c>
      <c r="E112" s="83" t="s">
        <v>0</v>
      </c>
      <c r="F112" s="84" t="s">
        <v>75</v>
      </c>
      <c r="G112" s="82"/>
      <c r="H112" s="85">
        <v>3150</v>
      </c>
      <c r="I112" s="82"/>
      <c r="J112" s="82"/>
      <c r="K112" s="82"/>
    </row>
    <row r="113" spans="2:11" ht="12" x14ac:dyDescent="0.2">
      <c r="B113" s="4"/>
      <c r="C113" s="104" t="s">
        <v>67</v>
      </c>
      <c r="D113" s="87" t="s">
        <v>70</v>
      </c>
      <c r="E113" s="88" t="s">
        <v>76</v>
      </c>
      <c r="F113" s="89" t="s">
        <v>77</v>
      </c>
      <c r="G113" s="90" t="s">
        <v>68</v>
      </c>
      <c r="H113" s="91">
        <v>63</v>
      </c>
      <c r="I113" s="92">
        <v>0</v>
      </c>
      <c r="J113" s="92">
        <f>ROUND(I113*H113,2)</f>
        <v>0</v>
      </c>
      <c r="K113" s="89" t="s">
        <v>0</v>
      </c>
    </row>
    <row r="114" spans="2:11" x14ac:dyDescent="0.2">
      <c r="B114" s="76"/>
      <c r="C114" s="77"/>
      <c r="D114" s="78" t="s">
        <v>64</v>
      </c>
      <c r="E114" s="79" t="s">
        <v>0</v>
      </c>
      <c r="F114" s="80" t="s">
        <v>84</v>
      </c>
      <c r="G114" s="77"/>
      <c r="H114" s="79" t="s">
        <v>0</v>
      </c>
      <c r="I114" s="77"/>
      <c r="J114" s="77"/>
      <c r="K114" s="77"/>
    </row>
    <row r="115" spans="2:11" x14ac:dyDescent="0.2">
      <c r="B115" s="81"/>
      <c r="C115" s="82"/>
      <c r="D115" s="78" t="s">
        <v>64</v>
      </c>
      <c r="E115" s="83" t="s">
        <v>0</v>
      </c>
      <c r="F115" s="84" t="s">
        <v>85</v>
      </c>
      <c r="G115" s="82"/>
      <c r="H115" s="85">
        <v>63</v>
      </c>
      <c r="I115" s="82"/>
      <c r="J115" s="82"/>
      <c r="K115" s="82"/>
    </row>
    <row r="116" spans="2:11" ht="12" x14ac:dyDescent="0.2">
      <c r="B116" s="4"/>
      <c r="C116" s="104">
        <v>7</v>
      </c>
      <c r="D116" s="87" t="s">
        <v>70</v>
      </c>
      <c r="E116" s="88" t="s">
        <v>89</v>
      </c>
      <c r="F116" s="89" t="s">
        <v>73</v>
      </c>
      <c r="G116" s="90" t="s">
        <v>71</v>
      </c>
      <c r="H116" s="91">
        <v>31.5</v>
      </c>
      <c r="I116" s="92">
        <v>0</v>
      </c>
      <c r="J116" s="92">
        <f>ROUND(I116*H116,2)</f>
        <v>0</v>
      </c>
      <c r="K116" s="89" t="s">
        <v>0</v>
      </c>
    </row>
    <row r="117" spans="2:11" x14ac:dyDescent="0.2">
      <c r="B117" s="76"/>
      <c r="C117" s="77"/>
      <c r="D117" s="78" t="s">
        <v>64</v>
      </c>
      <c r="E117" s="79" t="s">
        <v>0</v>
      </c>
      <c r="F117" s="80" t="s">
        <v>74</v>
      </c>
      <c r="G117" s="77"/>
      <c r="H117" s="79" t="s">
        <v>0</v>
      </c>
      <c r="I117" s="77"/>
      <c r="J117" s="77"/>
      <c r="K117" s="77"/>
    </row>
    <row r="118" spans="2:11" x14ac:dyDescent="0.2">
      <c r="B118" s="81"/>
      <c r="C118" s="82"/>
      <c r="D118" s="78" t="s">
        <v>64</v>
      </c>
      <c r="E118" s="83" t="s">
        <v>0</v>
      </c>
      <c r="F118" s="84" t="s">
        <v>90</v>
      </c>
      <c r="G118" s="82"/>
      <c r="H118" s="85">
        <v>31.5</v>
      </c>
      <c r="I118" s="82"/>
      <c r="J118" s="82"/>
      <c r="K118" s="82"/>
    </row>
    <row r="119" spans="2:11" x14ac:dyDescent="0.2">
      <c r="B119" s="7"/>
      <c r="C119" s="8"/>
      <c r="D119" s="8"/>
      <c r="E119" s="8"/>
      <c r="F119" s="8"/>
      <c r="G119" s="8"/>
      <c r="H119" s="8"/>
      <c r="I119" s="8"/>
      <c r="J119" s="8"/>
      <c r="K119" s="8"/>
    </row>
    <row r="120" spans="2:11" s="97" customFormat="1" ht="12.75" x14ac:dyDescent="0.2">
      <c r="B120" s="63"/>
      <c r="C120" s="64"/>
      <c r="D120" s="65" t="s">
        <v>42</v>
      </c>
      <c r="E120" s="68" t="s">
        <v>43</v>
      </c>
      <c r="F120" s="105" t="s">
        <v>97</v>
      </c>
      <c r="G120" s="64"/>
      <c r="H120" s="64"/>
      <c r="I120" s="64"/>
      <c r="J120" s="69">
        <f>J121+J124+J128+J131</f>
        <v>0</v>
      </c>
      <c r="K120" s="64"/>
    </row>
    <row r="121" spans="2:11" s="97" customFormat="1" ht="24" x14ac:dyDescent="0.2">
      <c r="B121" s="4"/>
      <c r="C121" s="102">
        <v>1</v>
      </c>
      <c r="D121" s="70" t="s">
        <v>61</v>
      </c>
      <c r="E121" s="71" t="s">
        <v>81</v>
      </c>
      <c r="F121" s="72" t="s">
        <v>92</v>
      </c>
      <c r="G121" s="73" t="s">
        <v>69</v>
      </c>
      <c r="H121" s="74">
        <v>4.2</v>
      </c>
      <c r="I121" s="75">
        <v>0</v>
      </c>
      <c r="J121" s="75">
        <f>ROUND(I121*H121,2)</f>
        <v>0</v>
      </c>
      <c r="K121" s="72" t="s">
        <v>0</v>
      </c>
    </row>
    <row r="122" spans="2:11" s="97" customFormat="1" x14ac:dyDescent="0.2">
      <c r="B122" s="76"/>
      <c r="C122" s="77"/>
      <c r="D122" s="78" t="s">
        <v>64</v>
      </c>
      <c r="E122" s="79" t="s">
        <v>0</v>
      </c>
      <c r="F122" s="80" t="s">
        <v>82</v>
      </c>
      <c r="G122" s="77"/>
      <c r="H122" s="79" t="s">
        <v>0</v>
      </c>
      <c r="I122" s="77"/>
      <c r="J122" s="77"/>
      <c r="K122" s="77"/>
    </row>
    <row r="123" spans="2:11" s="97" customFormat="1" x14ac:dyDescent="0.2">
      <c r="B123" s="81"/>
      <c r="C123" s="82"/>
      <c r="D123" s="78" t="s">
        <v>64</v>
      </c>
      <c r="E123" s="83" t="s">
        <v>0</v>
      </c>
      <c r="F123" s="84">
        <v>0.42</v>
      </c>
      <c r="G123" s="82"/>
      <c r="H123" s="85">
        <v>0.42</v>
      </c>
      <c r="I123" s="82"/>
      <c r="J123" s="82"/>
      <c r="K123" s="82"/>
    </row>
    <row r="124" spans="2:11" s="97" customFormat="1" ht="12" x14ac:dyDescent="0.2">
      <c r="B124" s="4"/>
      <c r="C124" s="102">
        <v>2</v>
      </c>
      <c r="D124" s="70" t="s">
        <v>61</v>
      </c>
      <c r="E124" s="71" t="s">
        <v>93</v>
      </c>
      <c r="F124" s="72" t="s">
        <v>87</v>
      </c>
      <c r="G124" s="73" t="s">
        <v>62</v>
      </c>
      <c r="H124" s="74">
        <v>3150</v>
      </c>
      <c r="I124" s="75">
        <v>0</v>
      </c>
      <c r="J124" s="75">
        <f>ROUND(I124*H124,2)</f>
        <v>0</v>
      </c>
      <c r="K124" s="72" t="s">
        <v>0</v>
      </c>
    </row>
    <row r="125" spans="2:11" s="97" customFormat="1" x14ac:dyDescent="0.2">
      <c r="B125" s="76"/>
      <c r="C125" s="77"/>
      <c r="D125" s="78" t="s">
        <v>64</v>
      </c>
      <c r="E125" s="79" t="s">
        <v>0</v>
      </c>
      <c r="F125" s="80" t="s">
        <v>88</v>
      </c>
      <c r="G125" s="77"/>
      <c r="H125" s="79" t="s">
        <v>0</v>
      </c>
      <c r="I125" s="77"/>
      <c r="J125" s="77"/>
      <c r="K125" s="77"/>
    </row>
    <row r="126" spans="2:11" s="97" customFormat="1" x14ac:dyDescent="0.2">
      <c r="B126" s="76"/>
      <c r="C126" s="77"/>
      <c r="D126" s="78" t="s">
        <v>64</v>
      </c>
      <c r="E126" s="83" t="s">
        <v>0</v>
      </c>
      <c r="F126" s="84" t="s">
        <v>75</v>
      </c>
      <c r="G126" s="82"/>
      <c r="H126" s="85">
        <v>3150</v>
      </c>
      <c r="I126" s="82"/>
      <c r="J126" s="82"/>
      <c r="K126" s="82"/>
    </row>
    <row r="127" spans="2:11" s="97" customFormat="1" x14ac:dyDescent="0.2">
      <c r="B127" s="81"/>
      <c r="C127" s="82"/>
      <c r="D127" s="78" t="s">
        <v>64</v>
      </c>
      <c r="E127" s="83" t="s">
        <v>0</v>
      </c>
      <c r="F127" s="84" t="s">
        <v>85</v>
      </c>
      <c r="G127" s="82"/>
      <c r="H127" s="85">
        <v>63</v>
      </c>
      <c r="I127" s="82"/>
      <c r="J127" s="82"/>
      <c r="K127" s="82"/>
    </row>
    <row r="128" spans="2:11" s="97" customFormat="1" ht="24" x14ac:dyDescent="0.2">
      <c r="B128" s="4"/>
      <c r="C128" s="104">
        <v>3</v>
      </c>
      <c r="D128" s="87" t="s">
        <v>70</v>
      </c>
      <c r="E128" s="88" t="s">
        <v>76</v>
      </c>
      <c r="F128" s="72" t="s">
        <v>98</v>
      </c>
      <c r="G128" s="73" t="s">
        <v>72</v>
      </c>
      <c r="H128" s="74">
        <v>1</v>
      </c>
      <c r="I128" s="75">
        <v>0</v>
      </c>
      <c r="J128" s="75">
        <f>ROUND(I128*H128,2)</f>
        <v>0</v>
      </c>
      <c r="K128" s="72" t="s">
        <v>0</v>
      </c>
    </row>
    <row r="129" spans="2:11" s="97" customFormat="1" x14ac:dyDescent="0.2">
      <c r="B129" s="76"/>
      <c r="C129" s="77"/>
      <c r="D129" s="78" t="s">
        <v>64</v>
      </c>
      <c r="E129" s="79" t="s">
        <v>0</v>
      </c>
      <c r="F129" s="80" t="s">
        <v>80</v>
      </c>
      <c r="G129" s="77"/>
      <c r="H129" s="79" t="s">
        <v>0</v>
      </c>
      <c r="I129" s="77"/>
      <c r="J129" s="77"/>
      <c r="K129" s="77"/>
    </row>
    <row r="130" spans="2:11" s="97" customFormat="1" x14ac:dyDescent="0.2">
      <c r="B130" s="81"/>
      <c r="C130" s="82"/>
      <c r="D130" s="78" t="s">
        <v>64</v>
      </c>
      <c r="E130" s="83" t="s">
        <v>0</v>
      </c>
      <c r="F130" s="84">
        <v>1</v>
      </c>
      <c r="G130" s="82"/>
      <c r="H130" s="85">
        <v>1</v>
      </c>
      <c r="I130" s="82"/>
      <c r="J130" s="82"/>
      <c r="K130" s="82"/>
    </row>
    <row r="131" spans="2:11" s="97" customFormat="1" ht="12" x14ac:dyDescent="0.2">
      <c r="B131" s="4"/>
      <c r="C131" s="104">
        <v>4</v>
      </c>
      <c r="D131" s="87" t="s">
        <v>70</v>
      </c>
      <c r="E131" s="88" t="s">
        <v>89</v>
      </c>
      <c r="F131" s="89" t="s">
        <v>73</v>
      </c>
      <c r="G131" s="90" t="s">
        <v>71</v>
      </c>
      <c r="H131" s="91">
        <v>31.5</v>
      </c>
      <c r="I131" s="92">
        <v>0</v>
      </c>
      <c r="J131" s="92">
        <f>ROUND(I131*H131,2)</f>
        <v>0</v>
      </c>
      <c r="K131" s="89" t="s">
        <v>0</v>
      </c>
    </row>
    <row r="132" spans="2:11" s="97" customFormat="1" x14ac:dyDescent="0.2">
      <c r="B132" s="76"/>
      <c r="C132" s="77"/>
      <c r="D132" s="78" t="s">
        <v>64</v>
      </c>
      <c r="E132" s="79" t="s">
        <v>0</v>
      </c>
      <c r="F132" s="80" t="s">
        <v>74</v>
      </c>
      <c r="G132" s="77"/>
      <c r="H132" s="79" t="s">
        <v>0</v>
      </c>
      <c r="I132" s="77"/>
      <c r="J132" s="77"/>
      <c r="K132" s="77"/>
    </row>
    <row r="133" spans="2:11" s="97" customFormat="1" x14ac:dyDescent="0.2">
      <c r="B133" s="81"/>
      <c r="C133" s="82"/>
      <c r="D133" s="78" t="s">
        <v>64</v>
      </c>
      <c r="E133" s="83" t="s">
        <v>0</v>
      </c>
      <c r="F133" s="84" t="s">
        <v>90</v>
      </c>
      <c r="G133" s="82"/>
      <c r="H133" s="85">
        <v>31.5</v>
      </c>
      <c r="I133" s="82"/>
      <c r="J133" s="82"/>
      <c r="K133" s="82"/>
    </row>
    <row r="134" spans="2:11" s="97" customFormat="1" x14ac:dyDescent="0.2">
      <c r="B134" s="7"/>
      <c r="C134" s="8"/>
      <c r="D134" s="8"/>
      <c r="E134" s="8"/>
      <c r="F134" s="8"/>
      <c r="G134" s="8"/>
      <c r="H134" s="8"/>
      <c r="I134" s="8"/>
      <c r="J134" s="8"/>
      <c r="K134" s="8"/>
    </row>
    <row r="135" spans="2:11" s="97" customFormat="1" ht="12.75" x14ac:dyDescent="0.2">
      <c r="B135" s="63"/>
      <c r="C135" s="64"/>
      <c r="D135" s="65" t="s">
        <v>42</v>
      </c>
      <c r="E135" s="68" t="s">
        <v>43</v>
      </c>
      <c r="F135" s="105" t="s">
        <v>99</v>
      </c>
      <c r="G135" s="64"/>
      <c r="H135" s="64"/>
      <c r="I135" s="64"/>
      <c r="J135" s="69">
        <f>J136</f>
        <v>0</v>
      </c>
      <c r="K135" s="64"/>
    </row>
    <row r="136" spans="2:11" s="97" customFormat="1" ht="24" x14ac:dyDescent="0.2">
      <c r="B136" s="4"/>
      <c r="C136" s="102">
        <v>1</v>
      </c>
      <c r="D136" s="70" t="s">
        <v>61</v>
      </c>
      <c r="E136" s="71" t="s">
        <v>81</v>
      </c>
      <c r="F136" s="72" t="s">
        <v>92</v>
      </c>
      <c r="G136" s="73" t="s">
        <v>69</v>
      </c>
      <c r="H136" s="74">
        <v>4.2</v>
      </c>
      <c r="I136" s="75">
        <v>0</v>
      </c>
      <c r="J136" s="75">
        <f>ROUND(I136*H136,2)</f>
        <v>0</v>
      </c>
      <c r="K136" s="72" t="s">
        <v>0</v>
      </c>
    </row>
    <row r="137" spans="2:11" s="97" customFormat="1" x14ac:dyDescent="0.2">
      <c r="B137" s="76"/>
      <c r="C137" s="77"/>
      <c r="D137" s="78" t="s">
        <v>64</v>
      </c>
      <c r="E137" s="79" t="s">
        <v>0</v>
      </c>
      <c r="F137" s="80" t="s">
        <v>82</v>
      </c>
      <c r="G137" s="77"/>
      <c r="H137" s="79" t="s">
        <v>0</v>
      </c>
      <c r="I137" s="77"/>
      <c r="J137" s="77"/>
      <c r="K137" s="77"/>
    </row>
    <row r="138" spans="2:11" s="97" customFormat="1" x14ac:dyDescent="0.2">
      <c r="B138" s="106"/>
      <c r="C138" s="107"/>
      <c r="D138" s="108" t="s">
        <v>64</v>
      </c>
      <c r="E138" s="109" t="s">
        <v>0</v>
      </c>
      <c r="F138" s="110">
        <v>0.42</v>
      </c>
      <c r="G138" s="107"/>
      <c r="H138" s="111">
        <v>0.42</v>
      </c>
      <c r="I138" s="107"/>
      <c r="J138" s="107"/>
      <c r="K138" s="107"/>
    </row>
    <row r="139" spans="2:11" s="97" customFormat="1" ht="12.75" x14ac:dyDescent="0.2">
      <c r="B139" s="63"/>
      <c r="C139" s="64"/>
      <c r="D139" s="65" t="s">
        <v>42</v>
      </c>
      <c r="E139" s="68" t="s">
        <v>43</v>
      </c>
      <c r="F139" s="105" t="s">
        <v>100</v>
      </c>
      <c r="G139" s="64"/>
      <c r="H139" s="64"/>
      <c r="I139" s="64"/>
      <c r="J139" s="69">
        <f>J140</f>
        <v>0</v>
      </c>
      <c r="K139" s="64"/>
    </row>
    <row r="140" spans="2:11" s="97" customFormat="1" ht="24" x14ac:dyDescent="0.2">
      <c r="B140" s="4"/>
      <c r="C140" s="102">
        <v>1</v>
      </c>
      <c r="D140" s="70" t="s">
        <v>61</v>
      </c>
      <c r="E140" s="71" t="s">
        <v>81</v>
      </c>
      <c r="F140" s="72" t="s">
        <v>92</v>
      </c>
      <c r="G140" s="73" t="s">
        <v>69</v>
      </c>
      <c r="H140" s="74">
        <v>4.2</v>
      </c>
      <c r="I140" s="75">
        <v>0</v>
      </c>
      <c r="J140" s="75">
        <f>ROUND(I140*H140,2)</f>
        <v>0</v>
      </c>
      <c r="K140" s="72" t="s">
        <v>0</v>
      </c>
    </row>
    <row r="141" spans="2:11" s="97" customFormat="1" x14ac:dyDescent="0.2">
      <c r="B141" s="76"/>
      <c r="C141" s="77"/>
      <c r="D141" s="78" t="s">
        <v>64</v>
      </c>
      <c r="E141" s="79" t="s">
        <v>0</v>
      </c>
      <c r="F141" s="80" t="s">
        <v>82</v>
      </c>
      <c r="G141" s="77"/>
      <c r="H141" s="79" t="s">
        <v>0</v>
      </c>
      <c r="I141" s="77"/>
      <c r="J141" s="77"/>
      <c r="K141" s="77"/>
    </row>
    <row r="142" spans="2:11" s="97" customFormat="1" x14ac:dyDescent="0.2">
      <c r="B142" s="106"/>
      <c r="C142" s="107"/>
      <c r="D142" s="108" t="s">
        <v>64</v>
      </c>
      <c r="E142" s="109" t="s">
        <v>0</v>
      </c>
      <c r="F142" s="110">
        <v>0.42</v>
      </c>
      <c r="G142" s="107"/>
      <c r="H142" s="111">
        <v>0.42</v>
      </c>
      <c r="I142" s="107"/>
      <c r="J142" s="107"/>
      <c r="K142" s="107"/>
    </row>
    <row r="143" spans="2:11" s="97" customFormat="1" ht="12.75" x14ac:dyDescent="0.2">
      <c r="B143" s="63"/>
      <c r="C143" s="64"/>
      <c r="D143" s="65" t="s">
        <v>42</v>
      </c>
      <c r="E143" s="68" t="s">
        <v>43</v>
      </c>
      <c r="F143" s="105" t="s">
        <v>101</v>
      </c>
      <c r="G143" s="64"/>
      <c r="H143" s="64"/>
      <c r="I143" s="64"/>
      <c r="J143" s="69">
        <f>J144+J147</f>
        <v>0</v>
      </c>
      <c r="K143" s="64"/>
    </row>
    <row r="144" spans="2:11" s="97" customFormat="1" ht="24" x14ac:dyDescent="0.2">
      <c r="B144" s="4"/>
      <c r="C144" s="102">
        <v>1</v>
      </c>
      <c r="D144" s="70" t="s">
        <v>61</v>
      </c>
      <c r="E144" s="71" t="s">
        <v>81</v>
      </c>
      <c r="F144" s="72" t="s">
        <v>92</v>
      </c>
      <c r="G144" s="73" t="s">
        <v>69</v>
      </c>
      <c r="H144" s="74">
        <v>4.2</v>
      </c>
      <c r="I144" s="75">
        <v>0</v>
      </c>
      <c r="J144" s="75">
        <f>ROUND(I144*H144,2)</f>
        <v>0</v>
      </c>
      <c r="K144" s="72" t="s">
        <v>0</v>
      </c>
    </row>
    <row r="145" spans="2:11" s="97" customFormat="1" x14ac:dyDescent="0.2">
      <c r="B145" s="76"/>
      <c r="C145" s="77"/>
      <c r="D145" s="78" t="s">
        <v>64</v>
      </c>
      <c r="E145" s="79" t="s">
        <v>0</v>
      </c>
      <c r="F145" s="80" t="s">
        <v>82</v>
      </c>
      <c r="G145" s="77"/>
      <c r="H145" s="79" t="s">
        <v>0</v>
      </c>
      <c r="I145" s="77"/>
      <c r="J145" s="77"/>
      <c r="K145" s="77"/>
    </row>
    <row r="146" spans="2:11" s="97" customFormat="1" x14ac:dyDescent="0.2">
      <c r="B146" s="106"/>
      <c r="C146" s="86"/>
      <c r="D146" s="119" t="s">
        <v>64</v>
      </c>
      <c r="E146" s="120" t="s">
        <v>0</v>
      </c>
      <c r="F146" s="121">
        <v>0.42</v>
      </c>
      <c r="G146" s="86"/>
      <c r="H146" s="122">
        <v>0.42</v>
      </c>
      <c r="I146" s="86"/>
      <c r="J146" s="86"/>
      <c r="K146" s="86"/>
    </row>
    <row r="147" spans="2:11" ht="12" x14ac:dyDescent="0.2">
      <c r="B147" s="4"/>
      <c r="C147" s="112">
        <v>2</v>
      </c>
      <c r="D147" s="113" t="s">
        <v>70</v>
      </c>
      <c r="E147" s="114" t="s">
        <v>76</v>
      </c>
      <c r="F147" s="115" t="s">
        <v>102</v>
      </c>
      <c r="G147" s="116" t="s">
        <v>72</v>
      </c>
      <c r="H147" s="117">
        <v>1</v>
      </c>
      <c r="I147" s="118">
        <v>0</v>
      </c>
      <c r="J147" s="118">
        <f>ROUND(I147*H147,2)</f>
        <v>0</v>
      </c>
      <c r="K147" s="115" t="s">
        <v>0</v>
      </c>
    </row>
    <row r="148" spans="2:11" x14ac:dyDescent="0.2">
      <c r="B148" s="76"/>
      <c r="C148" s="77"/>
      <c r="D148" s="78" t="s">
        <v>64</v>
      </c>
      <c r="E148" s="79" t="s">
        <v>0</v>
      </c>
      <c r="F148" s="80" t="s">
        <v>80</v>
      </c>
      <c r="G148" s="77"/>
      <c r="H148" s="79" t="s">
        <v>0</v>
      </c>
      <c r="I148" s="77"/>
      <c r="J148" s="77"/>
      <c r="K148" s="77"/>
    </row>
    <row r="149" spans="2:11" x14ac:dyDescent="0.2">
      <c r="B149" s="106"/>
      <c r="C149" s="107"/>
      <c r="D149" s="108" t="s">
        <v>64</v>
      </c>
      <c r="E149" s="109" t="s">
        <v>0</v>
      </c>
      <c r="F149" s="110">
        <v>1</v>
      </c>
      <c r="G149" s="107"/>
      <c r="H149" s="111">
        <v>1</v>
      </c>
      <c r="I149" s="107"/>
      <c r="J149" s="107"/>
      <c r="K149" s="107"/>
    </row>
    <row r="150" spans="2:11" s="97" customFormat="1" ht="12.75" x14ac:dyDescent="0.2">
      <c r="B150" s="63"/>
      <c r="C150" s="64"/>
      <c r="D150" s="65" t="s">
        <v>42</v>
      </c>
      <c r="E150" s="68" t="s">
        <v>43</v>
      </c>
      <c r="F150" s="105" t="s">
        <v>103</v>
      </c>
      <c r="G150" s="64"/>
      <c r="H150" s="64"/>
      <c r="I150" s="64"/>
      <c r="J150" s="69">
        <f>J151</f>
        <v>0</v>
      </c>
      <c r="K150" s="64"/>
    </row>
    <row r="151" spans="2:11" s="97" customFormat="1" ht="24" x14ac:dyDescent="0.2">
      <c r="B151" s="4"/>
      <c r="C151" s="102">
        <v>1</v>
      </c>
      <c r="D151" s="70" t="s">
        <v>61</v>
      </c>
      <c r="E151" s="71" t="s">
        <v>81</v>
      </c>
      <c r="F151" s="72" t="s">
        <v>92</v>
      </c>
      <c r="G151" s="73" t="s">
        <v>69</v>
      </c>
      <c r="H151" s="74">
        <v>4.2</v>
      </c>
      <c r="I151" s="75">
        <v>0</v>
      </c>
      <c r="J151" s="75">
        <f>ROUND(I151*H151,2)</f>
        <v>0</v>
      </c>
      <c r="K151" s="72" t="s">
        <v>0</v>
      </c>
    </row>
    <row r="152" spans="2:11" s="97" customFormat="1" x14ac:dyDescent="0.2">
      <c r="B152" s="76"/>
      <c r="C152" s="77"/>
      <c r="D152" s="78" t="s">
        <v>64</v>
      </c>
      <c r="E152" s="79" t="s">
        <v>0</v>
      </c>
      <c r="F152" s="80" t="s">
        <v>82</v>
      </c>
      <c r="G152" s="77"/>
      <c r="H152" s="79" t="s">
        <v>0</v>
      </c>
      <c r="I152" s="77"/>
      <c r="J152" s="77"/>
      <c r="K152" s="77"/>
    </row>
    <row r="153" spans="2:11" s="97" customFormat="1" x14ac:dyDescent="0.2">
      <c r="B153" s="106"/>
      <c r="C153" s="107"/>
      <c r="D153" s="108" t="s">
        <v>64</v>
      </c>
      <c r="E153" s="109" t="s">
        <v>0</v>
      </c>
      <c r="F153" s="110">
        <v>0.42</v>
      </c>
      <c r="G153" s="107"/>
      <c r="H153" s="111">
        <v>0.42</v>
      </c>
      <c r="I153" s="107"/>
      <c r="J153" s="107"/>
      <c r="K153" s="107"/>
    </row>
    <row r="154" spans="2:11" s="97" customFormat="1" ht="12.75" x14ac:dyDescent="0.2">
      <c r="B154" s="63"/>
      <c r="C154" s="64"/>
      <c r="D154" s="65" t="s">
        <v>42</v>
      </c>
      <c r="E154" s="68" t="s">
        <v>43</v>
      </c>
      <c r="F154" s="105" t="s">
        <v>104</v>
      </c>
      <c r="G154" s="64"/>
      <c r="H154" s="64"/>
      <c r="I154" s="64"/>
      <c r="J154" s="69">
        <f>J155</f>
        <v>0</v>
      </c>
      <c r="K154" s="64"/>
    </row>
    <row r="155" spans="2:11" s="97" customFormat="1" ht="24" x14ac:dyDescent="0.2">
      <c r="B155" s="4"/>
      <c r="C155" s="102">
        <v>1</v>
      </c>
      <c r="D155" s="70" t="s">
        <v>61</v>
      </c>
      <c r="E155" s="71" t="s">
        <v>81</v>
      </c>
      <c r="F155" s="72" t="s">
        <v>92</v>
      </c>
      <c r="G155" s="73" t="s">
        <v>69</v>
      </c>
      <c r="H155" s="74">
        <v>4.2</v>
      </c>
      <c r="I155" s="75">
        <v>0</v>
      </c>
      <c r="J155" s="75">
        <f>ROUND(I155*H155,2)</f>
        <v>0</v>
      </c>
      <c r="K155" s="72" t="s">
        <v>0</v>
      </c>
    </row>
    <row r="156" spans="2:11" s="97" customFormat="1" x14ac:dyDescent="0.2">
      <c r="B156" s="76"/>
      <c r="C156" s="77"/>
      <c r="D156" s="78" t="s">
        <v>64</v>
      </c>
      <c r="E156" s="79" t="s">
        <v>0</v>
      </c>
      <c r="F156" s="80" t="s">
        <v>82</v>
      </c>
      <c r="G156" s="77"/>
      <c r="H156" s="79" t="s">
        <v>0</v>
      </c>
      <c r="I156" s="77"/>
      <c r="J156" s="77"/>
      <c r="K156" s="77"/>
    </row>
    <row r="157" spans="2:11" s="97" customFormat="1" x14ac:dyDescent="0.2">
      <c r="B157" s="106"/>
      <c r="C157" s="107"/>
      <c r="D157" s="108" t="s">
        <v>64</v>
      </c>
      <c r="E157" s="109" t="s">
        <v>0</v>
      </c>
      <c r="F157" s="110">
        <v>0.42</v>
      </c>
      <c r="G157" s="107"/>
      <c r="H157" s="111">
        <v>0.42</v>
      </c>
      <c r="I157" s="107"/>
      <c r="J157" s="107"/>
      <c r="K157" s="107"/>
    </row>
    <row r="158" spans="2:11" s="97" customFormat="1" ht="12.75" x14ac:dyDescent="0.2">
      <c r="B158" s="63"/>
      <c r="C158" s="64"/>
      <c r="D158" s="65" t="s">
        <v>42</v>
      </c>
      <c r="E158" s="68" t="s">
        <v>43</v>
      </c>
      <c r="F158" s="105" t="s">
        <v>105</v>
      </c>
      <c r="G158" s="64"/>
      <c r="H158" s="64"/>
      <c r="I158" s="64"/>
      <c r="J158" s="69">
        <f>J159</f>
        <v>0</v>
      </c>
      <c r="K158" s="64"/>
    </row>
    <row r="159" spans="2:11" s="97" customFormat="1" ht="24" x14ac:dyDescent="0.2">
      <c r="B159" s="4"/>
      <c r="C159" s="102">
        <v>1</v>
      </c>
      <c r="D159" s="70" t="s">
        <v>61</v>
      </c>
      <c r="E159" s="71" t="s">
        <v>81</v>
      </c>
      <c r="F159" s="72" t="s">
        <v>92</v>
      </c>
      <c r="G159" s="73" t="s">
        <v>69</v>
      </c>
      <c r="H159" s="74">
        <v>4.2</v>
      </c>
      <c r="I159" s="75">
        <v>0</v>
      </c>
      <c r="J159" s="75">
        <f>ROUND(I159*H159,2)</f>
        <v>0</v>
      </c>
      <c r="K159" s="72" t="s">
        <v>0</v>
      </c>
    </row>
    <row r="160" spans="2:11" s="97" customFormat="1" x14ac:dyDescent="0.2">
      <c r="B160" s="76"/>
      <c r="C160" s="77"/>
      <c r="D160" s="78" t="s">
        <v>64</v>
      </c>
      <c r="E160" s="79" t="s">
        <v>0</v>
      </c>
      <c r="F160" s="80" t="s">
        <v>82</v>
      </c>
      <c r="G160" s="77"/>
      <c r="H160" s="79" t="s">
        <v>0</v>
      </c>
      <c r="I160" s="77"/>
      <c r="J160" s="77"/>
      <c r="K160" s="77"/>
    </row>
    <row r="161" spans="2:11" s="97" customFormat="1" x14ac:dyDescent="0.2">
      <c r="B161" s="106"/>
      <c r="C161" s="107"/>
      <c r="D161" s="108" t="s">
        <v>64</v>
      </c>
      <c r="E161" s="109" t="s">
        <v>0</v>
      </c>
      <c r="F161" s="110">
        <v>0.42</v>
      </c>
      <c r="G161" s="107"/>
      <c r="H161" s="111">
        <v>0.42</v>
      </c>
      <c r="I161" s="107"/>
      <c r="J161" s="107"/>
      <c r="K161" s="107"/>
    </row>
    <row r="162" spans="2:11" s="97" customFormat="1" ht="12.75" x14ac:dyDescent="0.2">
      <c r="B162" s="63"/>
      <c r="C162" s="64"/>
      <c r="D162" s="65" t="s">
        <v>42</v>
      </c>
      <c r="E162" s="68" t="s">
        <v>43</v>
      </c>
      <c r="F162" s="105" t="s">
        <v>106</v>
      </c>
      <c r="G162" s="64"/>
      <c r="H162" s="64"/>
      <c r="I162" s="64"/>
      <c r="J162" s="69">
        <f>J163</f>
        <v>0</v>
      </c>
      <c r="K162" s="64"/>
    </row>
    <row r="163" spans="2:11" s="97" customFormat="1" ht="24" x14ac:dyDescent="0.2">
      <c r="B163" s="4"/>
      <c r="C163" s="102">
        <v>1</v>
      </c>
      <c r="D163" s="70" t="s">
        <v>61</v>
      </c>
      <c r="E163" s="71" t="s">
        <v>81</v>
      </c>
      <c r="F163" s="72" t="s">
        <v>92</v>
      </c>
      <c r="G163" s="73" t="s">
        <v>69</v>
      </c>
      <c r="H163" s="74">
        <v>4.2</v>
      </c>
      <c r="I163" s="75">
        <v>0</v>
      </c>
      <c r="J163" s="75">
        <f>ROUND(I163*H163,2)</f>
        <v>0</v>
      </c>
      <c r="K163" s="72" t="s">
        <v>0</v>
      </c>
    </row>
    <row r="164" spans="2:11" s="97" customFormat="1" x14ac:dyDescent="0.2">
      <c r="B164" s="76"/>
      <c r="C164" s="77"/>
      <c r="D164" s="78" t="s">
        <v>64</v>
      </c>
      <c r="E164" s="79" t="s">
        <v>0</v>
      </c>
      <c r="F164" s="80" t="s">
        <v>82</v>
      </c>
      <c r="G164" s="77"/>
      <c r="H164" s="79" t="s">
        <v>0</v>
      </c>
      <c r="I164" s="77"/>
      <c r="J164" s="77"/>
      <c r="K164" s="77"/>
    </row>
    <row r="165" spans="2:11" s="97" customFormat="1" x14ac:dyDescent="0.2">
      <c r="B165" s="106"/>
      <c r="C165" s="107"/>
      <c r="D165" s="108" t="s">
        <v>64</v>
      </c>
      <c r="E165" s="109" t="s">
        <v>0</v>
      </c>
      <c r="F165" s="110">
        <v>0.42</v>
      </c>
      <c r="G165" s="107"/>
      <c r="H165" s="111">
        <v>0.42</v>
      </c>
      <c r="I165" s="107"/>
      <c r="J165" s="107"/>
      <c r="K165" s="107"/>
    </row>
    <row r="166" spans="2:11" s="97" customFormat="1" ht="12.75" x14ac:dyDescent="0.2">
      <c r="B166" s="63"/>
      <c r="C166" s="64"/>
      <c r="D166" s="65" t="s">
        <v>42</v>
      </c>
      <c r="E166" s="68" t="s">
        <v>43</v>
      </c>
      <c r="F166" s="105" t="s">
        <v>107</v>
      </c>
      <c r="G166" s="64"/>
      <c r="H166" s="64"/>
      <c r="I166" s="64"/>
      <c r="J166" s="69">
        <f>J167</f>
        <v>0</v>
      </c>
      <c r="K166" s="64"/>
    </row>
    <row r="167" spans="2:11" s="97" customFormat="1" ht="24" x14ac:dyDescent="0.2">
      <c r="B167" s="4"/>
      <c r="C167" s="102">
        <v>1</v>
      </c>
      <c r="D167" s="70" t="s">
        <v>61</v>
      </c>
      <c r="E167" s="71" t="s">
        <v>81</v>
      </c>
      <c r="F167" s="72" t="s">
        <v>92</v>
      </c>
      <c r="G167" s="73" t="s">
        <v>69</v>
      </c>
      <c r="H167" s="74">
        <v>4.2</v>
      </c>
      <c r="I167" s="75">
        <v>0</v>
      </c>
      <c r="J167" s="75">
        <f>ROUND(I167*H167,2)</f>
        <v>0</v>
      </c>
      <c r="K167" s="72" t="s">
        <v>0</v>
      </c>
    </row>
    <row r="168" spans="2:11" s="97" customFormat="1" x14ac:dyDescent="0.2">
      <c r="B168" s="76"/>
      <c r="C168" s="77"/>
      <c r="D168" s="78" t="s">
        <v>64</v>
      </c>
      <c r="E168" s="79" t="s">
        <v>0</v>
      </c>
      <c r="F168" s="80" t="s">
        <v>82</v>
      </c>
      <c r="G168" s="77"/>
      <c r="H168" s="79" t="s">
        <v>0</v>
      </c>
      <c r="I168" s="77"/>
      <c r="J168" s="77"/>
      <c r="K168" s="77"/>
    </row>
    <row r="169" spans="2:11" s="97" customFormat="1" x14ac:dyDescent="0.2">
      <c r="B169" s="106"/>
      <c r="C169" s="107"/>
      <c r="D169" s="108" t="s">
        <v>64</v>
      </c>
      <c r="E169" s="109" t="s">
        <v>0</v>
      </c>
      <c r="F169" s="110">
        <v>0.42</v>
      </c>
      <c r="G169" s="107"/>
      <c r="H169" s="111">
        <v>0.42</v>
      </c>
      <c r="I169" s="107"/>
      <c r="J169" s="107"/>
      <c r="K169" s="107"/>
    </row>
  </sheetData>
  <mergeCells count="7">
    <mergeCell ref="E85:H85"/>
    <mergeCell ref="E7:H7"/>
    <mergeCell ref="E9:H9"/>
    <mergeCell ref="E27:H27"/>
    <mergeCell ref="E60:H60"/>
    <mergeCell ref="E62:H62"/>
    <mergeCell ref="E83:H83"/>
  </mergeCells>
  <pageMargins left="0.28999999999999998" right="0.28000000000000003" top="0.39" bottom="0.4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4"/>
  <sheetViews>
    <sheetView topLeftCell="A40" workbookViewId="0">
      <selection activeCell="J71" sqref="J71"/>
    </sheetView>
  </sheetViews>
  <sheetFormatPr defaultRowHeight="11.25" x14ac:dyDescent="0.2"/>
  <cols>
    <col min="1" max="1" width="1.6640625" style="133" customWidth="1"/>
    <col min="2" max="2" width="1.1640625" style="133" customWidth="1"/>
    <col min="3" max="3" width="2.6640625" style="133" customWidth="1"/>
    <col min="4" max="4" width="4.33203125" style="133" customWidth="1"/>
    <col min="5" max="5" width="14" style="133" customWidth="1"/>
    <col min="6" max="6" width="100.83203125" style="133" customWidth="1"/>
    <col min="7" max="7" width="7.5" style="133" customWidth="1"/>
    <col min="8" max="8" width="10.1640625" style="133" customWidth="1"/>
    <col min="9" max="9" width="14.83203125" style="133" customWidth="1"/>
    <col min="10" max="10" width="16.83203125" style="133" customWidth="1"/>
    <col min="11" max="11" width="5.33203125" style="133" customWidth="1"/>
    <col min="12" max="16384" width="9.33203125" style="133"/>
  </cols>
  <sheetData>
    <row r="3" spans="2:1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</row>
    <row r="4" spans="2:11" ht="18" x14ac:dyDescent="0.2">
      <c r="B4" s="2"/>
      <c r="D4" s="14" t="s">
        <v>45</v>
      </c>
    </row>
    <row r="5" spans="2:11" x14ac:dyDescent="0.2">
      <c r="B5" s="2"/>
    </row>
    <row r="6" spans="2:11" ht="12.75" x14ac:dyDescent="0.2">
      <c r="B6" s="2"/>
      <c r="D6" s="134" t="s">
        <v>1</v>
      </c>
    </row>
    <row r="7" spans="2:11" ht="12.75" x14ac:dyDescent="0.2">
      <c r="B7" s="2"/>
      <c r="E7" s="145" t="s">
        <v>2</v>
      </c>
      <c r="F7" s="146"/>
      <c r="G7" s="146"/>
      <c r="H7" s="146"/>
    </row>
    <row r="8" spans="2:11" ht="12.75" x14ac:dyDescent="0.2">
      <c r="B8" s="5"/>
      <c r="C8" s="135"/>
      <c r="D8" s="134" t="s">
        <v>46</v>
      </c>
      <c r="E8" s="135"/>
      <c r="F8" s="135"/>
      <c r="G8" s="135"/>
      <c r="H8" s="135"/>
      <c r="I8" s="135"/>
      <c r="J8" s="135"/>
      <c r="K8" s="135"/>
    </row>
    <row r="9" spans="2:11" x14ac:dyDescent="0.2">
      <c r="B9" s="5"/>
      <c r="C9" s="135"/>
      <c r="D9" s="135"/>
      <c r="E9" s="143" t="s">
        <v>91</v>
      </c>
      <c r="F9" s="144"/>
      <c r="G9" s="144"/>
      <c r="H9" s="144"/>
      <c r="I9" s="135"/>
      <c r="J9" s="135"/>
      <c r="K9" s="135"/>
    </row>
    <row r="10" spans="2:11" ht="15" x14ac:dyDescent="0.2">
      <c r="B10" s="5"/>
      <c r="C10" s="135"/>
      <c r="D10" s="135"/>
      <c r="E10" s="135"/>
      <c r="F10" s="103" t="s">
        <v>94</v>
      </c>
      <c r="G10" s="135"/>
      <c r="H10" s="135"/>
      <c r="I10" s="135"/>
      <c r="J10" s="135"/>
      <c r="K10" s="135"/>
    </row>
    <row r="11" spans="2:11" ht="12.75" x14ac:dyDescent="0.2">
      <c r="B11" s="5"/>
      <c r="C11" s="135"/>
      <c r="D11" s="134" t="s">
        <v>3</v>
      </c>
      <c r="E11" s="135"/>
      <c r="F11" s="136" t="s">
        <v>0</v>
      </c>
      <c r="G11" s="135"/>
      <c r="H11" s="135"/>
      <c r="I11" s="134" t="s">
        <v>4</v>
      </c>
      <c r="J11" s="136" t="s">
        <v>0</v>
      </c>
      <c r="K11" s="135"/>
    </row>
    <row r="12" spans="2:11" ht="12.75" x14ac:dyDescent="0.2">
      <c r="B12" s="5"/>
      <c r="C12" s="135"/>
      <c r="D12" s="134" t="s">
        <v>5</v>
      </c>
      <c r="E12" s="135"/>
      <c r="F12" s="136" t="s">
        <v>6</v>
      </c>
      <c r="G12" s="135"/>
      <c r="H12" s="135"/>
      <c r="I12" s="134" t="s">
        <v>7</v>
      </c>
      <c r="J12" s="16"/>
      <c r="K12" s="135"/>
    </row>
    <row r="13" spans="2:11" x14ac:dyDescent="0.2">
      <c r="B13" s="5"/>
      <c r="C13" s="135"/>
      <c r="D13" s="135"/>
      <c r="E13" s="135"/>
      <c r="F13" s="135"/>
      <c r="G13" s="135"/>
      <c r="H13" s="135"/>
      <c r="I13" s="135"/>
      <c r="J13" s="135"/>
      <c r="K13" s="135"/>
    </row>
    <row r="14" spans="2:11" ht="12.75" x14ac:dyDescent="0.2">
      <c r="B14" s="5"/>
      <c r="C14" s="135"/>
      <c r="D14" s="134" t="s">
        <v>8</v>
      </c>
      <c r="E14" s="135"/>
      <c r="F14" s="135"/>
      <c r="G14" s="135"/>
      <c r="H14" s="135"/>
      <c r="I14" s="134" t="s">
        <v>9</v>
      </c>
      <c r="J14" s="136" t="s">
        <v>10</v>
      </c>
      <c r="K14" s="135"/>
    </row>
    <row r="15" spans="2:11" ht="12.75" x14ac:dyDescent="0.2">
      <c r="B15" s="5"/>
      <c r="C15" s="135"/>
      <c r="D15" s="135"/>
      <c r="E15" s="136" t="s">
        <v>11</v>
      </c>
      <c r="F15" s="135"/>
      <c r="G15" s="135"/>
      <c r="H15" s="135"/>
      <c r="I15" s="134" t="s">
        <v>12</v>
      </c>
      <c r="J15" s="136" t="s">
        <v>13</v>
      </c>
      <c r="K15" s="135"/>
    </row>
    <row r="16" spans="2:11" x14ac:dyDescent="0.2">
      <c r="B16" s="5"/>
      <c r="C16" s="135"/>
      <c r="D16" s="135"/>
      <c r="E16" s="135"/>
      <c r="F16" s="135"/>
      <c r="G16" s="135"/>
      <c r="H16" s="135"/>
      <c r="I16" s="135"/>
      <c r="J16" s="135"/>
      <c r="K16" s="135"/>
    </row>
    <row r="17" spans="2:11" ht="12.75" x14ac:dyDescent="0.2">
      <c r="B17" s="5"/>
      <c r="C17" s="135"/>
      <c r="D17" s="134" t="s">
        <v>14</v>
      </c>
      <c r="E17" s="135"/>
      <c r="F17" s="135"/>
      <c r="G17" s="135"/>
      <c r="H17" s="135"/>
      <c r="I17" s="134" t="s">
        <v>9</v>
      </c>
      <c r="J17" s="136" t="s">
        <v>15</v>
      </c>
      <c r="K17" s="135"/>
    </row>
    <row r="18" spans="2:11" ht="12.75" x14ac:dyDescent="0.2">
      <c r="B18" s="5"/>
      <c r="C18" s="135"/>
      <c r="D18" s="135"/>
      <c r="E18" s="136" t="s">
        <v>16</v>
      </c>
      <c r="F18" s="135"/>
      <c r="G18" s="135"/>
      <c r="H18" s="135"/>
      <c r="I18" s="134" t="s">
        <v>12</v>
      </c>
      <c r="J18" s="136" t="s">
        <v>0</v>
      </c>
      <c r="K18" s="135"/>
    </row>
    <row r="19" spans="2:11" x14ac:dyDescent="0.2">
      <c r="B19" s="5"/>
      <c r="C19" s="135"/>
      <c r="D19" s="135"/>
      <c r="E19" s="135"/>
      <c r="F19" s="135"/>
      <c r="G19" s="135"/>
      <c r="H19" s="135"/>
      <c r="I19" s="135"/>
      <c r="J19" s="135"/>
      <c r="K19" s="135"/>
    </row>
    <row r="20" spans="2:11" ht="12.75" x14ac:dyDescent="0.2">
      <c r="B20" s="5"/>
      <c r="C20" s="135"/>
      <c r="D20" s="134" t="s">
        <v>17</v>
      </c>
      <c r="E20" s="135"/>
      <c r="F20" s="135"/>
      <c r="G20" s="135"/>
      <c r="H20" s="135"/>
      <c r="I20" s="134" t="s">
        <v>9</v>
      </c>
      <c r="J20" s="136" t="s">
        <v>15</v>
      </c>
      <c r="K20" s="135"/>
    </row>
    <row r="21" spans="2:11" ht="12.75" x14ac:dyDescent="0.2">
      <c r="B21" s="5"/>
      <c r="C21" s="135"/>
      <c r="D21" s="135"/>
      <c r="E21" s="136" t="s">
        <v>16</v>
      </c>
      <c r="F21" s="135"/>
      <c r="G21" s="135"/>
      <c r="H21" s="135"/>
      <c r="I21" s="134" t="s">
        <v>12</v>
      </c>
      <c r="J21" s="136" t="s">
        <v>0</v>
      </c>
      <c r="K21" s="135"/>
    </row>
    <row r="22" spans="2:11" x14ac:dyDescent="0.2">
      <c r="B22" s="5"/>
      <c r="C22" s="135"/>
      <c r="D22" s="135"/>
      <c r="E22" s="135"/>
      <c r="F22" s="135"/>
      <c r="G22" s="135"/>
      <c r="H22" s="135"/>
      <c r="I22" s="135"/>
      <c r="J22" s="135"/>
      <c r="K22" s="135"/>
    </row>
    <row r="23" spans="2:11" ht="12.75" x14ac:dyDescent="0.2">
      <c r="B23" s="5"/>
      <c r="C23" s="135"/>
      <c r="D23" s="134" t="s">
        <v>18</v>
      </c>
      <c r="E23" s="135"/>
      <c r="F23" s="135"/>
      <c r="G23" s="135"/>
      <c r="H23" s="135"/>
      <c r="I23" s="134" t="s">
        <v>9</v>
      </c>
      <c r="J23" s="136" t="s">
        <v>0</v>
      </c>
      <c r="K23" s="135"/>
    </row>
    <row r="24" spans="2:11" ht="12.75" x14ac:dyDescent="0.2">
      <c r="B24" s="5"/>
      <c r="C24" s="135"/>
      <c r="D24" s="135"/>
      <c r="E24" s="136"/>
      <c r="F24" s="135"/>
      <c r="G24" s="135"/>
      <c r="H24" s="135"/>
      <c r="I24" s="134" t="s">
        <v>12</v>
      </c>
      <c r="J24" s="136" t="s">
        <v>0</v>
      </c>
      <c r="K24" s="135"/>
    </row>
    <row r="25" spans="2:11" x14ac:dyDescent="0.2">
      <c r="B25" s="5"/>
      <c r="C25" s="135"/>
      <c r="D25" s="135"/>
      <c r="E25" s="135"/>
      <c r="F25" s="135"/>
      <c r="G25" s="135"/>
      <c r="H25" s="135"/>
      <c r="I25" s="135"/>
      <c r="J25" s="135"/>
      <c r="K25" s="135"/>
    </row>
    <row r="26" spans="2:11" ht="12.75" x14ac:dyDescent="0.2">
      <c r="B26" s="5"/>
      <c r="C26" s="135"/>
      <c r="D26" s="134" t="s">
        <v>19</v>
      </c>
      <c r="E26" s="135"/>
      <c r="F26" s="135"/>
      <c r="G26" s="135"/>
      <c r="H26" s="135"/>
      <c r="I26" s="135"/>
      <c r="J26" s="135"/>
      <c r="K26" s="135"/>
    </row>
    <row r="27" spans="2:11" ht="12.75" x14ac:dyDescent="0.2">
      <c r="B27" s="18"/>
      <c r="C27" s="17"/>
      <c r="D27" s="17"/>
      <c r="E27" s="145" t="s">
        <v>0</v>
      </c>
      <c r="F27" s="145"/>
      <c r="G27" s="145"/>
      <c r="H27" s="145"/>
      <c r="I27" s="17"/>
      <c r="J27" s="17"/>
      <c r="K27" s="17"/>
    </row>
    <row r="28" spans="2:11" x14ac:dyDescent="0.2">
      <c r="B28" s="5"/>
      <c r="C28" s="135"/>
      <c r="D28" s="135"/>
      <c r="E28" s="135"/>
      <c r="F28" s="135"/>
      <c r="G28" s="135"/>
      <c r="H28" s="135"/>
      <c r="I28" s="135"/>
      <c r="J28" s="135"/>
      <c r="K28" s="135"/>
    </row>
    <row r="29" spans="2:11" x14ac:dyDescent="0.2">
      <c r="B29" s="5"/>
      <c r="C29" s="135"/>
      <c r="D29" s="19"/>
      <c r="E29" s="19"/>
      <c r="F29" s="19"/>
      <c r="G29" s="19"/>
      <c r="H29" s="19"/>
      <c r="I29" s="19"/>
      <c r="J29" s="19"/>
      <c r="K29" s="19"/>
    </row>
    <row r="30" spans="2:11" ht="15.75" x14ac:dyDescent="0.2">
      <c r="B30" s="5"/>
      <c r="C30" s="135"/>
      <c r="D30" s="20" t="s">
        <v>20</v>
      </c>
      <c r="E30" s="135"/>
      <c r="F30" s="135"/>
      <c r="G30" s="135"/>
      <c r="H30" s="135"/>
      <c r="I30" s="135"/>
      <c r="J30" s="21">
        <f>ROUND(J93, 2)</f>
        <v>0</v>
      </c>
      <c r="K30" s="135"/>
    </row>
    <row r="31" spans="2:11" x14ac:dyDescent="0.2">
      <c r="B31" s="5"/>
      <c r="C31" s="135"/>
      <c r="D31" s="19"/>
      <c r="E31" s="19"/>
      <c r="F31" s="19"/>
      <c r="G31" s="19"/>
      <c r="H31" s="19"/>
      <c r="I31" s="19"/>
      <c r="J31" s="19"/>
      <c r="K31" s="19"/>
    </row>
    <row r="32" spans="2:11" ht="12.75" x14ac:dyDescent="0.2">
      <c r="B32" s="5"/>
      <c r="C32" s="135"/>
      <c r="D32" s="135"/>
      <c r="E32" s="135"/>
      <c r="F32" s="22" t="s">
        <v>22</v>
      </c>
      <c r="G32" s="135"/>
      <c r="H32" s="135"/>
      <c r="I32" s="22" t="s">
        <v>21</v>
      </c>
      <c r="J32" s="22" t="s">
        <v>23</v>
      </c>
      <c r="K32" s="135"/>
    </row>
    <row r="33" spans="2:11" ht="12.75" x14ac:dyDescent="0.2">
      <c r="B33" s="5"/>
      <c r="C33" s="135"/>
      <c r="D33" s="23" t="s">
        <v>24</v>
      </c>
      <c r="E33" s="134" t="s">
        <v>25</v>
      </c>
      <c r="F33" s="24">
        <f>ROUND((SUM(BE93:BE93)),  2)</f>
        <v>0</v>
      </c>
      <c r="G33" s="135"/>
      <c r="H33" s="135"/>
      <c r="I33" s="25">
        <v>0.21</v>
      </c>
      <c r="J33" s="24">
        <f>ROUND(((SUM(BE93:BE93))*I33),  2)</f>
        <v>0</v>
      </c>
      <c r="K33" s="135"/>
    </row>
    <row r="34" spans="2:11" ht="12.75" x14ac:dyDescent="0.2">
      <c r="B34" s="5"/>
      <c r="C34" s="135"/>
      <c r="D34" s="135"/>
      <c r="E34" s="134" t="s">
        <v>26</v>
      </c>
      <c r="F34" s="24">
        <f>ROUND((SUM(BF93:BF93)),  2)</f>
        <v>0</v>
      </c>
      <c r="G34" s="135"/>
      <c r="H34" s="135"/>
      <c r="I34" s="25">
        <v>0.15</v>
      </c>
      <c r="J34" s="24">
        <f>ROUND(((SUM(BF93:BF93))*I34),  2)</f>
        <v>0</v>
      </c>
      <c r="K34" s="135"/>
    </row>
    <row r="35" spans="2:11" ht="12.75" x14ac:dyDescent="0.2">
      <c r="B35" s="5"/>
      <c r="C35" s="135"/>
      <c r="D35" s="135"/>
      <c r="E35" s="134" t="s">
        <v>27</v>
      </c>
      <c r="F35" s="24">
        <f>ROUND((SUM(BG93:BG93)),  2)</f>
        <v>0</v>
      </c>
      <c r="G35" s="135"/>
      <c r="H35" s="135"/>
      <c r="I35" s="25">
        <v>0.21</v>
      </c>
      <c r="J35" s="24">
        <f>0</f>
        <v>0</v>
      </c>
      <c r="K35" s="135"/>
    </row>
    <row r="36" spans="2:11" ht="12.75" x14ac:dyDescent="0.2">
      <c r="B36" s="5"/>
      <c r="C36" s="135"/>
      <c r="D36" s="135"/>
      <c r="E36" s="134" t="s">
        <v>28</v>
      </c>
      <c r="F36" s="24">
        <f>ROUND((SUM(BH93:BH93)),  2)</f>
        <v>0</v>
      </c>
      <c r="G36" s="135"/>
      <c r="H36" s="135"/>
      <c r="I36" s="25">
        <v>0.15</v>
      </c>
      <c r="J36" s="24">
        <f>0</f>
        <v>0</v>
      </c>
      <c r="K36" s="135"/>
    </row>
    <row r="37" spans="2:11" ht="12.75" x14ac:dyDescent="0.2">
      <c r="B37" s="5"/>
      <c r="C37" s="135"/>
      <c r="D37" s="135"/>
      <c r="E37" s="134" t="s">
        <v>29</v>
      </c>
      <c r="F37" s="24">
        <f>ROUND((SUM(BI93:BI93)),  2)</f>
        <v>0</v>
      </c>
      <c r="G37" s="135"/>
      <c r="H37" s="135"/>
      <c r="I37" s="25">
        <v>0</v>
      </c>
      <c r="J37" s="24">
        <f>0</f>
        <v>0</v>
      </c>
      <c r="K37" s="135"/>
    </row>
    <row r="38" spans="2:11" x14ac:dyDescent="0.2">
      <c r="B38" s="5"/>
      <c r="C38" s="135"/>
      <c r="D38" s="135"/>
      <c r="E38" s="135"/>
      <c r="F38" s="135"/>
      <c r="G38" s="135"/>
      <c r="H38" s="135"/>
      <c r="I38" s="135"/>
      <c r="J38" s="135"/>
      <c r="K38" s="135"/>
    </row>
    <row r="39" spans="2:11" ht="15.75" x14ac:dyDescent="0.2">
      <c r="B39" s="5"/>
      <c r="C39" s="26"/>
      <c r="D39" s="27" t="s">
        <v>30</v>
      </c>
      <c r="E39" s="28"/>
      <c r="F39" s="28"/>
      <c r="G39" s="29" t="s">
        <v>31</v>
      </c>
      <c r="H39" s="30" t="s">
        <v>32</v>
      </c>
      <c r="I39" s="28"/>
      <c r="J39" s="31">
        <f>SUM(J30:J37)</f>
        <v>0</v>
      </c>
      <c r="K39" s="32"/>
    </row>
    <row r="40" spans="2:11" x14ac:dyDescent="0.2">
      <c r="B40" s="5"/>
      <c r="C40" s="135"/>
      <c r="D40" s="135"/>
      <c r="E40" s="135"/>
      <c r="F40" s="135"/>
      <c r="G40" s="135"/>
      <c r="H40" s="135"/>
      <c r="I40" s="135"/>
      <c r="J40" s="135"/>
      <c r="K40" s="135"/>
    </row>
    <row r="41" spans="2:11" x14ac:dyDescent="0.2">
      <c r="B41" s="2"/>
    </row>
    <row r="42" spans="2:11" ht="12.75" x14ac:dyDescent="0.2">
      <c r="B42" s="6"/>
      <c r="C42" s="1"/>
      <c r="D42" s="33" t="s">
        <v>33</v>
      </c>
      <c r="E42" s="34"/>
      <c r="F42" s="34"/>
      <c r="G42" s="33" t="s">
        <v>34</v>
      </c>
      <c r="H42" s="34"/>
      <c r="I42" s="34"/>
      <c r="J42" s="34"/>
      <c r="K42" s="34"/>
    </row>
    <row r="43" spans="2:11" x14ac:dyDescent="0.2">
      <c r="B43" s="2"/>
    </row>
    <row r="44" spans="2:11" x14ac:dyDescent="0.2">
      <c r="B44" s="2"/>
    </row>
    <row r="45" spans="2:11" ht="12.75" x14ac:dyDescent="0.2">
      <c r="B45" s="5"/>
      <c r="C45" s="135"/>
      <c r="D45" s="35" t="s">
        <v>35</v>
      </c>
      <c r="E45" s="36"/>
      <c r="F45" s="37" t="s">
        <v>36</v>
      </c>
      <c r="G45" s="35" t="s">
        <v>35</v>
      </c>
      <c r="H45" s="36"/>
      <c r="I45" s="36"/>
      <c r="J45" s="38" t="s">
        <v>36</v>
      </c>
      <c r="K45" s="36"/>
    </row>
    <row r="46" spans="2:11" x14ac:dyDescent="0.2">
      <c r="B46" s="2"/>
    </row>
    <row r="47" spans="2:11" x14ac:dyDescent="0.2">
      <c r="B47" s="2"/>
    </row>
    <row r="48" spans="2:11" ht="12.75" x14ac:dyDescent="0.2">
      <c r="B48" s="5"/>
      <c r="C48" s="135"/>
      <c r="D48" s="33" t="s">
        <v>37</v>
      </c>
      <c r="E48" s="39"/>
      <c r="F48" s="39"/>
      <c r="G48" s="33" t="s">
        <v>38</v>
      </c>
      <c r="H48" s="39"/>
      <c r="I48" s="39"/>
      <c r="J48" s="39"/>
      <c r="K48" s="39"/>
    </row>
    <row r="49" spans="2:11" x14ac:dyDescent="0.2">
      <c r="B49" s="2"/>
    </row>
    <row r="50" spans="2:11" x14ac:dyDescent="0.2">
      <c r="B50" s="2"/>
    </row>
    <row r="51" spans="2:11" ht="12.75" x14ac:dyDescent="0.2">
      <c r="B51" s="5"/>
      <c r="C51" s="135"/>
      <c r="D51" s="35" t="s">
        <v>35</v>
      </c>
      <c r="E51" s="36"/>
      <c r="F51" s="37" t="s">
        <v>36</v>
      </c>
      <c r="G51" s="35" t="s">
        <v>35</v>
      </c>
      <c r="H51" s="36"/>
      <c r="I51" s="36"/>
      <c r="J51" s="38" t="s">
        <v>36</v>
      </c>
      <c r="K51" s="36"/>
    </row>
    <row r="52" spans="2:11" x14ac:dyDescent="0.2">
      <c r="B52" s="40"/>
      <c r="C52" s="41"/>
      <c r="D52" s="41"/>
      <c r="E52" s="41"/>
      <c r="F52" s="41"/>
      <c r="G52" s="41"/>
      <c r="H52" s="41"/>
      <c r="I52" s="41"/>
      <c r="J52" s="41"/>
      <c r="K52" s="41"/>
    </row>
    <row r="56" spans="2:11" x14ac:dyDescent="0.2">
      <c r="B56" s="42"/>
      <c r="C56" s="43"/>
      <c r="D56" s="43"/>
      <c r="E56" s="43"/>
      <c r="F56" s="43"/>
      <c r="G56" s="43"/>
      <c r="H56" s="43"/>
      <c r="I56" s="43"/>
      <c r="J56" s="43"/>
      <c r="K56" s="43"/>
    </row>
    <row r="57" spans="2:11" ht="18" x14ac:dyDescent="0.2">
      <c r="B57" s="4"/>
      <c r="C57" s="3" t="s">
        <v>47</v>
      </c>
      <c r="D57" s="132"/>
      <c r="E57" s="132"/>
      <c r="F57" s="132"/>
      <c r="G57" s="132"/>
      <c r="H57" s="132"/>
      <c r="I57" s="132"/>
      <c r="J57" s="132"/>
      <c r="K57" s="132"/>
    </row>
    <row r="58" spans="2:11" x14ac:dyDescent="0.2">
      <c r="B58" s="4"/>
      <c r="C58" s="132"/>
      <c r="D58" s="132"/>
      <c r="E58" s="132"/>
      <c r="F58" s="132"/>
      <c r="G58" s="132"/>
      <c r="H58" s="132"/>
      <c r="I58" s="132"/>
      <c r="J58" s="132"/>
      <c r="K58" s="132"/>
    </row>
    <row r="59" spans="2:11" ht="12.75" x14ac:dyDescent="0.2">
      <c r="B59" s="4"/>
      <c r="C59" s="131" t="s">
        <v>1</v>
      </c>
      <c r="D59" s="132"/>
      <c r="E59" s="132"/>
      <c r="F59" s="132"/>
      <c r="G59" s="132"/>
      <c r="H59" s="132"/>
      <c r="I59" s="132"/>
      <c r="J59" s="132"/>
      <c r="K59" s="132"/>
    </row>
    <row r="60" spans="2:11" ht="12.75" x14ac:dyDescent="0.2">
      <c r="B60" s="4"/>
      <c r="C60" s="132"/>
      <c r="D60" s="132"/>
      <c r="E60" s="147" t="str">
        <f>E7</f>
        <v>Podpora biodiverzity botanicky a zoologicky cenného území bývalého vojenského areálu v Chomýži u Krnova</v>
      </c>
      <c r="F60" s="148"/>
      <c r="G60" s="148"/>
      <c r="H60" s="148"/>
      <c r="I60" s="132"/>
      <c r="J60" s="132"/>
      <c r="K60" s="132"/>
    </row>
    <row r="61" spans="2:11" ht="12.75" x14ac:dyDescent="0.2">
      <c r="B61" s="4"/>
      <c r="C61" s="131" t="s">
        <v>46</v>
      </c>
      <c r="D61" s="132"/>
      <c r="E61" s="132"/>
      <c r="F61" s="132"/>
      <c r="G61" s="132"/>
      <c r="H61" s="132"/>
      <c r="I61" s="132"/>
      <c r="J61" s="132"/>
      <c r="K61" s="132"/>
    </row>
    <row r="62" spans="2:11" x14ac:dyDescent="0.2">
      <c r="B62" s="4"/>
      <c r="C62" s="132"/>
      <c r="D62" s="132"/>
      <c r="E62" s="141" t="str">
        <f>E9</f>
        <v>SO 10 - Následná péče po dobu 10 let - keřové výsadby, výsadby stromů, péče o pastevní areál, péče o zvířata</v>
      </c>
      <c r="F62" s="142"/>
      <c r="G62" s="142"/>
      <c r="H62" s="142"/>
      <c r="I62" s="132"/>
      <c r="J62" s="132"/>
      <c r="K62" s="132"/>
    </row>
    <row r="63" spans="2:11" ht="15" x14ac:dyDescent="0.2">
      <c r="B63" s="4"/>
      <c r="C63" s="132"/>
      <c r="D63" s="132"/>
      <c r="E63" s="132"/>
      <c r="F63" s="103" t="s">
        <v>94</v>
      </c>
      <c r="G63" s="132"/>
      <c r="H63" s="132"/>
      <c r="I63" s="132"/>
      <c r="J63" s="132"/>
      <c r="K63" s="132"/>
    </row>
    <row r="64" spans="2:11" ht="12.75" x14ac:dyDescent="0.2">
      <c r="B64" s="4"/>
      <c r="C64" s="131" t="s">
        <v>5</v>
      </c>
      <c r="D64" s="132"/>
      <c r="E64" s="132"/>
      <c r="F64" s="138" t="str">
        <f>F12</f>
        <v>Chomýž u Krnova</v>
      </c>
      <c r="G64" s="132"/>
      <c r="H64" s="132"/>
      <c r="I64" s="131" t="s">
        <v>7</v>
      </c>
      <c r="J64" s="93" t="str">
        <f>IF(J12="","",J12)</f>
        <v/>
      </c>
      <c r="K64" s="132"/>
    </row>
    <row r="65" spans="2:11" x14ac:dyDescent="0.2">
      <c r="B65" s="4"/>
      <c r="C65" s="132"/>
      <c r="D65" s="132"/>
      <c r="E65" s="132"/>
      <c r="F65" s="132"/>
      <c r="G65" s="132"/>
      <c r="H65" s="132"/>
      <c r="I65" s="132"/>
      <c r="J65" s="132"/>
      <c r="K65" s="132"/>
    </row>
    <row r="66" spans="2:11" ht="38.25" x14ac:dyDescent="0.2">
      <c r="B66" s="4"/>
      <c r="C66" s="131" t="s">
        <v>8</v>
      </c>
      <c r="D66" s="132"/>
      <c r="E66" s="132"/>
      <c r="F66" s="138" t="str">
        <f>E15</f>
        <v>Město Krnov</v>
      </c>
      <c r="G66" s="132"/>
      <c r="H66" s="132"/>
      <c r="I66" s="131" t="s">
        <v>17</v>
      </c>
      <c r="J66" s="137" t="str">
        <f>E21</f>
        <v>ZAHRADA OLOMOUC, s.r.o.</v>
      </c>
      <c r="K66" s="132"/>
    </row>
    <row r="67" spans="2:11" ht="12.75" x14ac:dyDescent="0.2">
      <c r="B67" s="4"/>
      <c r="C67" s="131" t="s">
        <v>14</v>
      </c>
      <c r="D67" s="132"/>
      <c r="E67" s="132"/>
      <c r="F67" s="138" t="str">
        <f>IF(E18="","",E18)</f>
        <v>ZAHRADA OLOMOUC, s.r.o.</v>
      </c>
      <c r="G67" s="132"/>
      <c r="H67" s="132"/>
      <c r="I67" s="131" t="s">
        <v>18</v>
      </c>
      <c r="J67" s="137">
        <f>E24</f>
        <v>0</v>
      </c>
      <c r="K67" s="132"/>
    </row>
    <row r="68" spans="2:11" x14ac:dyDescent="0.2">
      <c r="B68" s="4"/>
      <c r="C68" s="132"/>
      <c r="D68" s="132"/>
      <c r="E68" s="132"/>
      <c r="F68" s="132"/>
      <c r="G68" s="132"/>
      <c r="H68" s="132"/>
      <c r="I68" s="132"/>
      <c r="J68" s="132"/>
      <c r="K68" s="132"/>
    </row>
    <row r="69" spans="2:11" ht="12" x14ac:dyDescent="0.2">
      <c r="B69" s="4"/>
      <c r="C69" s="44" t="s">
        <v>48</v>
      </c>
      <c r="D69" s="45"/>
      <c r="E69" s="45"/>
      <c r="F69" s="45"/>
      <c r="G69" s="45"/>
      <c r="H69" s="45"/>
      <c r="I69" s="45"/>
      <c r="J69" s="46" t="s">
        <v>49</v>
      </c>
      <c r="K69" s="45"/>
    </row>
    <row r="70" spans="2:11" x14ac:dyDescent="0.2">
      <c r="B70" s="4"/>
      <c r="C70" s="132"/>
      <c r="D70" s="132"/>
      <c r="E70" s="132"/>
      <c r="F70" s="132"/>
      <c r="G70" s="132"/>
      <c r="H70" s="132"/>
      <c r="I70" s="132"/>
      <c r="J70" s="132"/>
      <c r="K70" s="132"/>
    </row>
    <row r="71" spans="2:11" ht="15.75" x14ac:dyDescent="0.2">
      <c r="B71" s="4"/>
      <c r="C71" s="47" t="s">
        <v>50</v>
      </c>
      <c r="D71" s="132"/>
      <c r="E71" s="132"/>
      <c r="F71" s="132"/>
      <c r="G71" s="132"/>
      <c r="H71" s="132"/>
      <c r="I71" s="132"/>
      <c r="J71" s="94">
        <f>J93</f>
        <v>0</v>
      </c>
      <c r="K71" s="132"/>
    </row>
    <row r="72" spans="2:11" ht="15" x14ac:dyDescent="0.2">
      <c r="B72" s="48"/>
      <c r="C72" s="49"/>
      <c r="D72" s="50" t="s">
        <v>51</v>
      </c>
      <c r="E72" s="51"/>
      <c r="F72" s="51"/>
      <c r="G72" s="51"/>
      <c r="H72" s="51"/>
      <c r="I72" s="51"/>
      <c r="J72" s="52">
        <f>J94</f>
        <v>0</v>
      </c>
      <c r="K72" s="49"/>
    </row>
    <row r="73" spans="2:11" ht="12.75" x14ac:dyDescent="0.2">
      <c r="B73" s="53"/>
      <c r="C73" s="54"/>
      <c r="D73" s="55" t="s">
        <v>52</v>
      </c>
      <c r="E73" s="56"/>
      <c r="F73" s="56"/>
      <c r="G73" s="56"/>
      <c r="H73" s="56"/>
      <c r="I73" s="56"/>
      <c r="J73" s="57">
        <f>J94</f>
        <v>0</v>
      </c>
      <c r="K73" s="54"/>
    </row>
    <row r="74" spans="2:11" x14ac:dyDescent="0.2">
      <c r="B74" s="4"/>
      <c r="C74" s="132"/>
      <c r="D74" s="132"/>
      <c r="E74" s="132"/>
      <c r="F74" s="132"/>
      <c r="G74" s="132"/>
      <c r="H74" s="132"/>
      <c r="I74" s="132"/>
      <c r="J74" s="132"/>
      <c r="K74" s="132"/>
    </row>
    <row r="75" spans="2:11" x14ac:dyDescent="0.2">
      <c r="B75" s="7"/>
      <c r="C75" s="8"/>
      <c r="D75" s="8"/>
      <c r="E75" s="8"/>
      <c r="F75" s="8"/>
      <c r="G75" s="8"/>
      <c r="H75" s="8"/>
      <c r="I75" s="8"/>
      <c r="J75" s="8"/>
      <c r="K75" s="8"/>
    </row>
    <row r="79" spans="2:11" x14ac:dyDescent="0.2">
      <c r="B79" s="9"/>
      <c r="C79" s="10"/>
      <c r="D79" s="10"/>
      <c r="E79" s="10"/>
      <c r="F79" s="10"/>
      <c r="G79" s="10"/>
      <c r="H79" s="10"/>
      <c r="I79" s="10"/>
      <c r="J79" s="10"/>
      <c r="K79" s="10"/>
    </row>
    <row r="80" spans="2:11" ht="18" x14ac:dyDescent="0.2">
      <c r="B80" s="4"/>
      <c r="C80" s="3" t="s">
        <v>53</v>
      </c>
      <c r="D80" s="132"/>
      <c r="E80" s="132"/>
      <c r="F80" s="132"/>
      <c r="G80" s="132"/>
      <c r="H80" s="132"/>
      <c r="I80" s="132"/>
      <c r="J80" s="132"/>
      <c r="K80" s="132"/>
    </row>
    <row r="81" spans="2:11" x14ac:dyDescent="0.2">
      <c r="B81" s="4"/>
      <c r="C81" s="132"/>
      <c r="D81" s="132"/>
      <c r="E81" s="132"/>
      <c r="F81" s="132"/>
      <c r="G81" s="132"/>
      <c r="H81" s="132"/>
      <c r="I81" s="132"/>
      <c r="J81" s="132"/>
      <c r="K81" s="132"/>
    </row>
    <row r="82" spans="2:11" ht="12.75" x14ac:dyDescent="0.2">
      <c r="B82" s="4"/>
      <c r="C82" s="131" t="s">
        <v>1</v>
      </c>
      <c r="D82" s="132"/>
      <c r="E82" s="132"/>
      <c r="F82" s="132"/>
      <c r="G82" s="132"/>
      <c r="H82" s="132"/>
      <c r="I82" s="132"/>
      <c r="J82" s="132"/>
      <c r="K82" s="132"/>
    </row>
    <row r="83" spans="2:11" ht="12.75" x14ac:dyDescent="0.2">
      <c r="B83" s="4"/>
      <c r="C83" s="132"/>
      <c r="D83" s="132"/>
      <c r="E83" s="139" t="str">
        <f>E7</f>
        <v>Podpora biodiverzity botanicky a zoologicky cenného území bývalého vojenského areálu v Chomýži u Krnova</v>
      </c>
      <c r="F83" s="140"/>
      <c r="G83" s="140"/>
      <c r="H83" s="140"/>
      <c r="I83" s="132"/>
      <c r="J83" s="132"/>
      <c r="K83" s="132"/>
    </row>
    <row r="84" spans="2:11" ht="12.75" x14ac:dyDescent="0.2">
      <c r="B84" s="4"/>
      <c r="C84" s="131" t="s">
        <v>46</v>
      </c>
      <c r="D84" s="132"/>
      <c r="E84" s="132"/>
      <c r="F84" s="132"/>
      <c r="G84" s="132"/>
      <c r="H84" s="132"/>
      <c r="I84" s="132"/>
      <c r="J84" s="132"/>
      <c r="K84" s="132"/>
    </row>
    <row r="85" spans="2:11" x14ac:dyDescent="0.2">
      <c r="B85" s="4"/>
      <c r="C85" s="132"/>
      <c r="D85" s="132"/>
      <c r="E85" s="141" t="str">
        <f>E9</f>
        <v>SO 10 - Následná péče po dobu 10 let - keřové výsadby, výsadby stromů, péče o pastevní areál, péče o zvířata</v>
      </c>
      <c r="F85" s="142"/>
      <c r="G85" s="142"/>
      <c r="H85" s="142"/>
      <c r="I85" s="132"/>
      <c r="J85" s="132"/>
      <c r="K85" s="132"/>
    </row>
    <row r="86" spans="2:11" ht="15" x14ac:dyDescent="0.2">
      <c r="B86" s="4"/>
      <c r="C86" s="132"/>
      <c r="D86" s="132"/>
      <c r="E86" s="132"/>
      <c r="F86" s="103" t="s">
        <v>94</v>
      </c>
      <c r="G86" s="132"/>
      <c r="H86" s="132"/>
      <c r="I86" s="132"/>
      <c r="J86" s="132"/>
      <c r="K86" s="132"/>
    </row>
    <row r="87" spans="2:11" ht="12.75" x14ac:dyDescent="0.2">
      <c r="B87" s="4"/>
      <c r="C87" s="131" t="s">
        <v>5</v>
      </c>
      <c r="D87" s="132"/>
      <c r="E87" s="132"/>
      <c r="F87" s="138" t="str">
        <f>F12</f>
        <v>Chomýž u Krnova</v>
      </c>
      <c r="G87" s="132"/>
      <c r="H87" s="132"/>
      <c r="I87" s="131" t="s">
        <v>7</v>
      </c>
      <c r="J87" s="93" t="str">
        <f>IF(J12="","",J12)</f>
        <v/>
      </c>
      <c r="K87" s="132"/>
    </row>
    <row r="88" spans="2:11" x14ac:dyDescent="0.2">
      <c r="B88" s="4"/>
      <c r="C88" s="132"/>
      <c r="D88" s="132"/>
      <c r="E88" s="132"/>
      <c r="F88" s="132"/>
      <c r="G88" s="132"/>
      <c r="H88" s="132"/>
      <c r="I88" s="132"/>
      <c r="J88" s="132"/>
      <c r="K88" s="132"/>
    </row>
    <row r="89" spans="2:11" ht="38.25" x14ac:dyDescent="0.2">
      <c r="B89" s="4"/>
      <c r="C89" s="131" t="s">
        <v>8</v>
      </c>
      <c r="D89" s="132"/>
      <c r="E89" s="132"/>
      <c r="F89" s="138" t="str">
        <f>E15</f>
        <v>Město Krnov</v>
      </c>
      <c r="G89" s="132"/>
      <c r="H89" s="132"/>
      <c r="I89" s="131" t="s">
        <v>17</v>
      </c>
      <c r="J89" s="137" t="str">
        <f>E21</f>
        <v>ZAHRADA OLOMOUC, s.r.o.</v>
      </c>
      <c r="K89" s="132"/>
    </row>
    <row r="90" spans="2:11" ht="12.75" x14ac:dyDescent="0.2">
      <c r="B90" s="4"/>
      <c r="C90" s="131" t="s">
        <v>14</v>
      </c>
      <c r="D90" s="132"/>
      <c r="E90" s="132"/>
      <c r="F90" s="138" t="str">
        <f>IF(E18="","",E18)</f>
        <v>ZAHRADA OLOMOUC, s.r.o.</v>
      </c>
      <c r="G90" s="132"/>
      <c r="H90" s="132"/>
      <c r="I90" s="131" t="s">
        <v>18</v>
      </c>
      <c r="J90" s="137">
        <f>E24</f>
        <v>0</v>
      </c>
      <c r="K90" s="132"/>
    </row>
    <row r="91" spans="2:11" x14ac:dyDescent="0.2">
      <c r="B91" s="4"/>
      <c r="C91" s="132"/>
      <c r="D91" s="132"/>
      <c r="E91" s="132"/>
      <c r="F91" s="132"/>
      <c r="G91" s="132"/>
      <c r="H91" s="132"/>
      <c r="I91" s="132"/>
      <c r="J91" s="132"/>
      <c r="K91" s="132"/>
    </row>
    <row r="92" spans="2:11" ht="60" x14ac:dyDescent="0.2">
      <c r="B92" s="58"/>
      <c r="C92" s="59" t="s">
        <v>54</v>
      </c>
      <c r="D92" s="60" t="s">
        <v>41</v>
      </c>
      <c r="E92" s="60" t="s">
        <v>39</v>
      </c>
      <c r="F92" s="60" t="s">
        <v>40</v>
      </c>
      <c r="G92" s="60" t="s">
        <v>55</v>
      </c>
      <c r="H92" s="60" t="s">
        <v>56</v>
      </c>
      <c r="I92" s="60" t="s">
        <v>57</v>
      </c>
      <c r="J92" s="60" t="s">
        <v>49</v>
      </c>
      <c r="K92" s="61" t="s">
        <v>58</v>
      </c>
    </row>
    <row r="93" spans="2:11" ht="15.75" x14ac:dyDescent="0.25">
      <c r="B93" s="4"/>
      <c r="C93" s="11" t="s">
        <v>59</v>
      </c>
      <c r="D93" s="132"/>
      <c r="E93" s="132"/>
      <c r="F93" s="132"/>
      <c r="G93" s="132"/>
      <c r="H93" s="132"/>
      <c r="I93" s="132"/>
      <c r="J93" s="62">
        <f>+J94</f>
        <v>0</v>
      </c>
      <c r="K93" s="132"/>
    </row>
    <row r="94" spans="2:11" ht="15.75" x14ac:dyDescent="0.25">
      <c r="B94" s="63"/>
      <c r="C94" s="64"/>
      <c r="D94" s="65" t="s">
        <v>42</v>
      </c>
      <c r="E94" s="66" t="s">
        <v>60</v>
      </c>
      <c r="F94" s="130" t="s">
        <v>129</v>
      </c>
      <c r="G94" s="64"/>
      <c r="H94" s="64"/>
      <c r="I94" s="64"/>
      <c r="J94" s="67">
        <f>J96+J99+J102+J106+J108+J111</f>
        <v>0</v>
      </c>
      <c r="K94" s="64"/>
    </row>
    <row r="95" spans="2:11" ht="12.75" x14ac:dyDescent="0.2">
      <c r="B95" s="63"/>
      <c r="C95" s="64"/>
      <c r="D95" s="65" t="s">
        <v>42</v>
      </c>
      <c r="E95" s="68" t="s">
        <v>43</v>
      </c>
      <c r="F95" s="105" t="s">
        <v>109</v>
      </c>
      <c r="G95" s="64"/>
      <c r="H95" s="64"/>
      <c r="I95" s="64"/>
      <c r="J95" s="69"/>
      <c r="K95" s="64"/>
    </row>
    <row r="96" spans="2:11" ht="12" x14ac:dyDescent="0.2">
      <c r="B96" s="123"/>
      <c r="C96" s="124" t="s">
        <v>43</v>
      </c>
      <c r="D96" s="70" t="s">
        <v>61</v>
      </c>
      <c r="E96" s="71" t="s">
        <v>110</v>
      </c>
      <c r="F96" s="72" t="s">
        <v>130</v>
      </c>
      <c r="G96" s="73" t="s">
        <v>111</v>
      </c>
      <c r="H96" s="129">
        <f>H98*2</f>
        <v>11608</v>
      </c>
      <c r="I96" s="75">
        <v>0</v>
      </c>
      <c r="J96" s="75">
        <f>ROUND(I96*H96,2)</f>
        <v>0</v>
      </c>
      <c r="K96" s="72" t="s">
        <v>0</v>
      </c>
    </row>
    <row r="97" spans="2:11" x14ac:dyDescent="0.2">
      <c r="B97" s="125"/>
      <c r="C97" s="126"/>
      <c r="D97" s="78" t="s">
        <v>64</v>
      </c>
      <c r="E97" s="79" t="s">
        <v>0</v>
      </c>
      <c r="F97" s="80" t="s">
        <v>131</v>
      </c>
      <c r="G97" s="77"/>
      <c r="H97" s="79" t="s">
        <v>0</v>
      </c>
      <c r="I97" s="77"/>
      <c r="J97" s="77"/>
      <c r="K97" s="77"/>
    </row>
    <row r="98" spans="2:11" x14ac:dyDescent="0.2">
      <c r="B98" s="127"/>
      <c r="C98" s="128"/>
      <c r="D98" s="78" t="s">
        <v>64</v>
      </c>
      <c r="E98" s="83" t="s">
        <v>0</v>
      </c>
      <c r="F98" s="84" t="s">
        <v>120</v>
      </c>
      <c r="G98" s="82"/>
      <c r="H98" s="85">
        <v>5804</v>
      </c>
      <c r="I98" s="82"/>
      <c r="J98" s="82"/>
      <c r="K98" s="82"/>
    </row>
    <row r="99" spans="2:11" ht="48" x14ac:dyDescent="0.2">
      <c r="B99" s="123"/>
      <c r="C99" s="124" t="s">
        <v>44</v>
      </c>
      <c r="D99" s="70" t="s">
        <v>61</v>
      </c>
      <c r="E99" s="71" t="s">
        <v>93</v>
      </c>
      <c r="F99" s="72" t="s">
        <v>112</v>
      </c>
      <c r="G99" s="73" t="s">
        <v>113</v>
      </c>
      <c r="H99" s="74">
        <v>10</v>
      </c>
      <c r="I99" s="75">
        <v>0</v>
      </c>
      <c r="J99" s="75">
        <f>ROUND(I99*H99,2)</f>
        <v>0</v>
      </c>
      <c r="K99" s="72" t="s">
        <v>0</v>
      </c>
    </row>
    <row r="100" spans="2:11" x14ac:dyDescent="0.2">
      <c r="B100" s="125"/>
      <c r="C100" s="126"/>
      <c r="D100" s="78" t="s">
        <v>64</v>
      </c>
      <c r="E100" s="79" t="s">
        <v>0</v>
      </c>
      <c r="F100" s="80" t="s">
        <v>114</v>
      </c>
      <c r="G100" s="77"/>
      <c r="H100" s="79" t="s">
        <v>0</v>
      </c>
      <c r="I100" s="77"/>
      <c r="J100" s="77"/>
      <c r="K100" s="77"/>
    </row>
    <row r="101" spans="2:11" x14ac:dyDescent="0.2">
      <c r="B101" s="127"/>
      <c r="C101" s="128"/>
      <c r="D101" s="78" t="s">
        <v>64</v>
      </c>
      <c r="E101" s="83" t="s">
        <v>0</v>
      </c>
      <c r="F101" s="84" t="s">
        <v>119</v>
      </c>
      <c r="G101" s="82"/>
      <c r="H101" s="85">
        <v>0.42</v>
      </c>
      <c r="I101" s="82"/>
      <c r="J101" s="82"/>
      <c r="K101" s="82"/>
    </row>
    <row r="102" spans="2:11" ht="24" x14ac:dyDescent="0.2">
      <c r="B102" s="123"/>
      <c r="C102" s="124" t="s">
        <v>65</v>
      </c>
      <c r="D102" s="70" t="s">
        <v>61</v>
      </c>
      <c r="E102" s="71" t="s">
        <v>93</v>
      </c>
      <c r="F102" s="72" t="s">
        <v>115</v>
      </c>
      <c r="G102" s="73" t="s">
        <v>116</v>
      </c>
      <c r="H102" s="74">
        <v>520</v>
      </c>
      <c r="I102" s="75">
        <v>0</v>
      </c>
      <c r="J102" s="75">
        <f>ROUND(I102*H102,2)</f>
        <v>0</v>
      </c>
      <c r="K102" s="72"/>
    </row>
    <row r="103" spans="2:11" x14ac:dyDescent="0.2">
      <c r="B103" s="125"/>
      <c r="C103" s="126"/>
      <c r="D103" s="78" t="s">
        <v>64</v>
      </c>
      <c r="E103" s="79" t="s">
        <v>0</v>
      </c>
      <c r="F103" s="80" t="s">
        <v>114</v>
      </c>
      <c r="G103" s="77"/>
      <c r="H103" s="79" t="s">
        <v>0</v>
      </c>
      <c r="I103" s="77"/>
      <c r="J103" s="77"/>
      <c r="K103" s="77"/>
    </row>
    <row r="104" spans="2:11" x14ac:dyDescent="0.2">
      <c r="B104" s="125"/>
      <c r="C104" s="126"/>
      <c r="D104" s="78" t="s">
        <v>64</v>
      </c>
      <c r="E104" s="79" t="s">
        <v>0</v>
      </c>
      <c r="F104" s="80" t="s">
        <v>118</v>
      </c>
      <c r="G104" s="77"/>
      <c r="H104" s="79" t="s">
        <v>0</v>
      </c>
      <c r="I104" s="77"/>
      <c r="J104" s="77"/>
      <c r="K104" s="77"/>
    </row>
    <row r="105" spans="2:11" x14ac:dyDescent="0.2">
      <c r="B105" s="127"/>
      <c r="C105" s="128"/>
      <c r="D105" s="78" t="s">
        <v>64</v>
      </c>
      <c r="E105" s="83" t="s">
        <v>0</v>
      </c>
      <c r="F105" s="84" t="s">
        <v>117</v>
      </c>
      <c r="G105" s="82"/>
      <c r="H105" s="85">
        <v>5804</v>
      </c>
      <c r="I105" s="82"/>
      <c r="J105" s="82"/>
      <c r="K105" s="82"/>
    </row>
    <row r="106" spans="2:11" ht="36" x14ac:dyDescent="0.2">
      <c r="B106" s="123"/>
      <c r="C106" s="124" t="s">
        <v>63</v>
      </c>
      <c r="D106" s="70" t="s">
        <v>61</v>
      </c>
      <c r="E106" s="71" t="s">
        <v>93</v>
      </c>
      <c r="F106" s="72" t="s">
        <v>121</v>
      </c>
      <c r="G106" s="73" t="s">
        <v>116</v>
      </c>
      <c r="H106" s="74">
        <v>20</v>
      </c>
      <c r="I106" s="75">
        <v>0</v>
      </c>
      <c r="J106" s="75">
        <f>ROUND(I106*H106,2)</f>
        <v>0</v>
      </c>
      <c r="K106" s="72"/>
    </row>
    <row r="107" spans="2:11" x14ac:dyDescent="0.2">
      <c r="B107" s="125"/>
      <c r="C107" s="126"/>
      <c r="D107" s="78" t="s">
        <v>64</v>
      </c>
      <c r="E107" s="79" t="s">
        <v>0</v>
      </c>
      <c r="F107" s="80" t="s">
        <v>122</v>
      </c>
      <c r="G107" s="77"/>
      <c r="H107" s="79" t="s">
        <v>0</v>
      </c>
      <c r="I107" s="77"/>
      <c r="J107" s="77"/>
      <c r="K107" s="77"/>
    </row>
    <row r="108" spans="2:11" ht="24" x14ac:dyDescent="0.2">
      <c r="B108" s="123"/>
      <c r="C108" s="124" t="s">
        <v>66</v>
      </c>
      <c r="D108" s="70" t="s">
        <v>61</v>
      </c>
      <c r="E108" s="71" t="s">
        <v>93</v>
      </c>
      <c r="F108" s="72" t="s">
        <v>123</v>
      </c>
      <c r="G108" s="73" t="s">
        <v>113</v>
      </c>
      <c r="H108" s="74">
        <v>120</v>
      </c>
      <c r="I108" s="75">
        <v>0</v>
      </c>
      <c r="J108" s="75">
        <f>ROUND(I108*H108,2)</f>
        <v>0</v>
      </c>
      <c r="K108" s="72"/>
    </row>
    <row r="109" spans="2:11" x14ac:dyDescent="0.2">
      <c r="B109" s="125"/>
      <c r="C109" s="126"/>
      <c r="D109" s="78" t="s">
        <v>64</v>
      </c>
      <c r="E109" s="79" t="s">
        <v>0</v>
      </c>
      <c r="F109" s="80" t="s">
        <v>124</v>
      </c>
      <c r="G109" s="77"/>
      <c r="H109" s="79" t="s">
        <v>0</v>
      </c>
      <c r="I109" s="77"/>
      <c r="J109" s="77"/>
      <c r="K109" s="77"/>
    </row>
    <row r="110" spans="2:11" x14ac:dyDescent="0.2">
      <c r="B110" s="127"/>
      <c r="C110" s="128"/>
      <c r="D110" s="78" t="s">
        <v>64</v>
      </c>
      <c r="E110" s="83" t="s">
        <v>0</v>
      </c>
      <c r="F110" s="84" t="s">
        <v>125</v>
      </c>
      <c r="G110" s="82"/>
      <c r="H110" s="85"/>
      <c r="I110" s="82"/>
      <c r="J110" s="82"/>
      <c r="K110" s="82"/>
    </row>
    <row r="111" spans="2:11" ht="12" x14ac:dyDescent="0.2">
      <c r="B111" s="123"/>
      <c r="C111" s="124">
        <v>6</v>
      </c>
      <c r="D111" s="70" t="s">
        <v>61</v>
      </c>
      <c r="E111" s="71" t="s">
        <v>93</v>
      </c>
      <c r="F111" s="72" t="s">
        <v>126</v>
      </c>
      <c r="G111" s="73" t="s">
        <v>113</v>
      </c>
      <c r="H111" s="74">
        <v>400</v>
      </c>
      <c r="I111" s="75">
        <v>0</v>
      </c>
      <c r="J111" s="75">
        <f>ROUND(I111*H111,2)</f>
        <v>0</v>
      </c>
      <c r="K111" s="72"/>
    </row>
    <row r="112" spans="2:11" x14ac:dyDescent="0.2">
      <c r="B112" s="125"/>
      <c r="C112" s="126"/>
      <c r="D112" s="78" t="s">
        <v>64</v>
      </c>
      <c r="E112" s="79" t="s">
        <v>0</v>
      </c>
      <c r="F112" s="80" t="s">
        <v>128</v>
      </c>
      <c r="G112" s="77"/>
      <c r="H112" s="79" t="s">
        <v>0</v>
      </c>
      <c r="I112" s="77"/>
      <c r="J112" s="77"/>
      <c r="K112" s="77"/>
    </row>
    <row r="113" spans="2:11" x14ac:dyDescent="0.2">
      <c r="B113" s="127"/>
      <c r="C113" s="128"/>
      <c r="D113" s="78" t="s">
        <v>64</v>
      </c>
      <c r="E113" s="83" t="s">
        <v>0</v>
      </c>
      <c r="F113" s="84" t="s">
        <v>127</v>
      </c>
      <c r="G113" s="82"/>
      <c r="H113" s="85"/>
      <c r="I113" s="82"/>
      <c r="J113" s="82"/>
      <c r="K113" s="82"/>
    </row>
    <row r="114" spans="2:11" x14ac:dyDescent="0.2">
      <c r="B114" s="7"/>
      <c r="C114" s="8"/>
      <c r="D114" s="8"/>
      <c r="E114" s="8"/>
      <c r="F114" s="8"/>
      <c r="G114" s="8"/>
      <c r="H114" s="8"/>
      <c r="I114" s="8"/>
      <c r="J114" s="8"/>
      <c r="K114" s="8"/>
    </row>
  </sheetData>
  <mergeCells count="7">
    <mergeCell ref="E85:H85"/>
    <mergeCell ref="E7:H7"/>
    <mergeCell ref="E9:H9"/>
    <mergeCell ref="E27:H27"/>
    <mergeCell ref="E60:H60"/>
    <mergeCell ref="E62:H62"/>
    <mergeCell ref="E83:H83"/>
  </mergeCells>
  <pageMargins left="0.28999999999999998" right="0.28000000000000003" top="0.39" bottom="0.4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10let vysadby</vt:lpstr>
      <vt:lpstr>10let zvirata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Uhlárová</dc:creator>
  <cp:lastModifiedBy>martinik</cp:lastModifiedBy>
  <cp:lastPrinted>2022-01-06T09:07:27Z</cp:lastPrinted>
  <dcterms:created xsi:type="dcterms:W3CDTF">2020-10-26T10:16:21Z</dcterms:created>
  <dcterms:modified xsi:type="dcterms:W3CDTF">2022-02-10T07:47:36Z</dcterms:modified>
</cp:coreProperties>
</file>