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inik\Desktop\BIODIVERZITA\Chomyz_biodiverzita\Chomyz_PD\Chomyz oprava AOPK\rozpočet výkaz výměr\"/>
    </mc:Choice>
  </mc:AlternateContent>
  <bookViews>
    <workbookView xWindow="0" yWindow="0" windowWidth="28800" windowHeight="11535" firstSheet="5" activeTab="9"/>
  </bookViews>
  <sheets>
    <sheet name="Rekapitulace stavby" sheetId="1" r:id="rId1"/>
    <sheet name="SO 01 - Asanace stávající..." sheetId="2" r:id="rId2"/>
    <sheet name="SO 02 - Příprava pro real..." sheetId="3" r:id="rId3"/>
    <sheet name="SO 03 - Ohrazení pastevní..." sheetId="4" r:id="rId4"/>
    <sheet name="SO 04 - Příslušenství ohr..." sheetId="5" r:id="rId5"/>
    <sheet name="SO 05 - Pastva" sheetId="6" r:id="rId6"/>
    <sheet name="SO 06 - Výsadba keřů, och..." sheetId="7" r:id="rId7"/>
    <sheet name="SO 07 - Výsev kokrhele" sheetId="8" r:id="rId8"/>
    <sheet name="SO 08 - Tvorba tůní" sheetId="9" r:id="rId9"/>
    <sheet name="SO 09 - Následná péče - k..." sheetId="10" r:id="rId10"/>
  </sheets>
  <definedNames>
    <definedName name="_xlnm._FilterDatabase" localSheetId="1" hidden="1">'SO 01 - Asanace stávající...'!$C$117:$K$158</definedName>
    <definedName name="_xlnm._FilterDatabase" localSheetId="2" hidden="1">'SO 02 - Příprava pro real...'!$C$117:$K$146</definedName>
    <definedName name="_xlnm._FilterDatabase" localSheetId="3" hidden="1">'SO 03 - Ohrazení pastevní...'!$C$115:$K$170</definedName>
    <definedName name="_xlnm._FilterDatabase" localSheetId="4" hidden="1">'SO 04 - Příslušenství ohr...'!$C$115:$K$178</definedName>
    <definedName name="_xlnm._FilterDatabase" localSheetId="5" hidden="1">'SO 05 - Pastva'!$C$115:$K$120</definedName>
    <definedName name="_xlnm._FilterDatabase" localSheetId="6" hidden="1">'SO 06 - Výsadba keřů, och...'!$C$116:$K$192</definedName>
    <definedName name="_xlnm._FilterDatabase" localSheetId="7" hidden="1">'SO 07 - Výsev kokrhele'!$C$117:$K$138</definedName>
    <definedName name="_xlnm._FilterDatabase" localSheetId="8" hidden="1">'SO 08 - Tvorba tůní'!$C$117:$K$127</definedName>
    <definedName name="_xlnm._FilterDatabase" localSheetId="9" hidden="1">'SO 09 - Následná péče - k...'!$C$117:$K$146</definedName>
    <definedName name="_xlnm.Print_Titles" localSheetId="0">'Rekapitulace stavby'!$92:$92</definedName>
    <definedName name="_xlnm.Print_Titles" localSheetId="1">'SO 01 - Asanace stávající...'!$117:$117</definedName>
    <definedName name="_xlnm.Print_Titles" localSheetId="2">'SO 02 - Příprava pro real...'!$117:$117</definedName>
    <definedName name="_xlnm.Print_Titles" localSheetId="3">'SO 03 - Ohrazení pastevní...'!$115:$115</definedName>
    <definedName name="_xlnm.Print_Titles" localSheetId="4">'SO 04 - Příslušenství ohr...'!$115:$115</definedName>
    <definedName name="_xlnm.Print_Titles" localSheetId="5">'SO 05 - Pastva'!$115:$115</definedName>
    <definedName name="_xlnm.Print_Titles" localSheetId="6">'SO 06 - Výsadba keřů, och...'!$116:$116</definedName>
    <definedName name="_xlnm.Print_Titles" localSheetId="7">'SO 07 - Výsev kokrhele'!$117:$117</definedName>
    <definedName name="_xlnm.Print_Titles" localSheetId="8">'SO 08 - Tvorba tůní'!$117:$117</definedName>
    <definedName name="_xlnm.Print_Titles" localSheetId="9">'SO 09 - Následná péče - k...'!$117:$117</definedName>
    <definedName name="_xlnm.Print_Area" localSheetId="0">'Rekapitulace stavby'!$D$4:$AO$76,'Rekapitulace stavby'!$C$82:$AQ$104</definedName>
    <definedName name="_xlnm.Print_Area" localSheetId="1">'SO 01 - Asanace stávající...'!$C$4:$J$39,'SO 01 - Asanace stávající...'!$C$50:$J$76,'SO 01 - Asanace stávající...'!$C$82:$J$99,'SO 01 - Asanace stávající...'!$C$105:$K$158</definedName>
    <definedName name="_xlnm.Print_Area" localSheetId="2">'SO 02 - Příprava pro real...'!$C$4:$J$39,'SO 02 - Příprava pro real...'!$C$50:$J$76,'SO 02 - Příprava pro real...'!$C$82:$J$99,'SO 02 - Příprava pro real...'!$C$105:$K$146</definedName>
    <definedName name="_xlnm.Print_Area" localSheetId="3">'SO 03 - Ohrazení pastevní...'!$C$4:$J$39,'SO 03 - Ohrazení pastevní...'!$C$50:$J$76,'SO 03 - Ohrazení pastevní...'!$C$82:$J$97,'SO 03 - Ohrazení pastevní...'!$C$103:$K$170</definedName>
    <definedName name="_xlnm.Print_Area" localSheetId="4">'SO 04 - Příslušenství ohr...'!$C$4:$J$39,'SO 04 - Příslušenství ohr...'!$C$50:$J$76,'SO 04 - Příslušenství ohr...'!$C$82:$J$97,'SO 04 - Příslušenství ohr...'!$C$103:$K$178</definedName>
    <definedName name="_xlnm.Print_Area" localSheetId="5">'SO 05 - Pastva'!$C$4:$J$39,'SO 05 - Pastva'!$C$50:$J$76,'SO 05 - Pastva'!$C$82:$J$97,'SO 05 - Pastva'!$C$103:$K$120</definedName>
    <definedName name="_xlnm.Print_Area" localSheetId="6">'SO 06 - Výsadba keřů, och...'!$C$4:$J$39,'SO 06 - Výsadba keřů, och...'!$C$50:$J$76,'SO 06 - Výsadba keřů, och...'!$C$82:$J$98,'SO 06 - Výsadba keřů, och...'!$C$104:$K$192</definedName>
    <definedName name="_xlnm.Print_Area" localSheetId="7">'SO 07 - Výsev kokrhele'!$C$4:$J$39,'SO 07 - Výsev kokrhele'!$C$50:$J$76,'SO 07 - Výsev kokrhele'!$C$82:$J$99,'SO 07 - Výsev kokrhele'!$C$105:$K$138</definedName>
    <definedName name="_xlnm.Print_Area" localSheetId="8">'SO 08 - Tvorba tůní'!$C$4:$J$39,'SO 08 - Tvorba tůní'!$C$50:$J$76,'SO 08 - Tvorba tůní'!$C$82:$J$99,'SO 08 - Tvorba tůní'!$C$105:$K$127</definedName>
    <definedName name="_xlnm.Print_Area" localSheetId="9">'SO 09 - Následná péče - k...'!$C$4:$J$39,'SO 09 - Následná péče - k...'!$C$50:$J$76,'SO 09 - Následná péče - k...'!$C$82:$J$99,'SO 09 - Následná péče - k...'!$C$105:$K$146</definedName>
  </definedNames>
  <calcPr calcId="152511"/>
</workbook>
</file>

<file path=xl/calcChain.xml><?xml version="1.0" encoding="utf-8"?>
<calcChain xmlns="http://schemas.openxmlformats.org/spreadsheetml/2006/main">
  <c r="J37" i="10" l="1"/>
  <c r="J36" i="10"/>
  <c r="AY103" i="1"/>
  <c r="J35" i="10"/>
  <c r="AX103" i="1" s="1"/>
  <c r="BI144" i="10"/>
  <c r="BH144" i="10"/>
  <c r="BG144" i="10"/>
  <c r="BF144" i="10"/>
  <c r="T144" i="10"/>
  <c r="R144" i="10"/>
  <c r="P144" i="10"/>
  <c r="BI141" i="10"/>
  <c r="BH141" i="10"/>
  <c r="BG141" i="10"/>
  <c r="BF141" i="10"/>
  <c r="T141" i="10"/>
  <c r="R141" i="10"/>
  <c r="P141" i="10"/>
  <c r="BI138" i="10"/>
  <c r="BH138" i="10"/>
  <c r="BG138" i="10"/>
  <c r="BF138" i="10"/>
  <c r="T138" i="10"/>
  <c r="R138" i="10"/>
  <c r="P138" i="10"/>
  <c r="BI135" i="10"/>
  <c r="BH135" i="10"/>
  <c r="BG135" i="10"/>
  <c r="BF135" i="10"/>
  <c r="T135" i="10"/>
  <c r="R135" i="10"/>
  <c r="P135" i="10"/>
  <c r="BI131" i="10"/>
  <c r="BH131" i="10"/>
  <c r="BG131" i="10"/>
  <c r="BF131" i="10"/>
  <c r="T131" i="10"/>
  <c r="R131" i="10"/>
  <c r="P131" i="10"/>
  <c r="BI127" i="10"/>
  <c r="BH127" i="10"/>
  <c r="BG127" i="10"/>
  <c r="BF127" i="10"/>
  <c r="T127" i="10"/>
  <c r="R127" i="10"/>
  <c r="P127" i="10"/>
  <c r="BI124" i="10"/>
  <c r="BH124" i="10"/>
  <c r="BG124" i="10"/>
  <c r="BF124" i="10"/>
  <c r="T124" i="10"/>
  <c r="R124" i="10"/>
  <c r="P124" i="10"/>
  <c r="BI121" i="10"/>
  <c r="BH121" i="10"/>
  <c r="BG121" i="10"/>
  <c r="BF121" i="10"/>
  <c r="T121" i="10"/>
  <c r="R121" i="10"/>
  <c r="P121" i="10"/>
  <c r="J115" i="10"/>
  <c r="J114" i="10"/>
  <c r="F114" i="10"/>
  <c r="F112" i="10"/>
  <c r="E110" i="10"/>
  <c r="J92" i="10"/>
  <c r="J91" i="10"/>
  <c r="F91" i="10"/>
  <c r="F89" i="10"/>
  <c r="E87" i="10"/>
  <c r="J18" i="10"/>
  <c r="E18" i="10"/>
  <c r="F115" i="10"/>
  <c r="J17" i="10"/>
  <c r="J12" i="10"/>
  <c r="J89" i="10"/>
  <c r="E7" i="10"/>
  <c r="E108" i="10" s="1"/>
  <c r="E85" i="10"/>
  <c r="J37" i="9"/>
  <c r="J36" i="9"/>
  <c r="AY102" i="1"/>
  <c r="J35" i="9"/>
  <c r="AX102" i="1" s="1"/>
  <c r="BI126" i="9"/>
  <c r="BH126" i="9"/>
  <c r="BG126" i="9"/>
  <c r="BF126" i="9"/>
  <c r="T126" i="9"/>
  <c r="R126" i="9"/>
  <c r="P126" i="9"/>
  <c r="BI124" i="9"/>
  <c r="BH124" i="9"/>
  <c r="BG124" i="9"/>
  <c r="BF124" i="9"/>
  <c r="T124" i="9"/>
  <c r="R124" i="9"/>
  <c r="P124" i="9"/>
  <c r="BI121" i="9"/>
  <c r="BH121" i="9"/>
  <c r="BG121" i="9"/>
  <c r="BF121" i="9"/>
  <c r="T121" i="9"/>
  <c r="R121" i="9"/>
  <c r="P121" i="9"/>
  <c r="J115" i="9"/>
  <c r="J114" i="9"/>
  <c r="F114" i="9"/>
  <c r="F112" i="9"/>
  <c r="E110" i="9"/>
  <c r="J92" i="9"/>
  <c r="J91" i="9"/>
  <c r="F91" i="9"/>
  <c r="F89" i="9"/>
  <c r="E87" i="9"/>
  <c r="J18" i="9"/>
  <c r="E18" i="9"/>
  <c r="F92" i="9"/>
  <c r="J17" i="9"/>
  <c r="J12" i="9"/>
  <c r="J112" i="9"/>
  <c r="E7" i="9"/>
  <c r="E108" i="9"/>
  <c r="J37" i="8"/>
  <c r="J36" i="8"/>
  <c r="AY101" i="1"/>
  <c r="J35" i="8"/>
  <c r="AX101" i="1" s="1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4" i="8"/>
  <c r="BH124" i="8"/>
  <c r="BG124" i="8"/>
  <c r="BF124" i="8"/>
  <c r="T124" i="8"/>
  <c r="R124" i="8"/>
  <c r="P124" i="8"/>
  <c r="BI121" i="8"/>
  <c r="BH121" i="8"/>
  <c r="BG121" i="8"/>
  <c r="BF121" i="8"/>
  <c r="T121" i="8"/>
  <c r="R121" i="8"/>
  <c r="P121" i="8"/>
  <c r="J115" i="8"/>
  <c r="J114" i="8"/>
  <c r="F114" i="8"/>
  <c r="F112" i="8"/>
  <c r="E110" i="8"/>
  <c r="J92" i="8"/>
  <c r="J91" i="8"/>
  <c r="F91" i="8"/>
  <c r="F89" i="8"/>
  <c r="E87" i="8"/>
  <c r="J18" i="8"/>
  <c r="E18" i="8"/>
  <c r="F115" i="8"/>
  <c r="J17" i="8"/>
  <c r="J12" i="8"/>
  <c r="J112" i="8"/>
  <c r="E7" i="8"/>
  <c r="E108" i="8" s="1"/>
  <c r="J37" i="7"/>
  <c r="J36" i="7"/>
  <c r="AY100" i="1"/>
  <c r="J35" i="7"/>
  <c r="AX100" i="1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2" i="7"/>
  <c r="BH182" i="7"/>
  <c r="BG182" i="7"/>
  <c r="BF182" i="7"/>
  <c r="T182" i="7"/>
  <c r="R182" i="7"/>
  <c r="P182" i="7"/>
  <c r="BI179" i="7"/>
  <c r="BH179" i="7"/>
  <c r="BG179" i="7"/>
  <c r="BF179" i="7"/>
  <c r="T179" i="7"/>
  <c r="R179" i="7"/>
  <c r="P179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7" i="7"/>
  <c r="BH167" i="7"/>
  <c r="BG167" i="7"/>
  <c r="BF167" i="7"/>
  <c r="T167" i="7"/>
  <c r="R167" i="7"/>
  <c r="P167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6" i="7"/>
  <c r="BH146" i="7"/>
  <c r="BG146" i="7"/>
  <c r="BF146" i="7"/>
  <c r="T146" i="7"/>
  <c r="R146" i="7"/>
  <c r="P146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R124" i="7"/>
  <c r="P124" i="7"/>
  <c r="BI121" i="7"/>
  <c r="BH121" i="7"/>
  <c r="BG121" i="7"/>
  <c r="BF121" i="7"/>
  <c r="T121" i="7"/>
  <c r="R121" i="7"/>
  <c r="P121" i="7"/>
  <c r="BI118" i="7"/>
  <c r="BH118" i="7"/>
  <c r="BG118" i="7"/>
  <c r="BF118" i="7"/>
  <c r="T118" i="7"/>
  <c r="R118" i="7"/>
  <c r="P118" i="7"/>
  <c r="J114" i="7"/>
  <c r="J113" i="7"/>
  <c r="F113" i="7"/>
  <c r="F111" i="7"/>
  <c r="E109" i="7"/>
  <c r="J92" i="7"/>
  <c r="J91" i="7"/>
  <c r="F91" i="7"/>
  <c r="F89" i="7"/>
  <c r="E87" i="7"/>
  <c r="J18" i="7"/>
  <c r="E18" i="7"/>
  <c r="F92" i="7" s="1"/>
  <c r="J17" i="7"/>
  <c r="J12" i="7"/>
  <c r="J89" i="7"/>
  <c r="E7" i="7"/>
  <c r="E85" i="7"/>
  <c r="J37" i="6"/>
  <c r="J36" i="6"/>
  <c r="AY99" i="1" s="1"/>
  <c r="J35" i="6"/>
  <c r="AX99" i="1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J113" i="6"/>
  <c r="J112" i="6"/>
  <c r="F112" i="6"/>
  <c r="F110" i="6"/>
  <c r="E108" i="6"/>
  <c r="J92" i="6"/>
  <c r="J91" i="6"/>
  <c r="F91" i="6"/>
  <c r="F89" i="6"/>
  <c r="E87" i="6"/>
  <c r="J18" i="6"/>
  <c r="E18" i="6"/>
  <c r="F92" i="6"/>
  <c r="J17" i="6"/>
  <c r="J12" i="6"/>
  <c r="J110" i="6" s="1"/>
  <c r="E7" i="6"/>
  <c r="E106" i="6"/>
  <c r="J37" i="5"/>
  <c r="J36" i="5"/>
  <c r="AY98" i="1"/>
  <c r="J35" i="5"/>
  <c r="AX98" i="1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J113" i="5"/>
  <c r="J112" i="5"/>
  <c r="F112" i="5"/>
  <c r="F110" i="5"/>
  <c r="E108" i="5"/>
  <c r="J92" i="5"/>
  <c r="J91" i="5"/>
  <c r="F91" i="5"/>
  <c r="F89" i="5"/>
  <c r="E87" i="5"/>
  <c r="J18" i="5"/>
  <c r="E18" i="5"/>
  <c r="F113" i="5"/>
  <c r="J17" i="5"/>
  <c r="J12" i="5"/>
  <c r="J89" i="5" s="1"/>
  <c r="E7" i="5"/>
  <c r="E106" i="5"/>
  <c r="J37" i="4"/>
  <c r="J36" i="4"/>
  <c r="AY97" i="1"/>
  <c r="J35" i="4"/>
  <c r="AX97" i="1" s="1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J113" i="4"/>
  <c r="J112" i="4"/>
  <c r="F112" i="4"/>
  <c r="F110" i="4"/>
  <c r="E108" i="4"/>
  <c r="J92" i="4"/>
  <c r="J91" i="4"/>
  <c r="F91" i="4"/>
  <c r="F89" i="4"/>
  <c r="E87" i="4"/>
  <c r="J18" i="4"/>
  <c r="E18" i="4"/>
  <c r="F113" i="4"/>
  <c r="J17" i="4"/>
  <c r="J12" i="4"/>
  <c r="J89" i="4"/>
  <c r="E7" i="4"/>
  <c r="E85" i="4" s="1"/>
  <c r="J37" i="3"/>
  <c r="J36" i="3"/>
  <c r="AY96" i="1"/>
  <c r="J35" i="3"/>
  <c r="AX96" i="1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/>
  <c r="J17" i="3"/>
  <c r="J12" i="3"/>
  <c r="J89" i="3" s="1"/>
  <c r="E7" i="3"/>
  <c r="E108" i="3"/>
  <c r="J37" i="2"/>
  <c r="J36" i="2"/>
  <c r="AY95" i="1"/>
  <c r="J35" i="2"/>
  <c r="AX95" i="1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115" i="2"/>
  <c r="J17" i="2"/>
  <c r="J12" i="2"/>
  <c r="J112" i="2"/>
  <c r="E7" i="2"/>
  <c r="E85" i="2" s="1"/>
  <c r="L90" i="1"/>
  <c r="AM90" i="1"/>
  <c r="AM89" i="1"/>
  <c r="L89" i="1"/>
  <c r="AM87" i="1"/>
  <c r="L87" i="1"/>
  <c r="L85" i="1"/>
  <c r="L84" i="1"/>
  <c r="BK141" i="10"/>
  <c r="BK138" i="10"/>
  <c r="J136" i="8"/>
  <c r="J133" i="8"/>
  <c r="J130" i="8"/>
  <c r="BK127" i="8"/>
  <c r="BK124" i="8"/>
  <c r="BK188" i="7"/>
  <c r="J187" i="7"/>
  <c r="J186" i="7"/>
  <c r="J182" i="7"/>
  <c r="J179" i="7"/>
  <c r="BK173" i="7"/>
  <c r="J167" i="7"/>
  <c r="J164" i="7"/>
  <c r="BK155" i="7"/>
  <c r="J150" i="7"/>
  <c r="BK146" i="7"/>
  <c r="J143" i="7"/>
  <c r="BK140" i="7"/>
  <c r="BK137" i="7"/>
  <c r="J130" i="7"/>
  <c r="J124" i="7"/>
  <c r="J121" i="7"/>
  <c r="J177" i="5"/>
  <c r="BK176" i="5"/>
  <c r="J175" i="5"/>
  <c r="J174" i="5"/>
  <c r="J172" i="5"/>
  <c r="BK168" i="5"/>
  <c r="J167" i="5"/>
  <c r="BK160" i="5"/>
  <c r="J155" i="5"/>
  <c r="J154" i="5"/>
  <c r="BK141" i="5"/>
  <c r="BK137" i="5"/>
  <c r="J135" i="5"/>
  <c r="J119" i="5"/>
  <c r="J168" i="4"/>
  <c r="BK158" i="4"/>
  <c r="BK155" i="4"/>
  <c r="J155" i="4"/>
  <c r="BK154" i="4"/>
  <c r="J153" i="4"/>
  <c r="J147" i="4"/>
  <c r="BK146" i="4"/>
  <c r="J144" i="4"/>
  <c r="BK143" i="4"/>
  <c r="J139" i="4"/>
  <c r="BK135" i="4"/>
  <c r="BK132" i="4"/>
  <c r="BK129" i="4"/>
  <c r="J117" i="4"/>
  <c r="J144" i="3"/>
  <c r="J141" i="3"/>
  <c r="BK130" i="3"/>
  <c r="J127" i="3"/>
  <c r="BK154" i="2"/>
  <c r="BK145" i="2"/>
  <c r="BK141" i="2"/>
  <c r="BK138" i="2"/>
  <c r="BK132" i="2"/>
  <c r="BK125" i="2"/>
  <c r="AS94" i="1"/>
  <c r="BK144" i="10"/>
  <c r="J135" i="10"/>
  <c r="J131" i="10"/>
  <c r="J127" i="10"/>
  <c r="BK121" i="10"/>
  <c r="J126" i="9"/>
  <c r="BK124" i="9"/>
  <c r="J121" i="9"/>
  <c r="J124" i="8"/>
  <c r="J190" i="7"/>
  <c r="BK187" i="7"/>
  <c r="BK182" i="7"/>
  <c r="BK179" i="7"/>
  <c r="J170" i="7"/>
  <c r="J155" i="7"/>
  <c r="J152" i="7"/>
  <c r="J140" i="7"/>
  <c r="J137" i="7"/>
  <c r="BK133" i="7"/>
  <c r="BK127" i="7"/>
  <c r="J118" i="7"/>
  <c r="J118" i="6"/>
  <c r="J117" i="6"/>
  <c r="J176" i="5"/>
  <c r="BK174" i="5"/>
  <c r="J173" i="5"/>
  <c r="J170" i="5"/>
  <c r="J164" i="5"/>
  <c r="J162" i="5"/>
  <c r="J160" i="5"/>
  <c r="BK155" i="5"/>
  <c r="BK153" i="5"/>
  <c r="J152" i="5"/>
  <c r="BK151" i="5"/>
  <c r="J149" i="5"/>
  <c r="BK139" i="5"/>
  <c r="J137" i="5"/>
  <c r="BK135" i="5"/>
  <c r="BK133" i="5"/>
  <c r="BK125" i="5"/>
  <c r="J123" i="5"/>
  <c r="J121" i="5"/>
  <c r="J117" i="5"/>
  <c r="BK168" i="4"/>
  <c r="BK165" i="4"/>
  <c r="BK164" i="4"/>
  <c r="J161" i="4"/>
  <c r="J150" i="4"/>
  <c r="BK147" i="4"/>
  <c r="J146" i="4"/>
  <c r="BK144" i="4"/>
  <c r="J142" i="4"/>
  <c r="J129" i="4"/>
  <c r="BK123" i="4"/>
  <c r="J120" i="4"/>
  <c r="J138" i="3"/>
  <c r="J136" i="3"/>
  <c r="J151" i="2"/>
  <c r="J147" i="2"/>
  <c r="J132" i="2"/>
  <c r="J129" i="2"/>
  <c r="BK121" i="2"/>
  <c r="J141" i="10"/>
  <c r="J138" i="10"/>
  <c r="BK135" i="10"/>
  <c r="J124" i="10"/>
  <c r="J121" i="10"/>
  <c r="BK133" i="8"/>
  <c r="BK130" i="8"/>
  <c r="BK121" i="8"/>
  <c r="BK190" i="7"/>
  <c r="J188" i="7"/>
  <c r="BK186" i="7"/>
  <c r="J176" i="7"/>
  <c r="BK170" i="7"/>
  <c r="BK167" i="7"/>
  <c r="BK164" i="7"/>
  <c r="BK161" i="7"/>
  <c r="J158" i="7"/>
  <c r="J146" i="7"/>
  <c r="BK143" i="7"/>
  <c r="BK130" i="7"/>
  <c r="J127" i="7"/>
  <c r="BK124" i="7"/>
  <c r="BK121" i="7"/>
  <c r="BK117" i="6"/>
  <c r="J178" i="5"/>
  <c r="BK177" i="5"/>
  <c r="BK175" i="5"/>
  <c r="BK172" i="5"/>
  <c r="BK171" i="5"/>
  <c r="J166" i="5"/>
  <c r="J158" i="5"/>
  <c r="BK157" i="5"/>
  <c r="BK154" i="5"/>
  <c r="J151" i="5"/>
  <c r="BK149" i="5"/>
  <c r="J141" i="5"/>
  <c r="J139" i="5"/>
  <c r="J133" i="5"/>
  <c r="J131" i="5"/>
  <c r="J125" i="5"/>
  <c r="BK121" i="5"/>
  <c r="BK119" i="5"/>
  <c r="BK161" i="4"/>
  <c r="J158" i="4"/>
  <c r="J154" i="4"/>
  <c r="BK153" i="4"/>
  <c r="J145" i="4"/>
  <c r="BK142" i="4"/>
  <c r="J141" i="4"/>
  <c r="J140" i="4"/>
  <c r="J138" i="4"/>
  <c r="J135" i="4"/>
  <c r="J132" i="4"/>
  <c r="BK126" i="4"/>
  <c r="J123" i="4"/>
  <c r="J132" i="3"/>
  <c r="J124" i="3"/>
  <c r="BK121" i="3"/>
  <c r="BK156" i="2"/>
  <c r="J154" i="2"/>
  <c r="BK151" i="2"/>
  <c r="J149" i="2"/>
  <c r="J145" i="2"/>
  <c r="J141" i="2"/>
  <c r="BK135" i="2"/>
  <c r="J125" i="2"/>
  <c r="J144" i="10"/>
  <c r="BK131" i="10"/>
  <c r="BK127" i="10"/>
  <c r="BK124" i="10"/>
  <c r="BK126" i="9"/>
  <c r="J124" i="9"/>
  <c r="BK121" i="9"/>
  <c r="BK136" i="8"/>
  <c r="J127" i="8"/>
  <c r="J121" i="8"/>
  <c r="BK176" i="7"/>
  <c r="J173" i="7"/>
  <c r="J161" i="7"/>
  <c r="BK158" i="7"/>
  <c r="BK152" i="7"/>
  <c r="BK150" i="7"/>
  <c r="J133" i="7"/>
  <c r="BK118" i="7"/>
  <c r="BK118" i="6"/>
  <c r="BK178" i="5"/>
  <c r="BK173" i="5"/>
  <c r="J171" i="5"/>
  <c r="BK170" i="5"/>
  <c r="J168" i="5"/>
  <c r="BK167" i="5"/>
  <c r="BK166" i="5"/>
  <c r="BK164" i="5"/>
  <c r="BK162" i="5"/>
  <c r="BK158" i="5"/>
  <c r="J157" i="5"/>
  <c r="J153" i="5"/>
  <c r="BK152" i="5"/>
  <c r="BK131" i="5"/>
  <c r="BK123" i="5"/>
  <c r="BK117" i="5"/>
  <c r="J165" i="4"/>
  <c r="J164" i="4"/>
  <c r="BK150" i="4"/>
  <c r="BK145" i="4"/>
  <c r="J143" i="4"/>
  <c r="BK141" i="4"/>
  <c r="BK140" i="4"/>
  <c r="BK139" i="4"/>
  <c r="BK138" i="4"/>
  <c r="J126" i="4"/>
  <c r="BK120" i="4"/>
  <c r="BK117" i="4"/>
  <c r="BK144" i="3"/>
  <c r="BK141" i="3"/>
  <c r="BK138" i="3"/>
  <c r="BK136" i="3"/>
  <c r="BK132" i="3"/>
  <c r="J130" i="3"/>
  <c r="BK127" i="3"/>
  <c r="BK124" i="3"/>
  <c r="J121" i="3"/>
  <c r="J156" i="2"/>
  <c r="BK149" i="2"/>
  <c r="BK147" i="2"/>
  <c r="J138" i="2"/>
  <c r="J135" i="2"/>
  <c r="BK129" i="2"/>
  <c r="J121" i="2"/>
  <c r="R120" i="2" l="1"/>
  <c r="R119" i="2" s="1"/>
  <c r="R118" i="2" s="1"/>
  <c r="T120" i="3"/>
  <c r="T119" i="3" s="1"/>
  <c r="T118" i="3" s="1"/>
  <c r="T116" i="4"/>
  <c r="R116" i="5"/>
  <c r="BK116" i="6"/>
  <c r="J116" i="6" s="1"/>
  <c r="J96" i="6" s="1"/>
  <c r="T116" i="6"/>
  <c r="R185" i="7"/>
  <c r="R117" i="7"/>
  <c r="R120" i="8"/>
  <c r="R119" i="8"/>
  <c r="R118" i="8" s="1"/>
  <c r="BK120" i="9"/>
  <c r="BK119" i="9"/>
  <c r="J119" i="9"/>
  <c r="J97" i="9" s="1"/>
  <c r="T120" i="9"/>
  <c r="T119" i="9"/>
  <c r="T118" i="9"/>
  <c r="BK120" i="10"/>
  <c r="J120" i="10"/>
  <c r="J98" i="10"/>
  <c r="P120" i="2"/>
  <c r="P119" i="2" s="1"/>
  <c r="P118" i="2" s="1"/>
  <c r="AU95" i="1" s="1"/>
  <c r="R120" i="3"/>
  <c r="R119" i="3" s="1"/>
  <c r="R118" i="3" s="1"/>
  <c r="R116" i="4"/>
  <c r="BK116" i="5"/>
  <c r="J116" i="5" s="1"/>
  <c r="J96" i="5" s="1"/>
  <c r="R116" i="6"/>
  <c r="BK185" i="7"/>
  <c r="J185" i="7" s="1"/>
  <c r="J97" i="7" s="1"/>
  <c r="BK120" i="8"/>
  <c r="BK119" i="8"/>
  <c r="J119" i="8" s="1"/>
  <c r="J97" i="8" s="1"/>
  <c r="R120" i="10"/>
  <c r="R119" i="10"/>
  <c r="R118" i="10" s="1"/>
  <c r="T120" i="2"/>
  <c r="T119" i="2"/>
  <c r="T118" i="2"/>
  <c r="P120" i="3"/>
  <c r="P119" i="3"/>
  <c r="P118" i="3"/>
  <c r="AU96" i="1"/>
  <c r="BK116" i="4"/>
  <c r="J116" i="4" s="1"/>
  <c r="J96" i="4" s="1"/>
  <c r="P116" i="5"/>
  <c r="AU98" i="1" s="1"/>
  <c r="T185" i="7"/>
  <c r="T117" i="7"/>
  <c r="T120" i="8"/>
  <c r="T119" i="8" s="1"/>
  <c r="T118" i="8" s="1"/>
  <c r="P120" i="9"/>
  <c r="P119" i="9"/>
  <c r="P118" i="9" s="1"/>
  <c r="AU102" i="1" s="1"/>
  <c r="R120" i="9"/>
  <c r="R119" i="9"/>
  <c r="R118" i="9" s="1"/>
  <c r="P120" i="10"/>
  <c r="P119" i="10"/>
  <c r="P118" i="10"/>
  <c r="AU103" i="1" s="1"/>
  <c r="BK120" i="2"/>
  <c r="J120" i="2"/>
  <c r="J98" i="2"/>
  <c r="BK120" i="3"/>
  <c r="J120" i="3"/>
  <c r="J98" i="3"/>
  <c r="P116" i="4"/>
  <c r="AU97" i="1" s="1"/>
  <c r="T116" i="5"/>
  <c r="P116" i="6"/>
  <c r="AU99" i="1"/>
  <c r="P185" i="7"/>
  <c r="P117" i="7" s="1"/>
  <c r="AU100" i="1" s="1"/>
  <c r="P120" i="8"/>
  <c r="P119" i="8" s="1"/>
  <c r="P118" i="8" s="1"/>
  <c r="AU101" i="1" s="1"/>
  <c r="T120" i="10"/>
  <c r="T119" i="10" s="1"/>
  <c r="T118" i="10" s="1"/>
  <c r="J89" i="2"/>
  <c r="F92" i="2"/>
  <c r="BE141" i="2"/>
  <c r="BE151" i="2"/>
  <c r="BE154" i="2"/>
  <c r="E85" i="3"/>
  <c r="F92" i="3"/>
  <c r="BE124" i="3"/>
  <c r="BE132" i="3"/>
  <c r="F92" i="4"/>
  <c r="BE132" i="4"/>
  <c r="BE138" i="4"/>
  <c r="BE143" i="4"/>
  <c r="BE144" i="4"/>
  <c r="BE145" i="4"/>
  <c r="BE158" i="4"/>
  <c r="BE165" i="4"/>
  <c r="BE168" i="4"/>
  <c r="BE117" i="5"/>
  <c r="BE123" i="5"/>
  <c r="BE133" i="5"/>
  <c r="BE139" i="5"/>
  <c r="BE153" i="5"/>
  <c r="BE154" i="5"/>
  <c r="BE160" i="5"/>
  <c r="BE174" i="5"/>
  <c r="F113" i="6"/>
  <c r="E107" i="7"/>
  <c r="BE124" i="7"/>
  <c r="BE137" i="7"/>
  <c r="BE140" i="7"/>
  <c r="BE146" i="7"/>
  <c r="BE167" i="7"/>
  <c r="BE173" i="7"/>
  <c r="BE179" i="7"/>
  <c r="BE182" i="7"/>
  <c r="J89" i="8"/>
  <c r="F92" i="8"/>
  <c r="BE121" i="8"/>
  <c r="BE127" i="8"/>
  <c r="BE124" i="9"/>
  <c r="BE124" i="10"/>
  <c r="BE138" i="10"/>
  <c r="E108" i="2"/>
  <c r="BE121" i="2"/>
  <c r="BE125" i="2"/>
  <c r="BE129" i="2"/>
  <c r="BE138" i="2"/>
  <c r="BE149" i="2"/>
  <c r="BE127" i="3"/>
  <c r="BE138" i="3"/>
  <c r="BE141" i="3"/>
  <c r="BE144" i="3"/>
  <c r="J110" i="4"/>
  <c r="BE117" i="4"/>
  <c r="BE120" i="4"/>
  <c r="BE126" i="4"/>
  <c r="BE129" i="4"/>
  <c r="BE146" i="4"/>
  <c r="BE147" i="4"/>
  <c r="BE164" i="4"/>
  <c r="J110" i="5"/>
  <c r="BE131" i="5"/>
  <c r="BE135" i="5"/>
  <c r="BE164" i="5"/>
  <c r="BE168" i="5"/>
  <c r="BE173" i="5"/>
  <c r="BE176" i="5"/>
  <c r="J89" i="6"/>
  <c r="BE117" i="6"/>
  <c r="BE118" i="6"/>
  <c r="J111" i="7"/>
  <c r="F114" i="7"/>
  <c r="BE118" i="7"/>
  <c r="BE152" i="7"/>
  <c r="BE155" i="7"/>
  <c r="E85" i="8"/>
  <c r="BE124" i="8"/>
  <c r="J112" i="10"/>
  <c r="BE131" i="10"/>
  <c r="BE135" i="2"/>
  <c r="BE156" i="2"/>
  <c r="J112" i="3"/>
  <c r="BE130" i="3"/>
  <c r="BE136" i="3"/>
  <c r="E106" i="4"/>
  <c r="BE123" i="4"/>
  <c r="BE135" i="4"/>
  <c r="BE139" i="4"/>
  <c r="BE140" i="4"/>
  <c r="BE141" i="4"/>
  <c r="BE150" i="4"/>
  <c r="F92" i="5"/>
  <c r="BE121" i="5"/>
  <c r="BE137" i="5"/>
  <c r="BE141" i="5"/>
  <c r="BE149" i="5"/>
  <c r="BE152" i="5"/>
  <c r="BE158" i="5"/>
  <c r="BE162" i="5"/>
  <c r="BE166" i="5"/>
  <c r="BE167" i="5"/>
  <c r="BE170" i="5"/>
  <c r="BE171" i="5"/>
  <c r="BE172" i="5"/>
  <c r="BE178" i="5"/>
  <c r="BE121" i="7"/>
  <c r="BE127" i="7"/>
  <c r="BE130" i="7"/>
  <c r="BE143" i="7"/>
  <c r="BE150" i="7"/>
  <c r="BE158" i="7"/>
  <c r="BE161" i="7"/>
  <c r="BE164" i="7"/>
  <c r="BE176" i="7"/>
  <c r="BE186" i="7"/>
  <c r="BE188" i="7"/>
  <c r="BE130" i="8"/>
  <c r="BE133" i="8"/>
  <c r="BE136" i="8"/>
  <c r="E85" i="9"/>
  <c r="J89" i="9"/>
  <c r="F115" i="9"/>
  <c r="BE121" i="9"/>
  <c r="BE126" i="9"/>
  <c r="F92" i="10"/>
  <c r="BE127" i="10"/>
  <c r="BE144" i="10"/>
  <c r="BE132" i="2"/>
  <c r="BE145" i="2"/>
  <c r="BE147" i="2"/>
  <c r="BE121" i="3"/>
  <c r="BE142" i="4"/>
  <c r="BE153" i="4"/>
  <c r="BE154" i="4"/>
  <c r="BE155" i="4"/>
  <c r="BE161" i="4"/>
  <c r="E85" i="5"/>
  <c r="BE119" i="5"/>
  <c r="BE125" i="5"/>
  <c r="BE151" i="5"/>
  <c r="BE155" i="5"/>
  <c r="BE157" i="5"/>
  <c r="BE175" i="5"/>
  <c r="BE177" i="5"/>
  <c r="E85" i="6"/>
  <c r="BE133" i="7"/>
  <c r="BE170" i="7"/>
  <c r="BE187" i="7"/>
  <c r="BE190" i="7"/>
  <c r="BE121" i="10"/>
  <c r="BE135" i="10"/>
  <c r="BE141" i="10"/>
  <c r="F35" i="2"/>
  <c r="BB95" i="1"/>
  <c r="F36" i="3"/>
  <c r="BC96" i="1" s="1"/>
  <c r="J34" i="4"/>
  <c r="AW97" i="1"/>
  <c r="F37" i="9"/>
  <c r="BD102" i="1" s="1"/>
  <c r="F36" i="2"/>
  <c r="BC95" i="1"/>
  <c r="F34" i="4"/>
  <c r="BA97" i="1" s="1"/>
  <c r="J34" i="6"/>
  <c r="AW99" i="1"/>
  <c r="F36" i="7"/>
  <c r="BC100" i="1" s="1"/>
  <c r="J34" i="8"/>
  <c r="AW101" i="1"/>
  <c r="F36" i="10"/>
  <c r="BC103" i="1" s="1"/>
  <c r="F37" i="10"/>
  <c r="BD103" i="1"/>
  <c r="F35" i="4"/>
  <c r="BB97" i="1" s="1"/>
  <c r="F35" i="6"/>
  <c r="BB99" i="1"/>
  <c r="J34" i="7"/>
  <c r="AW100" i="1" s="1"/>
  <c r="F34" i="8"/>
  <c r="BA101" i="1"/>
  <c r="F37" i="8"/>
  <c r="BD101" i="1" s="1"/>
  <c r="F34" i="9"/>
  <c r="BA102" i="1"/>
  <c r="F35" i="9"/>
  <c r="BB102" i="1" s="1"/>
  <c r="F36" i="9"/>
  <c r="BC102" i="1"/>
  <c r="F34" i="2"/>
  <c r="BA95" i="1" s="1"/>
  <c r="F37" i="2"/>
  <c r="BD95" i="1"/>
  <c r="F34" i="3"/>
  <c r="BA96" i="1" s="1"/>
  <c r="F37" i="3"/>
  <c r="BD96" i="1"/>
  <c r="F36" i="4"/>
  <c r="BC97" i="1" s="1"/>
  <c r="J34" i="10"/>
  <c r="AW103" i="1"/>
  <c r="F37" i="7"/>
  <c r="BD100" i="1" s="1"/>
  <c r="J34" i="2"/>
  <c r="AW95" i="1"/>
  <c r="F35" i="5"/>
  <c r="BB98" i="1" s="1"/>
  <c r="F37" i="5"/>
  <c r="BD98" i="1"/>
  <c r="F36" i="8"/>
  <c r="BC101" i="1" s="1"/>
  <c r="F34" i="10"/>
  <c r="BA103" i="1" s="1"/>
  <c r="F35" i="10"/>
  <c r="BB103" i="1" s="1"/>
  <c r="J34" i="5"/>
  <c r="AW98" i="1"/>
  <c r="F35" i="8"/>
  <c r="BB101" i="1" s="1"/>
  <c r="J34" i="9"/>
  <c r="AW102" i="1"/>
  <c r="F35" i="3"/>
  <c r="BB96" i="1" s="1"/>
  <c r="F37" i="4"/>
  <c r="BD97" i="1"/>
  <c r="F36" i="5"/>
  <c r="BC98" i="1" s="1"/>
  <c r="F37" i="6"/>
  <c r="BD99" i="1"/>
  <c r="F34" i="7"/>
  <c r="BA100" i="1" s="1"/>
  <c r="J34" i="3"/>
  <c r="AW96" i="1"/>
  <c r="F34" i="5"/>
  <c r="BA98" i="1" s="1"/>
  <c r="F34" i="6"/>
  <c r="BA99" i="1"/>
  <c r="F36" i="6"/>
  <c r="BC99" i="1" s="1"/>
  <c r="F35" i="7"/>
  <c r="BB100" i="1"/>
  <c r="BK117" i="7" l="1"/>
  <c r="J117" i="7" s="1"/>
  <c r="J96" i="7" s="1"/>
  <c r="BK119" i="2"/>
  <c r="J119" i="2"/>
  <c r="J97" i="2"/>
  <c r="BK118" i="9"/>
  <c r="J118" i="9"/>
  <c r="J96" i="9"/>
  <c r="J120" i="9"/>
  <c r="J98" i="9" s="1"/>
  <c r="BK119" i="10"/>
  <c r="J119" i="10"/>
  <c r="J97" i="10"/>
  <c r="BK119" i="3"/>
  <c r="J119" i="3"/>
  <c r="J97" i="3"/>
  <c r="J120" i="8"/>
  <c r="J98" i="8" s="1"/>
  <c r="BK118" i="8"/>
  <c r="J118" i="8"/>
  <c r="J30" i="8" s="1"/>
  <c r="AG101" i="1" s="1"/>
  <c r="J30" i="6"/>
  <c r="AG99" i="1" s="1"/>
  <c r="F33" i="6"/>
  <c r="AZ99" i="1" s="1"/>
  <c r="F33" i="8"/>
  <c r="AZ101" i="1"/>
  <c r="BD94" i="1"/>
  <c r="W33" i="1" s="1"/>
  <c r="F33" i="5"/>
  <c r="AZ98" i="1" s="1"/>
  <c r="J33" i="8"/>
  <c r="AV101" i="1" s="1"/>
  <c r="AT101" i="1" s="1"/>
  <c r="J30" i="4"/>
  <c r="AG97" i="1"/>
  <c r="J30" i="7"/>
  <c r="AG100" i="1"/>
  <c r="J33" i="2"/>
  <c r="AV95" i="1"/>
  <c r="AT95" i="1" s="1"/>
  <c r="J33" i="9"/>
  <c r="AV102" i="1" s="1"/>
  <c r="AT102" i="1" s="1"/>
  <c r="J33" i="6"/>
  <c r="AV99" i="1"/>
  <c r="AT99" i="1" s="1"/>
  <c r="F33" i="4"/>
  <c r="AZ97" i="1" s="1"/>
  <c r="F33" i="10"/>
  <c r="AZ103" i="1" s="1"/>
  <c r="J30" i="5"/>
  <c r="AG98" i="1" s="1"/>
  <c r="BC94" i="1"/>
  <c r="W32" i="1" s="1"/>
  <c r="J33" i="7"/>
  <c r="AV100" i="1" s="1"/>
  <c r="AT100" i="1" s="1"/>
  <c r="BA94" i="1"/>
  <c r="W30" i="1"/>
  <c r="J33" i="5"/>
  <c r="AV98" i="1"/>
  <c r="AT98" i="1" s="1"/>
  <c r="J33" i="10"/>
  <c r="AV103" i="1" s="1"/>
  <c r="AT103" i="1" s="1"/>
  <c r="J33" i="3"/>
  <c r="AV96" i="1"/>
  <c r="AT96" i="1" s="1"/>
  <c r="AU94" i="1"/>
  <c r="F33" i="2"/>
  <c r="AZ95" i="1"/>
  <c r="F33" i="3"/>
  <c r="AZ96" i="1"/>
  <c r="F33" i="7"/>
  <c r="AZ100" i="1"/>
  <c r="F33" i="9"/>
  <c r="AZ102" i="1"/>
  <c r="BB94" i="1"/>
  <c r="W31" i="1"/>
  <c r="J33" i="4"/>
  <c r="AV97" i="1" s="1"/>
  <c r="AT97" i="1" s="1"/>
  <c r="J39" i="6" l="1"/>
  <c r="J39" i="4"/>
  <c r="J39" i="5"/>
  <c r="J39" i="7"/>
  <c r="J39" i="8"/>
  <c r="BK118" i="3"/>
  <c r="J118" i="3" s="1"/>
  <c r="J96" i="3" s="1"/>
  <c r="J96" i="8"/>
  <c r="BK118" i="2"/>
  <c r="J118" i="2" s="1"/>
  <c r="J96" i="2" s="1"/>
  <c r="BK118" i="10"/>
  <c r="J118" i="10"/>
  <c r="AN99" i="1"/>
  <c r="AN101" i="1"/>
  <c r="AN97" i="1"/>
  <c r="AN100" i="1"/>
  <c r="AN98" i="1"/>
  <c r="AZ94" i="1"/>
  <c r="AV94" i="1" s="1"/>
  <c r="AK29" i="1" s="1"/>
  <c r="J30" i="9"/>
  <c r="AG102" i="1"/>
  <c r="AN102" i="1" s="1"/>
  <c r="J30" i="10"/>
  <c r="AG103" i="1" s="1"/>
  <c r="AN103" i="1" s="1"/>
  <c r="AX94" i="1"/>
  <c r="AW94" i="1"/>
  <c r="AK30" i="1" s="1"/>
  <c r="AY94" i="1"/>
  <c r="J39" i="9" l="1"/>
  <c r="J96" i="10"/>
  <c r="J39" i="10"/>
  <c r="J30" i="2"/>
  <c r="AG95" i="1" s="1"/>
  <c r="AN95" i="1" s="1"/>
  <c r="W29" i="1"/>
  <c r="J30" i="3"/>
  <c r="AG96" i="1" s="1"/>
  <c r="AN96" i="1" s="1"/>
  <c r="AT94" i="1"/>
  <c r="J39" i="3" l="1"/>
  <c r="J39" i="2"/>
  <c r="AG94" i="1"/>
  <c r="AK26" i="1"/>
  <c r="AK35" i="1" s="1"/>
  <c r="AN94" i="1" l="1"/>
</calcChain>
</file>

<file path=xl/sharedStrings.xml><?xml version="1.0" encoding="utf-8"?>
<sst xmlns="http://schemas.openxmlformats.org/spreadsheetml/2006/main" count="4878" uniqueCount="665">
  <si>
    <t>Export Komplet</t>
  </si>
  <si>
    <t/>
  </si>
  <si>
    <t>2.0</t>
  </si>
  <si>
    <t>ZAMOK</t>
  </si>
  <si>
    <t>False</t>
  </si>
  <si>
    <t>{52a645c6-c8e7-411e-b037-d16291a7af4d}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</si>
  <si>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</si>
  <si>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</si>
  <si>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</si>
  <si>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</si>
  <si>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</si>
  <si>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</si>
  <si>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</si>
  <si>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</si>
  <si>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z_2020_04_rev2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</si>
  <si>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</si>
  <si>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</si>
  <si>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Podpora biodiverzity botanicky a zoologicky cenného území bývalého vojenského areálu v Chomýži u Krnova</t>
  </si>
  <si>
    <t>KSO:</t>
  </si>
  <si>
    <t>CC-CZ:</t>
  </si>
  <si>
    <t>Místo:</t>
  </si>
  <si>
    <t>Chomýž u Krnova</t>
  </si>
  <si>
    <t>Datum:</t>
  </si>
  <si>
    <t>16. 10. 2020</t>
  </si>
  <si>
    <t>Zadavatel:</t>
  </si>
  <si>
    <t>IČ:</t>
  </si>
  <si>
    <t>00296139</t>
  </si>
  <si>
    <t>Město Krnov</t>
  </si>
  <si>
    <t>DIČ:</t>
  </si>
  <si>
    <t>CZ00296139</t>
  </si>
  <si>
    <t>Uchazeč:</t>
  </si>
  <si>
    <t>Vyplň údaj</t>
  </si>
  <si>
    <t>Projektant:</t>
  </si>
  <si>
    <t>48395013</t>
  </si>
  <si>
    <t>ZAHRADA OLOMOUC, s.r.o.</t>
  </si>
  <si>
    <t>True</t>
  </si>
  <si>
    <t>Zpracovatel:</t>
  </si>
  <si>
    <t>Ing. Milena Uhlárová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</si>
  <si>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</si>
  <si>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</si>
  <si>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</si>
  <si>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</si>
  <si>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</si>
  <si>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</si>
  <si>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</si>
  <si>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</si>
  <si>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</si>
  <si>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</si>
  <si>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</si>
  <si>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</si>
  <si>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</si>
  <si>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</si>
  <si>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</si>
  <si>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</si>
  <si>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</si>
  <si>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</si>
  <si>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</si>
  <si>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</si>
  <si>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</si>
  <si>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</si>
  <si>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</si>
  <si>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</si>
  <si>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</si>
  <si>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</si>
  <si>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</si>
  <si>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</si>
  <si>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</si>
  <si>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</si>
  <si>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</si>
  <si>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</si>
  <si>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</si>
  <si>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</si>
  <si>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</si>
  <si>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</si>
  <si>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</si>
  <si>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</si>
  <si>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</si>
  <si>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</si>
  <si>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</si>
  <si>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</si>
  <si>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</si>
  <si>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</si>
  <si>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</si>
  <si>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</si>
  <si>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</si>
  <si>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Asanace stávající vegetace</t>
  </si>
  <si>
    <t>STA</t>
  </si>
  <si>
    <t>1</t>
  </si>
  <si>
    <t>{dc183bde-e188-41b7-ae0d-5fdae44c3a4a}</t>
  </si>
  <si>
    <t>2</t>
  </si>
  <si>
    <t>SO 02</t>
  </si>
  <si>
    <t>Příprava pro realizaci ohradníku, vyklizení území</t>
  </si>
  <si>
    <t>{103557c3-b436-43cd-b1bd-cb2010729de4}</t>
  </si>
  <si>
    <t>SO 03</t>
  </si>
  <si>
    <t>Ohrazení pastevního areálu, brány</t>
  </si>
  <si>
    <t>{e07d1886-7e55-44c8-8c5b-2fc2f71e0e56}</t>
  </si>
  <si>
    <t>SO 04</t>
  </si>
  <si>
    <t>Příslušenství ohrad a vybavení pastevního areálu</t>
  </si>
  <si>
    <t>{e7bfeafe-ff26-49bb-9188-c33f8ca88efd}</t>
  </si>
  <si>
    <t>SO 05</t>
  </si>
  <si>
    <t>Pastva</t>
  </si>
  <si>
    <t>{2a09a896-496b-45ea-b5a5-b0b2c3a5e43c}</t>
  </si>
  <si>
    <t>SO 06</t>
  </si>
  <si>
    <t>Výsadba keřů, ochrana stromu v sadu</t>
  </si>
  <si>
    <t>{b49044c4-7160-485a-90d6-a433b426cb09}</t>
  </si>
  <si>
    <t>SO 07</t>
  </si>
  <si>
    <t>Výsev kokrhele</t>
  </si>
  <si>
    <t>{fbc297c2-3a9b-4bba-a93f-122747aa4bc2}</t>
  </si>
  <si>
    <t>SO 08</t>
  </si>
  <si>
    <t>Tvorba tůní</t>
  </si>
  <si>
    <t>{0b09ae8a-e1f8-4762-a559-2e23f60568d8}</t>
  </si>
  <si>
    <t>SO 09</t>
  </si>
  <si>
    <t>Následná péče - keřové výsadby (2 roky)</t>
  </si>
  <si>
    <t>{4436e65e-ee77-4170-b0cc-9b8e71d74821}</t>
  </si>
  <si>
    <t>KRYCÍ LIST SOUPISU PRACÍ</t>
  </si>
  <si>
    <t>Objekt:</t>
  </si>
  <si>
    <t>SO 01 - Asanace stávající vegetace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</si>
  <si>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</si>
  <si>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</si>
  <si>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</si>
  <si>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</si>
  <si>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</si>
  <si>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</si>
  <si>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</si>
  <si>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</si>
  <si>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</si>
  <si>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</si>
  <si>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</si>
  <si>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</si>
  <si>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</si>
  <si>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</si>
  <si>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</si>
  <si>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</si>
  <si>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</si>
  <si>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</si>
  <si>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</si>
  <si>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</si>
  <si>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</si>
  <si>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</si>
  <si>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</si>
  <si>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</si>
  <si>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</si>
  <si>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112151011</t>
  </si>
  <si>
    <t>Volné kácení stromů s rozřezáním a odvětvením D kmene do 200 mm</t>
  </si>
  <si>
    <t>kus</t>
  </si>
  <si>
    <t>CS ÚRS 2020 02</t>
  </si>
  <si>
    <t>4</t>
  </si>
  <si>
    <t>1171985570</t>
  </si>
  <si>
    <t>VV</t>
  </si>
  <si>
    <t>vč. dřevin ve 4m pásu podél ohrazení, porosty + skupiny stromů + solitery</t>
  </si>
  <si>
    <t>počet asanovaných stromů do 20 cm - viz tabulka asanací - porosty + skupiny stromů + solitery</t>
  </si>
  <si>
    <t>2601</t>
  </si>
  <si>
    <t>112151012</t>
  </si>
  <si>
    <t>Volné kácení stromů s rozřezáním a odvětvením D kmene do 300 mm</t>
  </si>
  <si>
    <t>-144734576</t>
  </si>
  <si>
    <t>vč. dřevin ve 4m pásu podél ohrazení, porosty + skupiny stromů + solitery)</t>
  </si>
  <si>
    <t>počet asanovaných stromů do 30 cm - viz tabulka asanací - porosty + skupiny stromů + solitery</t>
  </si>
  <si>
    <t>937</t>
  </si>
  <si>
    <t>3</t>
  </si>
  <si>
    <t>112151013</t>
  </si>
  <si>
    <t>Volné kácení stromů s rozřezáním a odvětvením D kmene do 400 mm</t>
  </si>
  <si>
    <t>795736957</t>
  </si>
  <si>
    <t>počet asanovaných stromů do 40 cm - viz tabulka asanací - porosty + skupiny stromů + solitery</t>
  </si>
  <si>
    <t>37</t>
  </si>
  <si>
    <t>112151014</t>
  </si>
  <si>
    <t>Volné kácení stromů s rozřezáním a odvětvením D kmene do 500 mm</t>
  </si>
  <si>
    <t>-867862940</t>
  </si>
  <si>
    <t>počet asanovaných stromů do 50 cm - viz tabulka asanací - porosty + skupiny stromů + solitery</t>
  </si>
  <si>
    <t>20</t>
  </si>
  <si>
    <t>5</t>
  </si>
  <si>
    <t>112151015</t>
  </si>
  <si>
    <t>Volné kácení stromů s rozřezáním a odvětvením D kmene do 600 mm</t>
  </si>
  <si>
    <t>-1958458564</t>
  </si>
  <si>
    <t>počet asanovaných stromů do 60 cm - viz tabulka asanací - porosty + skupiny stromů + solitery</t>
  </si>
  <si>
    <t>7</t>
  </si>
  <si>
    <t>6</t>
  </si>
  <si>
    <t>112151016</t>
  </si>
  <si>
    <t>Volné kácení stromů s rozřezáním a odvětvením D kmene do 700 mm</t>
  </si>
  <si>
    <t>-708544516</t>
  </si>
  <si>
    <t>počet asanovaných stromů do 70 cm - viz tabulka asanací - porosty + skupiny stromů + solitery</t>
  </si>
  <si>
    <t>112151001</t>
  </si>
  <si>
    <t>Přesun dřeva na místo určené investorem - svoz dřeva do vzdálenosti 500m + složení na hromady (příplatek navýšení dle odvozní vzdákenosti nad 300m)</t>
  </si>
  <si>
    <t>m3</t>
  </si>
  <si>
    <t>průzkum trhu</t>
  </si>
  <si>
    <t>1129238358</t>
  </si>
  <si>
    <t>počet asanovaných stromů - viz tabulka asanací -  (vč. dřevin ve 4m pásu podél ohrazení) (porosty + skupiny stromů + solitery</t>
  </si>
  <si>
    <t xml:space="preserve">Kmeny a silné větve budou na místě ponechány pro další eventuálním využití investorem </t>
  </si>
  <si>
    <t>557</t>
  </si>
  <si>
    <t>8</t>
  </si>
  <si>
    <t>112000001</t>
  </si>
  <si>
    <t xml:space="preserve">Odstranění nevhodných dřevin průměru kmene do 100 mm výšky nad 3m s odstraněním pařezů (keře - skupiny i solitery, nálety a nárosty mimo porosty) - zhoršený přístup, trnité dřeviny </t>
  </si>
  <si>
    <t>ha</t>
  </si>
  <si>
    <t>-949524778</t>
  </si>
  <si>
    <t>1,6854</t>
  </si>
  <si>
    <t>9</t>
  </si>
  <si>
    <t>112000002</t>
  </si>
  <si>
    <t xml:space="preserve">Odstranění nevhodných dřevin podrostu průměru kmene do 100 mm výšky nad 3m s odstraněním pařezů (podrost = nálety, nárosty a keře v ploše asanovaných porostů a skupin stromů, vč. 4m pásu vně a 4m pásu unvnitř ohrazení) </t>
  </si>
  <si>
    <t>-823071109</t>
  </si>
  <si>
    <t>3,23</t>
  </si>
  <si>
    <t>10</t>
  </si>
  <si>
    <t>112000003</t>
  </si>
  <si>
    <t>Drcení ořezaných větví strojně o průměru větví do 100 mm (klestu a  drobných větví ze stromů) - štěpkováním, včetně naložení a rozvozu po ploše (pouze v rozsahu potřebném pro mulčování výsadeb keřů)</t>
  </si>
  <si>
    <t>-370856483</t>
  </si>
  <si>
    <t>160</t>
  </si>
  <si>
    <t>11</t>
  </si>
  <si>
    <t>112000004</t>
  </si>
  <si>
    <t>Likvidace klestu, drobných větví - nakrácení a uložení na hromady na místě (místa budou určena při realizaci) (stromy, keře, podrost, nárosty, nálety) vč. snášení a úklidu</t>
  </si>
  <si>
    <t>-1126687790</t>
  </si>
  <si>
    <t>(porosty + skupiny + solitery)*3m3 + (keře + nárosty)*0,25m3 + (podrosty)* 0,1m3</t>
  </si>
  <si>
    <t>17253</t>
  </si>
  <si>
    <t>12</t>
  </si>
  <si>
    <t>112000005</t>
  </si>
  <si>
    <t>Vyklizení území od vyvrácených stromů - odstranění větví, rozřezání, naložení na dopravní prostředek</t>
  </si>
  <si>
    <t>1274049197</t>
  </si>
  <si>
    <t>13</t>
  </si>
  <si>
    <t>112000006</t>
  </si>
  <si>
    <t>Vytýčení bodů asanovaných ploch (geodet. zaměření dle souřadnic)</t>
  </si>
  <si>
    <t>bod</t>
  </si>
  <si>
    <t>-307815811</t>
  </si>
  <si>
    <t>počet bodů (viz. plán asanací)</t>
  </si>
  <si>
    <t>89</t>
  </si>
  <si>
    <t>SO 02 - Příprava pro realizaci ohradníku, vyklizení území</t>
  </si>
  <si>
    <t>111000010</t>
  </si>
  <si>
    <t>Seč křovinořezem (příprava území pro instalaci ohrazení) - š. 4m</t>
  </si>
  <si>
    <t>1173477454</t>
  </si>
  <si>
    <t>pás v trase ohradníku š. 4m</t>
  </si>
  <si>
    <t>2,32</t>
  </si>
  <si>
    <t>111000011</t>
  </si>
  <si>
    <t>Shrabání posečené hmoty ručně</t>
  </si>
  <si>
    <t>1055364607</t>
  </si>
  <si>
    <t>111000012</t>
  </si>
  <si>
    <t>Sběr a odvoz posečené hmoty na určené deponie v území</t>
  </si>
  <si>
    <t>372386527</t>
  </si>
  <si>
    <t>111000013</t>
  </si>
  <si>
    <t>Plošná úprava terénu (strojem) vč. finálního urovnání povrchu - rozhrnutí větších nerovností a svahů v trase ohrazení pro zajištění průjezdnosti a realizaci oplocení (š. 4m) (počítáno s úpravami na 20% plochy)</t>
  </si>
  <si>
    <t>m2</t>
  </si>
  <si>
    <t>-1457332584</t>
  </si>
  <si>
    <t>4643</t>
  </si>
  <si>
    <t>111000014</t>
  </si>
  <si>
    <t>Zemní práce strojem i ručně - zasypání a zahrnutí otvorů a dutin zbytků vojenských objektů - zabezpečení vniknutí osob, ale objekty ponechat viditelné  (využití sutě a zeminy z okolí objektů), urovnání a uhrabání okolí (vč. přesunů hmot) - nalezeno 10 obj</t>
  </si>
  <si>
    <t>-1296755437</t>
  </si>
  <si>
    <t>ponechat menší dutiny pro drobné živočichy</t>
  </si>
  <si>
    <t>všechny objekty v území - 10 * 30m3</t>
  </si>
  <si>
    <t>300</t>
  </si>
  <si>
    <t>111000015</t>
  </si>
  <si>
    <t>Vyklizení celého řešeného území od drobných stavebních zbytků, sutí, pražců, kovu a odpadků po vojácích vč. naložení (cca 40 t) (zbytky bunkrů budou ponechány) (opatření nutné pro zabránění poranění zvířat)</t>
  </si>
  <si>
    <t>t</t>
  </si>
  <si>
    <t>950349096</t>
  </si>
  <si>
    <t>40</t>
  </si>
  <si>
    <t>111000016</t>
  </si>
  <si>
    <t>Odvoz kontejnerů s odpadem na skládku …20 kontejnery x 44km ( jedna cesta = 22km)  (1 kontejner = 2t )</t>
  </si>
  <si>
    <t>km</t>
  </si>
  <si>
    <t>-1571356470</t>
  </si>
  <si>
    <t>20 kontejnerů x 44km ( jedna cesta = 22km)</t>
  </si>
  <si>
    <t>880</t>
  </si>
  <si>
    <t>111000017</t>
  </si>
  <si>
    <t>Skládkovné (1 kontejner = 2t )</t>
  </si>
  <si>
    <t>1137797609</t>
  </si>
  <si>
    <t>cena zjištěna průzkumem trhu</t>
  </si>
  <si>
    <t>338000003</t>
  </si>
  <si>
    <t xml:space="preserve">Vytýčovací práce - zaměření bodů a vytýčení trasy oplocení </t>
  </si>
  <si>
    <t>m</t>
  </si>
  <si>
    <t>49603153</t>
  </si>
  <si>
    <t>délka ohrazení vč. bran</t>
  </si>
  <si>
    <t>5804</t>
  </si>
  <si>
    <t>SO 03 - Ohrazení pastevního areálu, brány</t>
  </si>
  <si>
    <t>339000001</t>
  </si>
  <si>
    <t>Zatlučení kůlů zatloukačem na traktoru vč. dopravy a manipulace a pronájmu stroje</t>
  </si>
  <si>
    <t>-1722693355</t>
  </si>
  <si>
    <t>počet kůlů celkem</t>
  </si>
  <si>
    <t>1228</t>
  </si>
  <si>
    <t>M</t>
  </si>
  <si>
    <t>05000001</t>
  </si>
  <si>
    <t>Akátové štípané kůly (případně kulatina) délky 180 cm vč. dopravy (kůly po cca 8m)  (vč. rezervy 10%)</t>
  </si>
  <si>
    <t>-1247250282</t>
  </si>
  <si>
    <t>ohrada / 8 + zpevěné rohy * 5, zpevněné hrazdy * 3, brány * 4 + šipky *5 + 10% (pro lomové body a místa terénních zlomů)</t>
  </si>
  <si>
    <t>1136</t>
  </si>
  <si>
    <t>05000002</t>
  </si>
  <si>
    <t>Akátové štípané kůly (případně kulatina) délky 280 cm vč. dopravy a rozvozu po ploše (kůly po cca 5m)  (vč. rezervy 10%) (aklimatizační ohrada)</t>
  </si>
  <si>
    <t>1680402775</t>
  </si>
  <si>
    <t>aklimatizační ohrada / 5 + 10%</t>
  </si>
  <si>
    <t>92</t>
  </si>
  <si>
    <t>338000006</t>
  </si>
  <si>
    <t>Montáž uzlového pletiva</t>
  </si>
  <si>
    <t>-126205410</t>
  </si>
  <si>
    <t xml:space="preserve">aklimatizační ohrada + 10% </t>
  </si>
  <si>
    <t>461</t>
  </si>
  <si>
    <t>05000003</t>
  </si>
  <si>
    <t>Uzlové pletivo v. 190cm, 13 drátů, oka 15cm, vč. pomocného materiálu (aklimatizační ohrada)</t>
  </si>
  <si>
    <t>-1924723860</t>
  </si>
  <si>
    <t>05000004</t>
  </si>
  <si>
    <t>Polyetylenová páska pro elektrické ohradníky, 10 mm, bílá s červenou</t>
  </si>
  <si>
    <t>-990147013</t>
  </si>
  <si>
    <t>ohrada + aklimatiz. ohrada + 10%</t>
  </si>
  <si>
    <t>6280</t>
  </si>
  <si>
    <t>05000005</t>
  </si>
  <si>
    <t>Drát pevnostní 2,5mm (2 dráty na 1bm)</t>
  </si>
  <si>
    <t>-454418204</t>
  </si>
  <si>
    <t>ohrada + aklimatiz. ohrada * 2 kusy + 10%</t>
  </si>
  <si>
    <t>12560</t>
  </si>
  <si>
    <t>05000010</t>
  </si>
  <si>
    <t>Svorka telegrafická</t>
  </si>
  <si>
    <t>kg</t>
  </si>
  <si>
    <t>1284335692</t>
  </si>
  <si>
    <t>05000011</t>
  </si>
  <si>
    <t>Spojka griple napínací</t>
  </si>
  <si>
    <t>1318591754</t>
  </si>
  <si>
    <t>05000012</t>
  </si>
  <si>
    <t>Spojka šroub</t>
  </si>
  <si>
    <t>586364356</t>
  </si>
  <si>
    <t>05000013</t>
  </si>
  <si>
    <t>Spojka na pásku</t>
  </si>
  <si>
    <t>2124601165</t>
  </si>
  <si>
    <t>05000014</t>
  </si>
  <si>
    <t>Dilatační pružina</t>
  </si>
  <si>
    <t>-589229058</t>
  </si>
  <si>
    <t>05000006</t>
  </si>
  <si>
    <t>Izolátor koncový vajíčko</t>
  </si>
  <si>
    <t>114817570</t>
  </si>
  <si>
    <t>14</t>
  </si>
  <si>
    <t>05000015</t>
  </si>
  <si>
    <t>Izolátor průběžný kruhový s výztuhou</t>
  </si>
  <si>
    <t>-536811352</t>
  </si>
  <si>
    <t>05000016</t>
  </si>
  <si>
    <t>Izolátor předsazený (aklimatizační ohrada)</t>
  </si>
  <si>
    <t>-2115273443</t>
  </si>
  <si>
    <t>16</t>
  </si>
  <si>
    <t>05000017</t>
  </si>
  <si>
    <t>Kabel vysokonapěťový (aklimatizační ohrada)</t>
  </si>
  <si>
    <t>-1903986408</t>
  </si>
  <si>
    <t>17</t>
  </si>
  <si>
    <t>338000007</t>
  </si>
  <si>
    <t>Montáž zpevněných rohů</t>
  </si>
  <si>
    <t>-974655698</t>
  </si>
  <si>
    <t>1 roh = 5 kůlů</t>
  </si>
  <si>
    <t>41</t>
  </si>
  <si>
    <t>18</t>
  </si>
  <si>
    <t>338000008</t>
  </si>
  <si>
    <t>Montáž zpevněných hrazd</t>
  </si>
  <si>
    <t>-1079533658</t>
  </si>
  <si>
    <t>1 hrazda = 3 kůly</t>
  </si>
  <si>
    <t>26</t>
  </si>
  <si>
    <t>19</t>
  </si>
  <si>
    <t>338000009</t>
  </si>
  <si>
    <t>Montáž vodičů a izolátorů</t>
  </si>
  <si>
    <t>66471989</t>
  </si>
  <si>
    <t>338000010</t>
  </si>
  <si>
    <t>Montáž dilatačních pružin (ohrada 120cm)</t>
  </si>
  <si>
    <t>-301251275</t>
  </si>
  <si>
    <t>338000001</t>
  </si>
  <si>
    <t>Montáž pastvinových brán</t>
  </si>
  <si>
    <t>-670554658</t>
  </si>
  <si>
    <t>počet bran, 1 brána = 4 kůly</t>
  </si>
  <si>
    <t>22</t>
  </si>
  <si>
    <t>55300001</t>
  </si>
  <si>
    <t>Pastvinová  brána šíře 5 m (nastavitelná 5 - 6m) vč. pantů, vč. dopravy</t>
  </si>
  <si>
    <t>kpl</t>
  </si>
  <si>
    <t>-1766272389</t>
  </si>
  <si>
    <t>počet bran</t>
  </si>
  <si>
    <t>23</t>
  </si>
  <si>
    <t>338000002</t>
  </si>
  <si>
    <t>D+M vchodových pružin</t>
  </si>
  <si>
    <t>-1637753143</t>
  </si>
  <si>
    <t>24</t>
  </si>
  <si>
    <t>338000011</t>
  </si>
  <si>
    <t>Křížení ohrady a vodního toku - kláda přes koryto, slepé lanko</t>
  </si>
  <si>
    <t>1589027792</t>
  </si>
  <si>
    <t>25</t>
  </si>
  <si>
    <t>338000012</t>
  </si>
  <si>
    <t>Montáž průchodů pro pěší (šipek) vč. branky z karisítě, řetězu, zámku a spojovacího materiálu</t>
  </si>
  <si>
    <t>1220162877</t>
  </si>
  <si>
    <t>1 šipka = 5 kůlů</t>
  </si>
  <si>
    <t>950000214</t>
  </si>
  <si>
    <t>Údržba ohrady - podsekávání ohrady, kontrola, opravy při poškození (3x)</t>
  </si>
  <si>
    <t>396284507</t>
  </si>
  <si>
    <t>plocha pastvy * 3 roky</t>
  </si>
  <si>
    <t>17412</t>
  </si>
  <si>
    <t>SO 04 - Příslušenství ohrad a vybavení pastevního areálu</t>
  </si>
  <si>
    <t>950000208</t>
  </si>
  <si>
    <t xml:space="preserve">Montáž přístřešku 4x8x2,2m, nosné prvky z akátových kůlů, ostatní prvky ze smrkového dřeva, střecha z trapézového plechu, vč. materiálu (viz text a výkresy) </t>
  </si>
  <si>
    <t>569224145</t>
  </si>
  <si>
    <t>180000014</t>
  </si>
  <si>
    <t>Zemní práce - výkop a zhutnění podkladu pro jímku, šachtu a koryto včetně výkopu pro vedení potrubí, zpětné zasypání proti zamrzání</t>
  </si>
  <si>
    <t>1264086066</t>
  </si>
  <si>
    <t>950000209</t>
  </si>
  <si>
    <t>Usazení jímky do vytvořené terénní modelace - zemní práce, zřízení štěrk lože, propojení soustavy</t>
  </si>
  <si>
    <t>-591486810</t>
  </si>
  <si>
    <t>56200001</t>
  </si>
  <si>
    <t>Jímka na vodu 2 m3 (plastová) (vč. dopravy) (viz. výkres)</t>
  </si>
  <si>
    <t>-164537137</t>
  </si>
  <si>
    <t>564871116</t>
  </si>
  <si>
    <t>Podklad ze štěrkodrtě ŠD tl. 300 mm</t>
  </si>
  <si>
    <t>2002146157</t>
  </si>
  <si>
    <t>pod jímku</t>
  </si>
  <si>
    <t>1,6*1,6</t>
  </si>
  <si>
    <t>pod šachtu</t>
  </si>
  <si>
    <t>1,4*1,4</t>
  </si>
  <si>
    <t>Součet</t>
  </si>
  <si>
    <t>950000210</t>
  </si>
  <si>
    <t>Usazení šachty do vytvořené terénní modelace - zemní práce, zřízení štěrk lože, propojení soustavy</t>
  </si>
  <si>
    <t>-7305381</t>
  </si>
  <si>
    <t>56200002</t>
  </si>
  <si>
    <t>Šachta pro plovákový ventil - průměr 1,2 m, výška 1,5 + 0,3m, objem 1,69m3</t>
  </si>
  <si>
    <t>1972523757</t>
  </si>
  <si>
    <t>56200003</t>
  </si>
  <si>
    <t>Napájecí žlab s plovákem ovládaným ventilem (50l) (pro letní období) (viz. výkres)</t>
  </si>
  <si>
    <t>-34130988</t>
  </si>
  <si>
    <t>950000211</t>
  </si>
  <si>
    <t xml:space="preserve">Osazení betonového koryta </t>
  </si>
  <si>
    <t>-1091444672</t>
  </si>
  <si>
    <t>56200011</t>
  </si>
  <si>
    <t>Betonové koryto 120x70 (prefabrikát)</t>
  </si>
  <si>
    <t>1638981979</t>
  </si>
  <si>
    <t>950000219</t>
  </si>
  <si>
    <t>Vyhotovení otvoru vč. přechodu na PE - jímka, šachta, betonové koryto</t>
  </si>
  <si>
    <t>1108040220</t>
  </si>
  <si>
    <t>jímka</t>
  </si>
  <si>
    <t>šachta</t>
  </si>
  <si>
    <t>betonové koryto</t>
  </si>
  <si>
    <t>55100002</t>
  </si>
  <si>
    <t>PE kohout se svěrným šroubením DN32 (2x na trubce do koryta, 1x pro odkalení jímky)</t>
  </si>
  <si>
    <t>1169135605</t>
  </si>
  <si>
    <t>55100003</t>
  </si>
  <si>
    <t>Plovákový ventil průmyslový 1" boční napouštění, včetně plováku</t>
  </si>
  <si>
    <t>-1846622672</t>
  </si>
  <si>
    <t>55100004</t>
  </si>
  <si>
    <t>Trubka PE D32x3, PN10</t>
  </si>
  <si>
    <t>1014028515</t>
  </si>
  <si>
    <t>55100005</t>
  </si>
  <si>
    <t>Drobný instalační materiál</t>
  </si>
  <si>
    <t>sbr</t>
  </si>
  <si>
    <t>-1533354068</t>
  </si>
  <si>
    <t>55100006</t>
  </si>
  <si>
    <t>Těsnící materiál - těsnění, tmely</t>
  </si>
  <si>
    <t>1313706576</t>
  </si>
  <si>
    <t>950000212</t>
  </si>
  <si>
    <t>Mobilní napájecí cisterna  1000l  - plechový plášť (za auto), (viz. výkres)</t>
  </si>
  <si>
    <t>-1695975195</t>
  </si>
  <si>
    <t>741000008</t>
  </si>
  <si>
    <t>Montáž zdroje s příslušenstvím</t>
  </si>
  <si>
    <t>-1879169416</t>
  </si>
  <si>
    <t>741000002</t>
  </si>
  <si>
    <t>Zdroj pro elektrický ohradník , kombinovaný, 10 J</t>
  </si>
  <si>
    <t>32</t>
  </si>
  <si>
    <t>3619615</t>
  </si>
  <si>
    <t>741000003</t>
  </si>
  <si>
    <t>Trakční baterie pro elektrický ohradník, 12 V, 130 Ah</t>
  </si>
  <si>
    <t>1618587764</t>
  </si>
  <si>
    <t>741000004</t>
  </si>
  <si>
    <t>Solární panel 12V/100W pro elektrický ohradník 12V s regulací výkonu</t>
  </si>
  <si>
    <t>226108587</t>
  </si>
  <si>
    <t>741000006</t>
  </si>
  <si>
    <t>Příjímač  pro bateriové zdroje 9 a 12 V se zkoušečkou</t>
  </si>
  <si>
    <t>-1779870607</t>
  </si>
  <si>
    <t>741000009</t>
  </si>
  <si>
    <t>Kabel vysokonapěťový 25m</t>
  </si>
  <si>
    <t>-896020373</t>
  </si>
  <si>
    <t>741000010</t>
  </si>
  <si>
    <t>Montážní hlavice na izolátor průběžný kovová</t>
  </si>
  <si>
    <t>-987932195</t>
  </si>
  <si>
    <t>741000007</t>
  </si>
  <si>
    <t>Kleště napínací</t>
  </si>
  <si>
    <t>1089696015</t>
  </si>
  <si>
    <t>741000011</t>
  </si>
  <si>
    <t>cedulka výstražná (aklimatizační ohrada)</t>
  </si>
  <si>
    <t>-108226330</t>
  </si>
  <si>
    <t>27</t>
  </si>
  <si>
    <t>741000012</t>
  </si>
  <si>
    <t>Vchod do ohrady kompletní</t>
  </si>
  <si>
    <t>2069611043</t>
  </si>
  <si>
    <t>28</t>
  </si>
  <si>
    <t>741000013</t>
  </si>
  <si>
    <t>Tyčka laminátová 155/10 (mobilní ohradník)</t>
  </si>
  <si>
    <t>844072259</t>
  </si>
  <si>
    <t>29</t>
  </si>
  <si>
    <t>741000014</t>
  </si>
  <si>
    <t>Páska 10mm 500m  (mobilní ohradník)</t>
  </si>
  <si>
    <t>-1455498413</t>
  </si>
  <si>
    <t>30</t>
  </si>
  <si>
    <t>741000015</t>
  </si>
  <si>
    <t>Spojka na pásku 5 ks  (mobilní ohradník)</t>
  </si>
  <si>
    <t>49476387</t>
  </si>
  <si>
    <t>31</t>
  </si>
  <si>
    <t>741000016</t>
  </si>
  <si>
    <t>Izolátor vchodový  (mobilní ohradník)</t>
  </si>
  <si>
    <t>-811321178</t>
  </si>
  <si>
    <t>741000017</t>
  </si>
  <si>
    <t>Izolátor pro roxor a lamino. tyč (mobilní ohradník)</t>
  </si>
  <si>
    <t>461990326</t>
  </si>
  <si>
    <t>33</t>
  </si>
  <si>
    <t>741000018</t>
  </si>
  <si>
    <t>Roxorová tyč 150 cm/14mm  (mobilní ohradník)</t>
  </si>
  <si>
    <t>1821458905</t>
  </si>
  <si>
    <t>34</t>
  </si>
  <si>
    <t>741000019</t>
  </si>
  <si>
    <t>Lanko 400m  (mobilní ohradník)</t>
  </si>
  <si>
    <t>-1401742583</t>
  </si>
  <si>
    <t>SO 05 - Pastva</t>
  </si>
  <si>
    <t>950000213</t>
  </si>
  <si>
    <t>Náklady na výběr, odchyt, veterinární úkony, přepravu a manipulaci se zvířaty (3 koní, 2 pratuři) (zvířata budou propůjčena)</t>
  </si>
  <si>
    <t>884123882</t>
  </si>
  <si>
    <t>950000215</t>
  </si>
  <si>
    <t>Extenzivní pastva - organizace pastvy, manipulace se stádem, vyhánění, přehánění stáda (3x)</t>
  </si>
  <si>
    <t>548083682</t>
  </si>
  <si>
    <t>109,8</t>
  </si>
  <si>
    <t>SO 06 - Výsadba keřů, ochrana stromu v sadu</t>
  </si>
  <si>
    <t>mat - Rostlinný materiál vč. dovozu - keře o velikosti 60 - 80 (kontejnerované)</t>
  </si>
  <si>
    <t>Seč křovinořezem (příprava území pro výsadbu keřů</t>
  </si>
  <si>
    <t>236310491</t>
  </si>
  <si>
    <t>plocha keřů</t>
  </si>
  <si>
    <t>0,21</t>
  </si>
  <si>
    <t>1492587742</t>
  </si>
  <si>
    <t>548089376</t>
  </si>
  <si>
    <t>183101113</t>
  </si>
  <si>
    <t>Hloubení jamek bez výměny půdy zeminy tř 1 až 4 objem do 0,05 m3 v rovině a svahu do 1:5</t>
  </si>
  <si>
    <t>402701679</t>
  </si>
  <si>
    <t>počet vysazených keřů - viz. rostlinný materiál</t>
  </si>
  <si>
    <t>1575</t>
  </si>
  <si>
    <t>184102112</t>
  </si>
  <si>
    <t>Výsadba dřeviny s balem D do 0,3 m do jamky se zalitím v rovině a svahu do 1:5</t>
  </si>
  <si>
    <t>-1655872624</t>
  </si>
  <si>
    <t>184813135</t>
  </si>
  <si>
    <t>Ochrana dřevin do 70 cm před okusem chemickým postřikem v rovině a svahu do 1:5</t>
  </si>
  <si>
    <t>100 kus</t>
  </si>
  <si>
    <t>-190345763</t>
  </si>
  <si>
    <t>speciálním repelentem</t>
  </si>
  <si>
    <t>15,75</t>
  </si>
  <si>
    <t>25200001</t>
  </si>
  <si>
    <t>Repelent proti okusu zvěří (balení 1kg pro cca 100ks)</t>
  </si>
  <si>
    <t>1739408186</t>
  </si>
  <si>
    <t>počet vysazených keřů - viz. rostlinný materiál * 0,01 kg</t>
  </si>
  <si>
    <t>184851412</t>
  </si>
  <si>
    <t>Zpětný řez netrnitých keřů po výsadbě výšky do 1 m</t>
  </si>
  <si>
    <t>-1475968660</t>
  </si>
  <si>
    <t>počet vysazených keřů</t>
  </si>
  <si>
    <t>184920001</t>
  </si>
  <si>
    <t>Mulčování rostlin bodově tl. mulče do 0,2 m v rovině a svahu do 1:5 (0,5m2/ks), (štěpkou získanou z asanací)</t>
  </si>
  <si>
    <t>-52122647</t>
  </si>
  <si>
    <t>počet vysazených keřů*0,5</t>
  </si>
  <si>
    <t>787,5</t>
  </si>
  <si>
    <t>185802114</t>
  </si>
  <si>
    <t>Hnojení půdy umělým hnojivem k jednotlivým rostlinám v rovině a svahu do 1:5</t>
  </si>
  <si>
    <t>417799832</t>
  </si>
  <si>
    <t>2tablety = 20 g/keř</t>
  </si>
  <si>
    <t>1575*0,00002</t>
  </si>
  <si>
    <t>25191155</t>
  </si>
  <si>
    <t>hnojivo průmyslové</t>
  </si>
  <si>
    <t>-662967146</t>
  </si>
  <si>
    <t>3150</t>
  </si>
  <si>
    <t>185804311</t>
  </si>
  <si>
    <t>Zalití rostlin vodou plocha do 20 m2</t>
  </si>
  <si>
    <t>543561633</t>
  </si>
  <si>
    <t>počet vysazených keřů - viz. rostl. materiál * 10l/keř</t>
  </si>
  <si>
    <t>05000008</t>
  </si>
  <si>
    <t>voda pro zálivku</t>
  </si>
  <si>
    <t>428270464</t>
  </si>
  <si>
    <t>185851121</t>
  </si>
  <si>
    <t>Dovoz vody pro zálivku rostlin za vzdálenost do 1000 m</t>
  </si>
  <si>
    <t>-208628127</t>
  </si>
  <si>
    <t>185851129</t>
  </si>
  <si>
    <t>Příplatek k dovozu vody pro zálivku rostlin do 1000 m ZKD 1000 m</t>
  </si>
  <si>
    <t>499802780</t>
  </si>
  <si>
    <t>počet vysazených keřů - viz. rostl. materiál * 10l/keř*10km*2cesty</t>
  </si>
  <si>
    <t>15,75*20</t>
  </si>
  <si>
    <t>180000007</t>
  </si>
  <si>
    <t>Geodetické vytyčení plochy výsadeb</t>
  </si>
  <si>
    <t>361294758</t>
  </si>
  <si>
    <t>počet bodů (viz. plán výsadeb)</t>
  </si>
  <si>
    <t>338000004</t>
  </si>
  <si>
    <t>Montáž a instalace brány pro vstup do oplocenek pro keřové výsadby - 2 branky + (individuální ochrana stromu v sadu 1 branka)</t>
  </si>
  <si>
    <t>-155956824</t>
  </si>
  <si>
    <t>2 branky pro keře, 1 branka pro strom</t>
  </si>
  <si>
    <t>05000007</t>
  </si>
  <si>
    <t>Branka (dřevo + pletivo) vč. instalace</t>
  </si>
  <si>
    <t>1646068356</t>
  </si>
  <si>
    <t>338000005</t>
  </si>
  <si>
    <t>Instalace uzlíkového pletiva v. 1,9m (ochrana keřových výsadeb před okusem zvěří) + (individuální ochrana stromu v sadu - 16bm)</t>
  </si>
  <si>
    <t>-378310408</t>
  </si>
  <si>
    <t>oplocení keřů 243bm + oplocení stromu 16bm</t>
  </si>
  <si>
    <t>259</t>
  </si>
  <si>
    <t xml:space="preserve">Uzlové pletivo v. 190cm, 13 drátů, oka 15cm, vč. pomocného materiálu </t>
  </si>
  <si>
    <t>140052117</t>
  </si>
  <si>
    <t>Zatlučení kůlů (na dostupných místech zatloukačem na traktoru) vč. dopravy a manipulace (ochrana keřových výsadeb před okusem zvěří) + (individuální  ochrana stromu v sadu - 4 kůly)</t>
  </si>
  <si>
    <t>-1356494231</t>
  </si>
  <si>
    <t>výměra z CAD - plán výsadeb - oplocení keřů 243bm / 5m, + 4ks pro strom</t>
  </si>
  <si>
    <t>53</t>
  </si>
  <si>
    <t>Akátové štípané kůly (případně kulatina) délky 280 cm vč. dopravy a rozvozu po ploše (kůly po cca 5m)</t>
  </si>
  <si>
    <t>1805434231</t>
  </si>
  <si>
    <t>oplocení výsadeb / 5m, + 4ks pro strom</t>
  </si>
  <si>
    <t>mat</t>
  </si>
  <si>
    <t>Rostlinný materiál vč. dovozu - keře o velikosti 60 - 80 (kontejnerované)</t>
  </si>
  <si>
    <t>02650531</t>
  </si>
  <si>
    <t>Lonicera xylosteum (60 - 80)</t>
  </si>
  <si>
    <t>255924136</t>
  </si>
  <si>
    <t>02650532</t>
  </si>
  <si>
    <t>Lonicera nigra (60 - 80)</t>
  </si>
  <si>
    <t>580811733</t>
  </si>
  <si>
    <t>180000005</t>
  </si>
  <si>
    <t>Dovoz rostlin + manipulace (25% z ceny každé rostliny)</t>
  </si>
  <si>
    <t>-6686947</t>
  </si>
  <si>
    <t>180000006</t>
  </si>
  <si>
    <t>Vytýčení výsadeb</t>
  </si>
  <si>
    <t>hod</t>
  </si>
  <si>
    <t>-843313585</t>
  </si>
  <si>
    <t>odhad času stráveného vytýčením</t>
  </si>
  <si>
    <t>SO 07 - Výsev kokrhele</t>
  </si>
  <si>
    <t>Seč křovinořezem (příprava území pro výsev kokrhele)</t>
  </si>
  <si>
    <t>-523000076</t>
  </si>
  <si>
    <t>plocha sadu</t>
  </si>
  <si>
    <t>1,18</t>
  </si>
  <si>
    <t>-1517945404</t>
  </si>
  <si>
    <t>-448745123</t>
  </si>
  <si>
    <t>181451121</t>
  </si>
  <si>
    <t>Založení lučního trávníku výsevem plochy přes 1000 m2 v rovině a ve svahu do 1:5</t>
  </si>
  <si>
    <t>-1677723011</t>
  </si>
  <si>
    <t xml:space="preserve"> secím strojem (ručně) (konec léta / podzim) (plocha pro výsev kokrhele - sad)</t>
  </si>
  <si>
    <t>11821</t>
  </si>
  <si>
    <t>00572480</t>
  </si>
  <si>
    <t>Osivo kokrhele (20kg/ha)</t>
  </si>
  <si>
    <t>-660951537</t>
  </si>
  <si>
    <t>plocha sadu * 0,002kg</t>
  </si>
  <si>
    <t>11821*0,002*1,02</t>
  </si>
  <si>
    <t>183403161</t>
  </si>
  <si>
    <t>Obdělání půdy válením v rovině a svahu do 1:5</t>
  </si>
  <si>
    <t>-293111990</t>
  </si>
  <si>
    <t>1x plocha po výsev kokrhele - sad</t>
  </si>
  <si>
    <t>SO 08 - Tvorba tůní</t>
  </si>
  <si>
    <t>180000008</t>
  </si>
  <si>
    <t>Vytýčení umístění a tvarů tůní - geodetické zaměření dle souřadnic</t>
  </si>
  <si>
    <t>2120512664</t>
  </si>
  <si>
    <t>12 tůní</t>
  </si>
  <si>
    <t>180000009</t>
  </si>
  <si>
    <t>Zemní práce strojem i ručně - provedení výkopu s vysvahováním (max. plocha do 300m2, hloubka 0,8-1m)</t>
  </si>
  <si>
    <t>1318247389</t>
  </si>
  <si>
    <t>1316</t>
  </si>
  <si>
    <t>180000010</t>
  </si>
  <si>
    <t>Zemní práce strojem i ručně - rozprostření materiálu v okolí (přebytečnou zeminu využít pro zasypání vojenských objektů…viz výše)</t>
  </si>
  <si>
    <t>-1926634757</t>
  </si>
  <si>
    <t>SO 09 - Následná péče - keřové výsadby (2 roky)</t>
  </si>
  <si>
    <t>180000011</t>
  </si>
  <si>
    <t>Následná péče o oplocení výsadeb keřů (243bm) s průběžnou kontrolou a případnou opravou vč. materiálu 1x ročně - duben (celkem 2x)</t>
  </si>
  <si>
    <t>194449358</t>
  </si>
  <si>
    <t>viz. položka oplocení keřů - soub*2</t>
  </si>
  <si>
    <t>180000012</t>
  </si>
  <si>
    <t>Seč křovinořezem travní hmoty mezi výsadbami 2x ročně - květen, srpen (celkem 4x) (hmotu ponechat na ploše jako mulč)</t>
  </si>
  <si>
    <t>-946367966</t>
  </si>
  <si>
    <t>plocha keřů kosená mezi výsadbami * 2 *2</t>
  </si>
  <si>
    <t>0,84</t>
  </si>
  <si>
    <t>185804312</t>
  </si>
  <si>
    <t>Zalití rostlin vodou plocha přes 20 m2 - 4x ročně</t>
  </si>
  <si>
    <t>-2000291210</t>
  </si>
  <si>
    <t>červen, červenec 2x, srpen - keře 5l / kus</t>
  </si>
  <si>
    <t>počet keřů * 0,005 * 8</t>
  </si>
  <si>
    <t>63</t>
  </si>
  <si>
    <t>-1209644675</t>
  </si>
  <si>
    <t>1117517814</t>
  </si>
  <si>
    <t>počet keřů*0,005 * 25km * 2 cesty * 8</t>
  </si>
  <si>
    <t>-1716868839</t>
  </si>
  <si>
    <t>180000013</t>
  </si>
  <si>
    <t>Ochrana sazenic proti škodám způsobeným zvěří repelentem 1x ročně - říjen (celkem 2x)</t>
  </si>
  <si>
    <t>-965495073</t>
  </si>
  <si>
    <t>počet keřů * 2</t>
  </si>
  <si>
    <t>05000009</t>
  </si>
  <si>
    <t>1092897075</t>
  </si>
  <si>
    <t>3150*0,01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</si>
</sst>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4" t="s">
        <v>14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P5" s="22"/>
      <c r="AQ5" s="22"/>
      <c r="AR5" s="20"/>
      <c r="BE5" s="27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6" t="s">
        <v>17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P6" s="22"/>
      <c r="AQ6" s="22"/>
      <c r="AR6" s="20"/>
      <c r="BE6" s="27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2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2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7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7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2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72"/>
      <c r="BS13" s="17" t="s">
        <v>6</v>
      </c>
    </row>
    <row r="14" spans="1:74" ht="12.75">
      <c r="B14" s="21"/>
      <c r="C14" s="22"/>
      <c r="D14" s="22"/>
      <c r="E14" s="277" t="s">
        <v>31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7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2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27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72"/>
      <c r="BS17" s="17" t="s">
        <v>35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2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72"/>
      <c r="BS20" s="17" t="s">
        <v>35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2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2"/>
    </row>
    <row r="23" spans="1:71" s="1" customFormat="1" ht="16.5" customHeight="1">
      <c r="B23" s="21"/>
      <c r="C23" s="22"/>
      <c r="D23" s="22"/>
      <c r="E23" s="279" t="s">
        <v>1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2"/>
      <c r="AP23" s="22"/>
      <c r="AQ23" s="22"/>
      <c r="AR23" s="20"/>
      <c r="BE23" s="27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2"/>
    </row>
    <row r="26" spans="1:71" s="2" customFormat="1" ht="25.9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0">
        <f>ROUND(AG94,2)</f>
        <v>0</v>
      </c>
      <c r="AL26" s="281"/>
      <c r="AM26" s="281"/>
      <c r="AN26" s="281"/>
      <c r="AO26" s="281"/>
      <c r="AP26" s="36"/>
      <c r="AQ26" s="36"/>
      <c r="AR26" s="39"/>
      <c r="BE26" s="27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2" t="s">
        <v>40</v>
      </c>
      <c r="M28" s="282"/>
      <c r="N28" s="282"/>
      <c r="O28" s="282"/>
      <c r="P28" s="282"/>
      <c r="Q28" s="36"/>
      <c r="R28" s="36"/>
      <c r="S28" s="36"/>
      <c r="T28" s="36"/>
      <c r="U28" s="36"/>
      <c r="V28" s="36"/>
      <c r="W28" s="282" t="s">
        <v>41</v>
      </c>
      <c r="X28" s="282"/>
      <c r="Y28" s="282"/>
      <c r="Z28" s="282"/>
      <c r="AA28" s="282"/>
      <c r="AB28" s="282"/>
      <c r="AC28" s="282"/>
      <c r="AD28" s="282"/>
      <c r="AE28" s="282"/>
      <c r="AF28" s="36"/>
      <c r="AG28" s="36"/>
      <c r="AH28" s="36"/>
      <c r="AI28" s="36"/>
      <c r="AJ28" s="36"/>
      <c r="AK28" s="282" t="s">
        <v>42</v>
      </c>
      <c r="AL28" s="282"/>
      <c r="AM28" s="282"/>
      <c r="AN28" s="282"/>
      <c r="AO28" s="282"/>
      <c r="AP28" s="36"/>
      <c r="AQ28" s="36"/>
      <c r="AR28" s="39"/>
      <c r="BE28" s="272"/>
    </row>
    <row r="29" spans="1:71" s="3" customFormat="1" ht="14.45" customHeight="1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285">
        <v>0.21</v>
      </c>
      <c r="M29" s="284"/>
      <c r="N29" s="284"/>
      <c r="O29" s="284"/>
      <c r="P29" s="284"/>
      <c r="Q29" s="41"/>
      <c r="R29" s="41"/>
      <c r="S29" s="41"/>
      <c r="T29" s="41"/>
      <c r="U29" s="41"/>
      <c r="V29" s="41"/>
      <c r="W29" s="283">
        <f>ROUND(AZ94, 2)</f>
        <v>0</v>
      </c>
      <c r="X29" s="284"/>
      <c r="Y29" s="284"/>
      <c r="Z29" s="284"/>
      <c r="AA29" s="284"/>
      <c r="AB29" s="284"/>
      <c r="AC29" s="284"/>
      <c r="AD29" s="284"/>
      <c r="AE29" s="284"/>
      <c r="AF29" s="41"/>
      <c r="AG29" s="41"/>
      <c r="AH29" s="41"/>
      <c r="AI29" s="41"/>
      <c r="AJ29" s="41"/>
      <c r="AK29" s="283">
        <f>ROUND(AV94, 2)</f>
        <v>0</v>
      </c>
      <c r="AL29" s="284"/>
      <c r="AM29" s="284"/>
      <c r="AN29" s="284"/>
      <c r="AO29" s="284"/>
      <c r="AP29" s="41"/>
      <c r="AQ29" s="41"/>
      <c r="AR29" s="42"/>
      <c r="BE29" s="273"/>
    </row>
    <row r="30" spans="1:71" s="3" customFormat="1" ht="14.45" customHeight="1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285">
        <v>0.15</v>
      </c>
      <c r="M30" s="284"/>
      <c r="N30" s="284"/>
      <c r="O30" s="284"/>
      <c r="P30" s="284"/>
      <c r="Q30" s="41"/>
      <c r="R30" s="41"/>
      <c r="S30" s="41"/>
      <c r="T30" s="41"/>
      <c r="U30" s="41"/>
      <c r="V30" s="41"/>
      <c r="W30" s="283">
        <f>ROUND(BA94, 2)</f>
        <v>0</v>
      </c>
      <c r="X30" s="284"/>
      <c r="Y30" s="284"/>
      <c r="Z30" s="284"/>
      <c r="AA30" s="284"/>
      <c r="AB30" s="284"/>
      <c r="AC30" s="284"/>
      <c r="AD30" s="284"/>
      <c r="AE30" s="284"/>
      <c r="AF30" s="41"/>
      <c r="AG30" s="41"/>
      <c r="AH30" s="41"/>
      <c r="AI30" s="41"/>
      <c r="AJ30" s="41"/>
      <c r="AK30" s="283">
        <f>ROUND(AW94, 2)</f>
        <v>0</v>
      </c>
      <c r="AL30" s="284"/>
      <c r="AM30" s="284"/>
      <c r="AN30" s="284"/>
      <c r="AO30" s="284"/>
      <c r="AP30" s="41"/>
      <c r="AQ30" s="41"/>
      <c r="AR30" s="42"/>
      <c r="BE30" s="273"/>
    </row>
    <row r="31" spans="1:71" s="3" customFormat="1" ht="14.45" hidden="1" customHeight="1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285">
        <v>0.21</v>
      </c>
      <c r="M31" s="284"/>
      <c r="N31" s="284"/>
      <c r="O31" s="284"/>
      <c r="P31" s="284"/>
      <c r="Q31" s="41"/>
      <c r="R31" s="41"/>
      <c r="S31" s="41"/>
      <c r="T31" s="41"/>
      <c r="U31" s="41"/>
      <c r="V31" s="41"/>
      <c r="W31" s="283">
        <f>ROUND(BB94, 2)</f>
        <v>0</v>
      </c>
      <c r="X31" s="284"/>
      <c r="Y31" s="284"/>
      <c r="Z31" s="284"/>
      <c r="AA31" s="284"/>
      <c r="AB31" s="284"/>
      <c r="AC31" s="284"/>
      <c r="AD31" s="284"/>
      <c r="AE31" s="284"/>
      <c r="AF31" s="41"/>
      <c r="AG31" s="41"/>
      <c r="AH31" s="41"/>
      <c r="AI31" s="41"/>
      <c r="AJ31" s="41"/>
      <c r="AK31" s="283">
        <v>0</v>
      </c>
      <c r="AL31" s="284"/>
      <c r="AM31" s="284"/>
      <c r="AN31" s="284"/>
      <c r="AO31" s="284"/>
      <c r="AP31" s="41"/>
      <c r="AQ31" s="41"/>
      <c r="AR31" s="42"/>
      <c r="BE31" s="273"/>
    </row>
    <row r="32" spans="1:71" s="3" customFormat="1" ht="14.45" hidden="1" customHeight="1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285">
        <v>0.15</v>
      </c>
      <c r="M32" s="284"/>
      <c r="N32" s="284"/>
      <c r="O32" s="284"/>
      <c r="P32" s="284"/>
      <c r="Q32" s="41"/>
      <c r="R32" s="41"/>
      <c r="S32" s="41"/>
      <c r="T32" s="41"/>
      <c r="U32" s="41"/>
      <c r="V32" s="41"/>
      <c r="W32" s="283">
        <f>ROUND(BC94, 2)</f>
        <v>0</v>
      </c>
      <c r="X32" s="284"/>
      <c r="Y32" s="284"/>
      <c r="Z32" s="284"/>
      <c r="AA32" s="284"/>
      <c r="AB32" s="284"/>
      <c r="AC32" s="284"/>
      <c r="AD32" s="284"/>
      <c r="AE32" s="284"/>
      <c r="AF32" s="41"/>
      <c r="AG32" s="41"/>
      <c r="AH32" s="41"/>
      <c r="AI32" s="41"/>
      <c r="AJ32" s="41"/>
      <c r="AK32" s="283">
        <v>0</v>
      </c>
      <c r="AL32" s="284"/>
      <c r="AM32" s="284"/>
      <c r="AN32" s="284"/>
      <c r="AO32" s="284"/>
      <c r="AP32" s="41"/>
      <c r="AQ32" s="41"/>
      <c r="AR32" s="42"/>
      <c r="BE32" s="273"/>
    </row>
    <row r="33" spans="1:57" s="3" customFormat="1" ht="14.45" hidden="1" customHeight="1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285">
        <v>0</v>
      </c>
      <c r="M33" s="284"/>
      <c r="N33" s="284"/>
      <c r="O33" s="284"/>
      <c r="P33" s="284"/>
      <c r="Q33" s="41"/>
      <c r="R33" s="41"/>
      <c r="S33" s="41"/>
      <c r="T33" s="41"/>
      <c r="U33" s="41"/>
      <c r="V33" s="41"/>
      <c r="W33" s="283">
        <f>ROUND(BD94, 2)</f>
        <v>0</v>
      </c>
      <c r="X33" s="284"/>
      <c r="Y33" s="284"/>
      <c r="Z33" s="284"/>
      <c r="AA33" s="284"/>
      <c r="AB33" s="284"/>
      <c r="AC33" s="284"/>
      <c r="AD33" s="284"/>
      <c r="AE33" s="284"/>
      <c r="AF33" s="41"/>
      <c r="AG33" s="41"/>
      <c r="AH33" s="41"/>
      <c r="AI33" s="41"/>
      <c r="AJ33" s="41"/>
      <c r="AK33" s="283">
        <v>0</v>
      </c>
      <c r="AL33" s="284"/>
      <c r="AM33" s="284"/>
      <c r="AN33" s="284"/>
      <c r="AO33" s="284"/>
      <c r="AP33" s="41"/>
      <c r="AQ33" s="41"/>
      <c r="AR33" s="42"/>
      <c r="BE33" s="273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2"/>
    </row>
    <row r="35" spans="1:57" s="2" customFormat="1" ht="25.9" customHeight="1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289" t="s">
        <v>51</v>
      </c>
      <c r="Y35" s="287"/>
      <c r="Z35" s="287"/>
      <c r="AA35" s="287"/>
      <c r="AB35" s="287"/>
      <c r="AC35" s="45"/>
      <c r="AD35" s="45"/>
      <c r="AE35" s="45"/>
      <c r="AF35" s="45"/>
      <c r="AG35" s="45"/>
      <c r="AH35" s="45"/>
      <c r="AI35" s="45"/>
      <c r="AJ35" s="45"/>
      <c r="AK35" s="286">
        <f>SUM(AK26:AK33)</f>
        <v>0</v>
      </c>
      <c r="AL35" s="287"/>
      <c r="AM35" s="287"/>
      <c r="AN35" s="287"/>
      <c r="AO35" s="28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53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55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54</v>
      </c>
      <c r="AI60" s="38"/>
      <c r="AJ60" s="38"/>
      <c r="AK60" s="38"/>
      <c r="AL60" s="38"/>
      <c r="AM60" s="52" t="s">
        <v>55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56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57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54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55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54</v>
      </c>
      <c r="AI75" s="38"/>
      <c r="AJ75" s="38"/>
      <c r="AK75" s="38"/>
      <c r="AL75" s="38"/>
      <c r="AM75" s="52" t="s">
        <v>55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z_2020_04_rev2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0" t="str">
        <f>K6</f>
        <v>Podpora biodiverzity botanicky a zoologicky cenného území bývalého vojenského areálu v Chomýži u Krnova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Chomýž u Krnova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52" t="str">
        <f>IF(AN8= "","",AN8)</f>
        <v>16. 10. 2020</v>
      </c>
      <c r="AN87" s="252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Krnov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53" t="str">
        <f>IF(E17="","",E17)</f>
        <v>ZAHRADA OLOMOUC, s.r.o.</v>
      </c>
      <c r="AN89" s="254"/>
      <c r="AO89" s="254"/>
      <c r="AP89" s="254"/>
      <c r="AQ89" s="36"/>
      <c r="AR89" s="39"/>
      <c r="AS89" s="255" t="s">
        <v>59</v>
      </c>
      <c r="AT89" s="25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36</v>
      </c>
      <c r="AJ90" s="36"/>
      <c r="AK90" s="36"/>
      <c r="AL90" s="36"/>
      <c r="AM90" s="253" t="str">
        <f>IF(E20="","",E20)</f>
        <v>Ing. Milena Uhlárová</v>
      </c>
      <c r="AN90" s="254"/>
      <c r="AO90" s="254"/>
      <c r="AP90" s="254"/>
      <c r="AQ90" s="36"/>
      <c r="AR90" s="39"/>
      <c r="AS90" s="257"/>
      <c r="AT90" s="25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59"/>
      <c r="AT91" s="26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1" t="s">
        <v>60</v>
      </c>
      <c r="D92" s="262"/>
      <c r="E92" s="262"/>
      <c r="F92" s="262"/>
      <c r="G92" s="262"/>
      <c r="H92" s="73"/>
      <c r="I92" s="264" t="s">
        <v>61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3" t="s">
        <v>62</v>
      </c>
      <c r="AH92" s="262"/>
      <c r="AI92" s="262"/>
      <c r="AJ92" s="262"/>
      <c r="AK92" s="262"/>
      <c r="AL92" s="262"/>
      <c r="AM92" s="262"/>
      <c r="AN92" s="264" t="s">
        <v>63</v>
      </c>
      <c r="AO92" s="262"/>
      <c r="AP92" s="265"/>
      <c r="AQ92" s="74" t="s">
        <v>64</v>
      </c>
      <c r="AR92" s="39"/>
      <c r="AS92" s="75" t="s">
        <v>65</v>
      </c>
      <c r="AT92" s="76" t="s">
        <v>66</v>
      </c>
      <c r="AU92" s="76" t="s">
        <v>67</v>
      </c>
      <c r="AV92" s="76" t="s">
        <v>68</v>
      </c>
      <c r="AW92" s="76" t="s">
        <v>69</v>
      </c>
      <c r="AX92" s="76" t="s">
        <v>70</v>
      </c>
      <c r="AY92" s="76" t="s">
        <v>71</v>
      </c>
      <c r="AZ92" s="76" t="s">
        <v>72</v>
      </c>
      <c r="BA92" s="76" t="s">
        <v>73</v>
      </c>
      <c r="BB92" s="76" t="s">
        <v>74</v>
      </c>
      <c r="BC92" s="76" t="s">
        <v>75</v>
      </c>
      <c r="BD92" s="77" t="s">
        <v>76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77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9">
        <f>ROUND(SUM(AG95:AG103),2)</f>
        <v>0</v>
      </c>
      <c r="AH94" s="269"/>
      <c r="AI94" s="269"/>
      <c r="AJ94" s="269"/>
      <c r="AK94" s="269"/>
      <c r="AL94" s="269"/>
      <c r="AM94" s="269"/>
      <c r="AN94" s="270">
        <f t="shared" ref="AN94:AN103" si="0">SUM(AG94,AT94)</f>
        <v>0</v>
      </c>
      <c r="AO94" s="270"/>
      <c r="AP94" s="270"/>
      <c r="AQ94" s="85" t="s">
        <v>1</v>
      </c>
      <c r="AR94" s="86"/>
      <c r="AS94" s="87">
        <f>ROUND(SUM(AS95:AS103),2)</f>
        <v>0</v>
      </c>
      <c r="AT94" s="88">
        <f t="shared" ref="AT94:AT103" si="1">ROUND(SUM(AV94:AW94),2)</f>
        <v>0</v>
      </c>
      <c r="AU94" s="89">
        <f>ROUND(SUM(AU95:AU103),5)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ROUND(SUM(AZ95:AZ103),2)</f>
        <v>0</v>
      </c>
      <c r="BA94" s="88">
        <f>ROUND(SUM(BA95:BA103),2)</f>
        <v>0</v>
      </c>
      <c r="BB94" s="88">
        <f>ROUND(SUM(BB95:BB103),2)</f>
        <v>0</v>
      </c>
      <c r="BC94" s="88">
        <f>ROUND(SUM(BC95:BC103),2)</f>
        <v>0</v>
      </c>
      <c r="BD94" s="90">
        <f>ROUND(SUM(BD95:BD103),2)</f>
        <v>0</v>
      </c>
      <c r="BS94" s="91" t="s">
        <v>78</v>
      </c>
      <c r="BT94" s="91" t="s">
        <v>79</v>
      </c>
      <c r="BU94" s="92" t="s">
        <v>80</v>
      </c>
      <c r="BV94" s="91" t="s">
        <v>81</v>
      </c>
      <c r="BW94" s="91" t="s">
        <v>5</v>
      </c>
      <c r="BX94" s="91" t="s">
        <v>82</v>
      </c>
      <c r="CL94" s="91" t="s">
        <v>1</v>
      </c>
    </row>
    <row r="95" spans="1:91" s="7" customFormat="1" ht="16.5" customHeight="1">
      <c r="A95" s="93" t="s">
        <v>83</v>
      </c>
      <c r="B95" s="94"/>
      <c r="C95" s="95"/>
      <c r="D95" s="266" t="s">
        <v>84</v>
      </c>
      <c r="E95" s="266"/>
      <c r="F95" s="266"/>
      <c r="G95" s="266"/>
      <c r="H95" s="266"/>
      <c r="I95" s="96"/>
      <c r="J95" s="266" t="s">
        <v>85</v>
      </c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  <c r="AC95" s="266"/>
      <c r="AD95" s="266"/>
      <c r="AE95" s="266"/>
      <c r="AF95" s="266"/>
      <c r="AG95" s="267">
        <f>'SO 01 - Asanace stávající...'!J30</f>
        <v>0</v>
      </c>
      <c r="AH95" s="268"/>
      <c r="AI95" s="268"/>
      <c r="AJ95" s="268"/>
      <c r="AK95" s="268"/>
      <c r="AL95" s="268"/>
      <c r="AM95" s="268"/>
      <c r="AN95" s="267">
        <f t="shared" si="0"/>
        <v>0</v>
      </c>
      <c r="AO95" s="268"/>
      <c r="AP95" s="268"/>
      <c r="AQ95" s="97" t="s">
        <v>86</v>
      </c>
      <c r="AR95" s="98"/>
      <c r="AS95" s="99">
        <v>0</v>
      </c>
      <c r="AT95" s="100">
        <f t="shared" si="1"/>
        <v>0</v>
      </c>
      <c r="AU95" s="101">
        <f>'SO 01 - Asanace stávající...'!P118</f>
        <v>0</v>
      </c>
      <c r="AV95" s="100">
        <f>'SO 01 - Asanace stávající...'!J33</f>
        <v>0</v>
      </c>
      <c r="AW95" s="100">
        <f>'SO 01 - Asanace stávající...'!J34</f>
        <v>0</v>
      </c>
      <c r="AX95" s="100">
        <f>'SO 01 - Asanace stávající...'!J35</f>
        <v>0</v>
      </c>
      <c r="AY95" s="100">
        <f>'SO 01 - Asanace stávající...'!J36</f>
        <v>0</v>
      </c>
      <c r="AZ95" s="100">
        <f>'SO 01 - Asanace stávající...'!F33</f>
        <v>0</v>
      </c>
      <c r="BA95" s="100">
        <f>'SO 01 - Asanace stávající...'!F34</f>
        <v>0</v>
      </c>
      <c r="BB95" s="100">
        <f>'SO 01 - Asanace stávající...'!F35</f>
        <v>0</v>
      </c>
      <c r="BC95" s="100">
        <f>'SO 01 - Asanace stávající...'!F36</f>
        <v>0</v>
      </c>
      <c r="BD95" s="102">
        <f>'SO 01 - Asanace stávající...'!F37</f>
        <v>0</v>
      </c>
      <c r="BT95" s="103" t="s">
        <v>87</v>
      </c>
      <c r="BV95" s="103" t="s">
        <v>81</v>
      </c>
      <c r="BW95" s="103" t="s">
        <v>88</v>
      </c>
      <c r="BX95" s="103" t="s">
        <v>5</v>
      </c>
      <c r="CL95" s="103" t="s">
        <v>1</v>
      </c>
      <c r="CM95" s="103" t="s">
        <v>89</v>
      </c>
    </row>
    <row r="96" spans="1:91" s="7" customFormat="1" ht="24.75" customHeight="1">
      <c r="A96" s="93" t="s">
        <v>83</v>
      </c>
      <c r="B96" s="94"/>
      <c r="C96" s="95"/>
      <c r="D96" s="266" t="s">
        <v>90</v>
      </c>
      <c r="E96" s="266"/>
      <c r="F96" s="266"/>
      <c r="G96" s="266"/>
      <c r="H96" s="266"/>
      <c r="I96" s="96"/>
      <c r="J96" s="266" t="s">
        <v>91</v>
      </c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6"/>
      <c r="W96" s="266"/>
      <c r="X96" s="266"/>
      <c r="Y96" s="266"/>
      <c r="Z96" s="266"/>
      <c r="AA96" s="266"/>
      <c r="AB96" s="266"/>
      <c r="AC96" s="266"/>
      <c r="AD96" s="266"/>
      <c r="AE96" s="266"/>
      <c r="AF96" s="266"/>
      <c r="AG96" s="267">
        <f>'SO 02 - Příprava pro real...'!J30</f>
        <v>0</v>
      </c>
      <c r="AH96" s="268"/>
      <c r="AI96" s="268"/>
      <c r="AJ96" s="268"/>
      <c r="AK96" s="268"/>
      <c r="AL96" s="268"/>
      <c r="AM96" s="268"/>
      <c r="AN96" s="267">
        <f t="shared" si="0"/>
        <v>0</v>
      </c>
      <c r="AO96" s="268"/>
      <c r="AP96" s="268"/>
      <c r="AQ96" s="97" t="s">
        <v>86</v>
      </c>
      <c r="AR96" s="98"/>
      <c r="AS96" s="99">
        <v>0</v>
      </c>
      <c r="AT96" s="100">
        <f t="shared" si="1"/>
        <v>0</v>
      </c>
      <c r="AU96" s="101">
        <f>'SO 02 - Příprava pro real...'!P118</f>
        <v>0</v>
      </c>
      <c r="AV96" s="100">
        <f>'SO 02 - Příprava pro real...'!J33</f>
        <v>0</v>
      </c>
      <c r="AW96" s="100">
        <f>'SO 02 - Příprava pro real...'!J34</f>
        <v>0</v>
      </c>
      <c r="AX96" s="100">
        <f>'SO 02 - Příprava pro real...'!J35</f>
        <v>0</v>
      </c>
      <c r="AY96" s="100">
        <f>'SO 02 - Příprava pro real...'!J36</f>
        <v>0</v>
      </c>
      <c r="AZ96" s="100">
        <f>'SO 02 - Příprava pro real...'!F33</f>
        <v>0</v>
      </c>
      <c r="BA96" s="100">
        <f>'SO 02 - Příprava pro real...'!F34</f>
        <v>0</v>
      </c>
      <c r="BB96" s="100">
        <f>'SO 02 - Příprava pro real...'!F35</f>
        <v>0</v>
      </c>
      <c r="BC96" s="100">
        <f>'SO 02 - Příprava pro real...'!F36</f>
        <v>0</v>
      </c>
      <c r="BD96" s="102">
        <f>'SO 02 - Příprava pro real...'!F37</f>
        <v>0</v>
      </c>
      <c r="BT96" s="103" t="s">
        <v>87</v>
      </c>
      <c r="BV96" s="103" t="s">
        <v>81</v>
      </c>
      <c r="BW96" s="103" t="s">
        <v>92</v>
      </c>
      <c r="BX96" s="103" t="s">
        <v>5</v>
      </c>
      <c r="CL96" s="103" t="s">
        <v>1</v>
      </c>
      <c r="CM96" s="103" t="s">
        <v>89</v>
      </c>
    </row>
    <row r="97" spans="1:91" s="7" customFormat="1" ht="16.5" customHeight="1">
      <c r="A97" s="93" t="s">
        <v>83</v>
      </c>
      <c r="B97" s="94"/>
      <c r="C97" s="95"/>
      <c r="D97" s="266" t="s">
        <v>93</v>
      </c>
      <c r="E97" s="266"/>
      <c r="F97" s="266"/>
      <c r="G97" s="266"/>
      <c r="H97" s="266"/>
      <c r="I97" s="96"/>
      <c r="J97" s="266" t="s">
        <v>94</v>
      </c>
      <c r="K97" s="266"/>
      <c r="L97" s="266"/>
      <c r="M97" s="266"/>
      <c r="N97" s="266"/>
      <c r="O97" s="266"/>
      <c r="P97" s="266"/>
      <c r="Q97" s="266"/>
      <c r="R97" s="266"/>
      <c r="S97" s="266"/>
      <c r="T97" s="266"/>
      <c r="U97" s="266"/>
      <c r="V97" s="266"/>
      <c r="W97" s="266"/>
      <c r="X97" s="266"/>
      <c r="Y97" s="266"/>
      <c r="Z97" s="266"/>
      <c r="AA97" s="266"/>
      <c r="AB97" s="266"/>
      <c r="AC97" s="266"/>
      <c r="AD97" s="266"/>
      <c r="AE97" s="266"/>
      <c r="AF97" s="266"/>
      <c r="AG97" s="267">
        <f>'SO 03 - Ohrazení pastevní...'!J30</f>
        <v>0</v>
      </c>
      <c r="AH97" s="268"/>
      <c r="AI97" s="268"/>
      <c r="AJ97" s="268"/>
      <c r="AK97" s="268"/>
      <c r="AL97" s="268"/>
      <c r="AM97" s="268"/>
      <c r="AN97" s="267">
        <f t="shared" si="0"/>
        <v>0</v>
      </c>
      <c r="AO97" s="268"/>
      <c r="AP97" s="268"/>
      <c r="AQ97" s="97" t="s">
        <v>86</v>
      </c>
      <c r="AR97" s="98"/>
      <c r="AS97" s="99">
        <v>0</v>
      </c>
      <c r="AT97" s="100">
        <f t="shared" si="1"/>
        <v>0</v>
      </c>
      <c r="AU97" s="101">
        <f>'SO 03 - Ohrazení pastevní...'!P116</f>
        <v>0</v>
      </c>
      <c r="AV97" s="100">
        <f>'SO 03 - Ohrazení pastevní...'!J33</f>
        <v>0</v>
      </c>
      <c r="AW97" s="100">
        <f>'SO 03 - Ohrazení pastevní...'!J34</f>
        <v>0</v>
      </c>
      <c r="AX97" s="100">
        <f>'SO 03 - Ohrazení pastevní...'!J35</f>
        <v>0</v>
      </c>
      <c r="AY97" s="100">
        <f>'SO 03 - Ohrazení pastevní...'!J36</f>
        <v>0</v>
      </c>
      <c r="AZ97" s="100">
        <f>'SO 03 - Ohrazení pastevní...'!F33</f>
        <v>0</v>
      </c>
      <c r="BA97" s="100">
        <f>'SO 03 - Ohrazení pastevní...'!F34</f>
        <v>0</v>
      </c>
      <c r="BB97" s="100">
        <f>'SO 03 - Ohrazení pastevní...'!F35</f>
        <v>0</v>
      </c>
      <c r="BC97" s="100">
        <f>'SO 03 - Ohrazení pastevní...'!F36</f>
        <v>0</v>
      </c>
      <c r="BD97" s="102">
        <f>'SO 03 - Ohrazení pastevní...'!F37</f>
        <v>0</v>
      </c>
      <c r="BT97" s="103" t="s">
        <v>87</v>
      </c>
      <c r="BV97" s="103" t="s">
        <v>81</v>
      </c>
      <c r="BW97" s="103" t="s">
        <v>95</v>
      </c>
      <c r="BX97" s="103" t="s">
        <v>5</v>
      </c>
      <c r="CL97" s="103" t="s">
        <v>1</v>
      </c>
      <c r="CM97" s="103" t="s">
        <v>89</v>
      </c>
    </row>
    <row r="98" spans="1:91" s="7" customFormat="1" ht="24.75" customHeight="1">
      <c r="A98" s="93" t="s">
        <v>83</v>
      </c>
      <c r="B98" s="94"/>
      <c r="C98" s="95"/>
      <c r="D98" s="266" t="s">
        <v>96</v>
      </c>
      <c r="E98" s="266"/>
      <c r="F98" s="266"/>
      <c r="G98" s="266"/>
      <c r="H98" s="266"/>
      <c r="I98" s="96"/>
      <c r="J98" s="266" t="s">
        <v>97</v>
      </c>
      <c r="K98" s="266"/>
      <c r="L98" s="266"/>
      <c r="M98" s="266"/>
      <c r="N98" s="266"/>
      <c r="O98" s="266"/>
      <c r="P98" s="266"/>
      <c r="Q98" s="266"/>
      <c r="R98" s="266"/>
      <c r="S98" s="266"/>
      <c r="T98" s="266"/>
      <c r="U98" s="266"/>
      <c r="V98" s="266"/>
      <c r="W98" s="266"/>
      <c r="X98" s="266"/>
      <c r="Y98" s="266"/>
      <c r="Z98" s="266"/>
      <c r="AA98" s="266"/>
      <c r="AB98" s="266"/>
      <c r="AC98" s="266"/>
      <c r="AD98" s="266"/>
      <c r="AE98" s="266"/>
      <c r="AF98" s="266"/>
      <c r="AG98" s="267">
        <f>'SO 04 - Příslušenství ohr...'!J30</f>
        <v>0</v>
      </c>
      <c r="AH98" s="268"/>
      <c r="AI98" s="268"/>
      <c r="AJ98" s="268"/>
      <c r="AK98" s="268"/>
      <c r="AL98" s="268"/>
      <c r="AM98" s="268"/>
      <c r="AN98" s="267">
        <f t="shared" si="0"/>
        <v>0</v>
      </c>
      <c r="AO98" s="268"/>
      <c r="AP98" s="268"/>
      <c r="AQ98" s="97" t="s">
        <v>86</v>
      </c>
      <c r="AR98" s="98"/>
      <c r="AS98" s="99">
        <v>0</v>
      </c>
      <c r="AT98" s="100">
        <f t="shared" si="1"/>
        <v>0</v>
      </c>
      <c r="AU98" s="101">
        <f>'SO 04 - Příslušenství ohr...'!P116</f>
        <v>0</v>
      </c>
      <c r="AV98" s="100">
        <f>'SO 04 - Příslušenství ohr...'!J33</f>
        <v>0</v>
      </c>
      <c r="AW98" s="100">
        <f>'SO 04 - Příslušenství ohr...'!J34</f>
        <v>0</v>
      </c>
      <c r="AX98" s="100">
        <f>'SO 04 - Příslušenství ohr...'!J35</f>
        <v>0</v>
      </c>
      <c r="AY98" s="100">
        <f>'SO 04 - Příslušenství ohr...'!J36</f>
        <v>0</v>
      </c>
      <c r="AZ98" s="100">
        <f>'SO 04 - Příslušenství ohr...'!F33</f>
        <v>0</v>
      </c>
      <c r="BA98" s="100">
        <f>'SO 04 - Příslušenství ohr...'!F34</f>
        <v>0</v>
      </c>
      <c r="BB98" s="100">
        <f>'SO 04 - Příslušenství ohr...'!F35</f>
        <v>0</v>
      </c>
      <c r="BC98" s="100">
        <f>'SO 04 - Příslušenství ohr...'!F36</f>
        <v>0</v>
      </c>
      <c r="BD98" s="102">
        <f>'SO 04 - Příslušenství ohr...'!F37</f>
        <v>0</v>
      </c>
      <c r="BT98" s="103" t="s">
        <v>87</v>
      </c>
      <c r="BV98" s="103" t="s">
        <v>81</v>
      </c>
      <c r="BW98" s="103" t="s">
        <v>98</v>
      </c>
      <c r="BX98" s="103" t="s">
        <v>5</v>
      </c>
      <c r="CL98" s="103" t="s">
        <v>1</v>
      </c>
      <c r="CM98" s="103" t="s">
        <v>89</v>
      </c>
    </row>
    <row r="99" spans="1:91" s="7" customFormat="1" ht="16.5" customHeight="1">
      <c r="A99" s="93" t="s">
        <v>83</v>
      </c>
      <c r="B99" s="94"/>
      <c r="C99" s="95"/>
      <c r="D99" s="266" t="s">
        <v>99</v>
      </c>
      <c r="E99" s="266"/>
      <c r="F99" s="266"/>
      <c r="G99" s="266"/>
      <c r="H99" s="266"/>
      <c r="I99" s="96"/>
      <c r="J99" s="266" t="s">
        <v>100</v>
      </c>
      <c r="K99" s="266"/>
      <c r="L99" s="266"/>
      <c r="M99" s="266"/>
      <c r="N99" s="266"/>
      <c r="O99" s="266"/>
      <c r="P99" s="266"/>
      <c r="Q99" s="266"/>
      <c r="R99" s="266"/>
      <c r="S99" s="266"/>
      <c r="T99" s="266"/>
      <c r="U99" s="266"/>
      <c r="V99" s="266"/>
      <c r="W99" s="266"/>
      <c r="X99" s="266"/>
      <c r="Y99" s="266"/>
      <c r="Z99" s="266"/>
      <c r="AA99" s="266"/>
      <c r="AB99" s="266"/>
      <c r="AC99" s="266"/>
      <c r="AD99" s="266"/>
      <c r="AE99" s="266"/>
      <c r="AF99" s="266"/>
      <c r="AG99" s="267">
        <f>'SO 05 - Pastva'!J30</f>
        <v>0</v>
      </c>
      <c r="AH99" s="268"/>
      <c r="AI99" s="268"/>
      <c r="AJ99" s="268"/>
      <c r="AK99" s="268"/>
      <c r="AL99" s="268"/>
      <c r="AM99" s="268"/>
      <c r="AN99" s="267">
        <f t="shared" si="0"/>
        <v>0</v>
      </c>
      <c r="AO99" s="268"/>
      <c r="AP99" s="268"/>
      <c r="AQ99" s="97" t="s">
        <v>86</v>
      </c>
      <c r="AR99" s="98"/>
      <c r="AS99" s="99">
        <v>0</v>
      </c>
      <c r="AT99" s="100">
        <f t="shared" si="1"/>
        <v>0</v>
      </c>
      <c r="AU99" s="101">
        <f>'SO 05 - Pastva'!P116</f>
        <v>0</v>
      </c>
      <c r="AV99" s="100">
        <f>'SO 05 - Pastva'!J33</f>
        <v>0</v>
      </c>
      <c r="AW99" s="100">
        <f>'SO 05 - Pastva'!J34</f>
        <v>0</v>
      </c>
      <c r="AX99" s="100">
        <f>'SO 05 - Pastva'!J35</f>
        <v>0</v>
      </c>
      <c r="AY99" s="100">
        <f>'SO 05 - Pastva'!J36</f>
        <v>0</v>
      </c>
      <c r="AZ99" s="100">
        <f>'SO 05 - Pastva'!F33</f>
        <v>0</v>
      </c>
      <c r="BA99" s="100">
        <f>'SO 05 - Pastva'!F34</f>
        <v>0</v>
      </c>
      <c r="BB99" s="100">
        <f>'SO 05 - Pastva'!F35</f>
        <v>0</v>
      </c>
      <c r="BC99" s="100">
        <f>'SO 05 - Pastva'!F36</f>
        <v>0</v>
      </c>
      <c r="BD99" s="102">
        <f>'SO 05 - Pastva'!F37</f>
        <v>0</v>
      </c>
      <c r="BT99" s="103" t="s">
        <v>87</v>
      </c>
      <c r="BV99" s="103" t="s">
        <v>81</v>
      </c>
      <c r="BW99" s="103" t="s">
        <v>101</v>
      </c>
      <c r="BX99" s="103" t="s">
        <v>5</v>
      </c>
      <c r="CL99" s="103" t="s">
        <v>1</v>
      </c>
      <c r="CM99" s="103" t="s">
        <v>89</v>
      </c>
    </row>
    <row r="100" spans="1:91" s="7" customFormat="1" ht="16.5" customHeight="1">
      <c r="A100" s="93" t="s">
        <v>83</v>
      </c>
      <c r="B100" s="94"/>
      <c r="C100" s="95"/>
      <c r="D100" s="266" t="s">
        <v>102</v>
      </c>
      <c r="E100" s="266"/>
      <c r="F100" s="266"/>
      <c r="G100" s="266"/>
      <c r="H100" s="266"/>
      <c r="I100" s="96"/>
      <c r="J100" s="266" t="s">
        <v>103</v>
      </c>
      <c r="K100" s="266"/>
      <c r="L100" s="266"/>
      <c r="M100" s="266"/>
      <c r="N100" s="266"/>
      <c r="O100" s="266"/>
      <c r="P100" s="266"/>
      <c r="Q100" s="266"/>
      <c r="R100" s="266"/>
      <c r="S100" s="266"/>
      <c r="T100" s="266"/>
      <c r="U100" s="266"/>
      <c r="V100" s="266"/>
      <c r="W100" s="266"/>
      <c r="X100" s="266"/>
      <c r="Y100" s="266"/>
      <c r="Z100" s="266"/>
      <c r="AA100" s="266"/>
      <c r="AB100" s="266"/>
      <c r="AC100" s="266"/>
      <c r="AD100" s="266"/>
      <c r="AE100" s="266"/>
      <c r="AF100" s="266"/>
      <c r="AG100" s="267">
        <f>'SO 06 - Výsadba keřů, och...'!J30</f>
        <v>0</v>
      </c>
      <c r="AH100" s="268"/>
      <c r="AI100" s="268"/>
      <c r="AJ100" s="268"/>
      <c r="AK100" s="268"/>
      <c r="AL100" s="268"/>
      <c r="AM100" s="268"/>
      <c r="AN100" s="267">
        <f t="shared" si="0"/>
        <v>0</v>
      </c>
      <c r="AO100" s="268"/>
      <c r="AP100" s="268"/>
      <c r="AQ100" s="97" t="s">
        <v>86</v>
      </c>
      <c r="AR100" s="98"/>
      <c r="AS100" s="99">
        <v>0</v>
      </c>
      <c r="AT100" s="100">
        <f t="shared" si="1"/>
        <v>0</v>
      </c>
      <c r="AU100" s="101">
        <f>'SO 06 - Výsadba keřů, och...'!P117</f>
        <v>0</v>
      </c>
      <c r="AV100" s="100">
        <f>'SO 06 - Výsadba keřů, och...'!J33</f>
        <v>0</v>
      </c>
      <c r="AW100" s="100">
        <f>'SO 06 - Výsadba keřů, och...'!J34</f>
        <v>0</v>
      </c>
      <c r="AX100" s="100">
        <f>'SO 06 - Výsadba keřů, och...'!J35</f>
        <v>0</v>
      </c>
      <c r="AY100" s="100">
        <f>'SO 06 - Výsadba keřů, och...'!J36</f>
        <v>0</v>
      </c>
      <c r="AZ100" s="100">
        <f>'SO 06 - Výsadba keřů, och...'!F33</f>
        <v>0</v>
      </c>
      <c r="BA100" s="100">
        <f>'SO 06 - Výsadba keřů, och...'!F34</f>
        <v>0</v>
      </c>
      <c r="BB100" s="100">
        <f>'SO 06 - Výsadba keřů, och...'!F35</f>
        <v>0</v>
      </c>
      <c r="BC100" s="100">
        <f>'SO 06 - Výsadba keřů, och...'!F36</f>
        <v>0</v>
      </c>
      <c r="BD100" s="102">
        <f>'SO 06 - Výsadba keřů, och...'!F37</f>
        <v>0</v>
      </c>
      <c r="BT100" s="103" t="s">
        <v>87</v>
      </c>
      <c r="BV100" s="103" t="s">
        <v>81</v>
      </c>
      <c r="BW100" s="103" t="s">
        <v>104</v>
      </c>
      <c r="BX100" s="103" t="s">
        <v>5</v>
      </c>
      <c r="CL100" s="103" t="s">
        <v>1</v>
      </c>
      <c r="CM100" s="103" t="s">
        <v>89</v>
      </c>
    </row>
    <row r="101" spans="1:91" s="7" customFormat="1" ht="16.5" customHeight="1">
      <c r="A101" s="93" t="s">
        <v>83</v>
      </c>
      <c r="B101" s="94"/>
      <c r="C101" s="95"/>
      <c r="D101" s="266" t="s">
        <v>105</v>
      </c>
      <c r="E101" s="266"/>
      <c r="F101" s="266"/>
      <c r="G101" s="266"/>
      <c r="H101" s="266"/>
      <c r="I101" s="96"/>
      <c r="J101" s="266" t="s">
        <v>106</v>
      </c>
      <c r="K101" s="266"/>
      <c r="L101" s="266"/>
      <c r="M101" s="266"/>
      <c r="N101" s="266"/>
      <c r="O101" s="266"/>
      <c r="P101" s="266"/>
      <c r="Q101" s="266"/>
      <c r="R101" s="266"/>
      <c r="S101" s="266"/>
      <c r="T101" s="266"/>
      <c r="U101" s="266"/>
      <c r="V101" s="266"/>
      <c r="W101" s="266"/>
      <c r="X101" s="266"/>
      <c r="Y101" s="266"/>
      <c r="Z101" s="266"/>
      <c r="AA101" s="266"/>
      <c r="AB101" s="266"/>
      <c r="AC101" s="266"/>
      <c r="AD101" s="266"/>
      <c r="AE101" s="266"/>
      <c r="AF101" s="266"/>
      <c r="AG101" s="267">
        <f>'SO 07 - Výsev kokrhele'!J30</f>
        <v>0</v>
      </c>
      <c r="AH101" s="268"/>
      <c r="AI101" s="268"/>
      <c r="AJ101" s="268"/>
      <c r="AK101" s="268"/>
      <c r="AL101" s="268"/>
      <c r="AM101" s="268"/>
      <c r="AN101" s="267">
        <f t="shared" si="0"/>
        <v>0</v>
      </c>
      <c r="AO101" s="268"/>
      <c r="AP101" s="268"/>
      <c r="AQ101" s="97" t="s">
        <v>86</v>
      </c>
      <c r="AR101" s="98"/>
      <c r="AS101" s="99">
        <v>0</v>
      </c>
      <c r="AT101" s="100">
        <f t="shared" si="1"/>
        <v>0</v>
      </c>
      <c r="AU101" s="101">
        <f>'SO 07 - Výsev kokrhele'!P118</f>
        <v>0</v>
      </c>
      <c r="AV101" s="100">
        <f>'SO 07 - Výsev kokrhele'!J33</f>
        <v>0</v>
      </c>
      <c r="AW101" s="100">
        <f>'SO 07 - Výsev kokrhele'!J34</f>
        <v>0</v>
      </c>
      <c r="AX101" s="100">
        <f>'SO 07 - Výsev kokrhele'!J35</f>
        <v>0</v>
      </c>
      <c r="AY101" s="100">
        <f>'SO 07 - Výsev kokrhele'!J36</f>
        <v>0</v>
      </c>
      <c r="AZ101" s="100">
        <f>'SO 07 - Výsev kokrhele'!F33</f>
        <v>0</v>
      </c>
      <c r="BA101" s="100">
        <f>'SO 07 - Výsev kokrhele'!F34</f>
        <v>0</v>
      </c>
      <c r="BB101" s="100">
        <f>'SO 07 - Výsev kokrhele'!F35</f>
        <v>0</v>
      </c>
      <c r="BC101" s="100">
        <f>'SO 07 - Výsev kokrhele'!F36</f>
        <v>0</v>
      </c>
      <c r="BD101" s="102">
        <f>'SO 07 - Výsev kokrhele'!F37</f>
        <v>0</v>
      </c>
      <c r="BT101" s="103" t="s">
        <v>87</v>
      </c>
      <c r="BV101" s="103" t="s">
        <v>81</v>
      </c>
      <c r="BW101" s="103" t="s">
        <v>107</v>
      </c>
      <c r="BX101" s="103" t="s">
        <v>5</v>
      </c>
      <c r="CL101" s="103" t="s">
        <v>1</v>
      </c>
      <c r="CM101" s="103" t="s">
        <v>89</v>
      </c>
    </row>
    <row r="102" spans="1:91" s="7" customFormat="1" ht="16.5" customHeight="1">
      <c r="A102" s="93" t="s">
        <v>83</v>
      </c>
      <c r="B102" s="94"/>
      <c r="C102" s="95"/>
      <c r="D102" s="266" t="s">
        <v>108</v>
      </c>
      <c r="E102" s="266"/>
      <c r="F102" s="266"/>
      <c r="G102" s="266"/>
      <c r="H102" s="266"/>
      <c r="I102" s="96"/>
      <c r="J102" s="266" t="s">
        <v>109</v>
      </c>
      <c r="K102" s="266"/>
      <c r="L102" s="266"/>
      <c r="M102" s="266"/>
      <c r="N102" s="266"/>
      <c r="O102" s="266"/>
      <c r="P102" s="266"/>
      <c r="Q102" s="266"/>
      <c r="R102" s="266"/>
      <c r="S102" s="266"/>
      <c r="T102" s="266"/>
      <c r="U102" s="266"/>
      <c r="V102" s="266"/>
      <c r="W102" s="266"/>
      <c r="X102" s="266"/>
      <c r="Y102" s="266"/>
      <c r="Z102" s="266"/>
      <c r="AA102" s="266"/>
      <c r="AB102" s="266"/>
      <c r="AC102" s="266"/>
      <c r="AD102" s="266"/>
      <c r="AE102" s="266"/>
      <c r="AF102" s="266"/>
      <c r="AG102" s="267">
        <f>'SO 08 - Tvorba tůní'!J30</f>
        <v>0</v>
      </c>
      <c r="AH102" s="268"/>
      <c r="AI102" s="268"/>
      <c r="AJ102" s="268"/>
      <c r="AK102" s="268"/>
      <c r="AL102" s="268"/>
      <c r="AM102" s="268"/>
      <c r="AN102" s="267">
        <f t="shared" si="0"/>
        <v>0</v>
      </c>
      <c r="AO102" s="268"/>
      <c r="AP102" s="268"/>
      <c r="AQ102" s="97" t="s">
        <v>86</v>
      </c>
      <c r="AR102" s="98"/>
      <c r="AS102" s="99">
        <v>0</v>
      </c>
      <c r="AT102" s="100">
        <f t="shared" si="1"/>
        <v>0</v>
      </c>
      <c r="AU102" s="101">
        <f>'SO 08 - Tvorba tůní'!P118</f>
        <v>0</v>
      </c>
      <c r="AV102" s="100">
        <f>'SO 08 - Tvorba tůní'!J33</f>
        <v>0</v>
      </c>
      <c r="AW102" s="100">
        <f>'SO 08 - Tvorba tůní'!J34</f>
        <v>0</v>
      </c>
      <c r="AX102" s="100">
        <f>'SO 08 - Tvorba tůní'!J35</f>
        <v>0</v>
      </c>
      <c r="AY102" s="100">
        <f>'SO 08 - Tvorba tůní'!J36</f>
        <v>0</v>
      </c>
      <c r="AZ102" s="100">
        <f>'SO 08 - Tvorba tůní'!F33</f>
        <v>0</v>
      </c>
      <c r="BA102" s="100">
        <f>'SO 08 - Tvorba tůní'!F34</f>
        <v>0</v>
      </c>
      <c r="BB102" s="100">
        <f>'SO 08 - Tvorba tůní'!F35</f>
        <v>0</v>
      </c>
      <c r="BC102" s="100">
        <f>'SO 08 - Tvorba tůní'!F36</f>
        <v>0</v>
      </c>
      <c r="BD102" s="102">
        <f>'SO 08 - Tvorba tůní'!F37</f>
        <v>0</v>
      </c>
      <c r="BT102" s="103" t="s">
        <v>87</v>
      </c>
      <c r="BV102" s="103" t="s">
        <v>81</v>
      </c>
      <c r="BW102" s="103" t="s">
        <v>110</v>
      </c>
      <c r="BX102" s="103" t="s">
        <v>5</v>
      </c>
      <c r="CL102" s="103" t="s">
        <v>1</v>
      </c>
      <c r="CM102" s="103" t="s">
        <v>89</v>
      </c>
    </row>
    <row r="103" spans="1:91" s="7" customFormat="1" ht="24.75" customHeight="1">
      <c r="A103" s="93" t="s">
        <v>83</v>
      </c>
      <c r="B103" s="94"/>
      <c r="C103" s="95"/>
      <c r="D103" s="266" t="s">
        <v>111</v>
      </c>
      <c r="E103" s="266"/>
      <c r="F103" s="266"/>
      <c r="G103" s="266"/>
      <c r="H103" s="266"/>
      <c r="I103" s="96"/>
      <c r="J103" s="266" t="s">
        <v>112</v>
      </c>
      <c r="K103" s="266"/>
      <c r="L103" s="266"/>
      <c r="M103" s="266"/>
      <c r="N103" s="266"/>
      <c r="O103" s="266"/>
      <c r="P103" s="266"/>
      <c r="Q103" s="266"/>
      <c r="R103" s="266"/>
      <c r="S103" s="266"/>
      <c r="T103" s="266"/>
      <c r="U103" s="266"/>
      <c r="V103" s="266"/>
      <c r="W103" s="266"/>
      <c r="X103" s="266"/>
      <c r="Y103" s="266"/>
      <c r="Z103" s="266"/>
      <c r="AA103" s="266"/>
      <c r="AB103" s="266"/>
      <c r="AC103" s="266"/>
      <c r="AD103" s="266"/>
      <c r="AE103" s="266"/>
      <c r="AF103" s="266"/>
      <c r="AG103" s="267">
        <f>'SO 09 - Následná péče - k...'!J30</f>
        <v>0</v>
      </c>
      <c r="AH103" s="268"/>
      <c r="AI103" s="268"/>
      <c r="AJ103" s="268"/>
      <c r="AK103" s="268"/>
      <c r="AL103" s="268"/>
      <c r="AM103" s="268"/>
      <c r="AN103" s="267">
        <f t="shared" si="0"/>
        <v>0</v>
      </c>
      <c r="AO103" s="268"/>
      <c r="AP103" s="268"/>
      <c r="AQ103" s="97" t="s">
        <v>86</v>
      </c>
      <c r="AR103" s="98"/>
      <c r="AS103" s="104">
        <v>0</v>
      </c>
      <c r="AT103" s="105">
        <f t="shared" si="1"/>
        <v>0</v>
      </c>
      <c r="AU103" s="106">
        <f>'SO 09 - Následná péče - k...'!P118</f>
        <v>0</v>
      </c>
      <c r="AV103" s="105">
        <f>'SO 09 - Následná péče - k...'!J33</f>
        <v>0</v>
      </c>
      <c r="AW103" s="105">
        <f>'SO 09 - Následná péče - k...'!J34</f>
        <v>0</v>
      </c>
      <c r="AX103" s="105">
        <f>'SO 09 - Následná péče - k...'!J35</f>
        <v>0</v>
      </c>
      <c r="AY103" s="105">
        <f>'SO 09 - Následná péče - k...'!J36</f>
        <v>0</v>
      </c>
      <c r="AZ103" s="105">
        <f>'SO 09 - Následná péče - k...'!F33</f>
        <v>0</v>
      </c>
      <c r="BA103" s="105">
        <f>'SO 09 - Následná péče - k...'!F34</f>
        <v>0</v>
      </c>
      <c r="BB103" s="105">
        <f>'SO 09 - Následná péče - k...'!F35</f>
        <v>0</v>
      </c>
      <c r="BC103" s="105">
        <f>'SO 09 - Následná péče - k...'!F36</f>
        <v>0</v>
      </c>
      <c r="BD103" s="107">
        <f>'SO 09 - Následná péče - k...'!F37</f>
        <v>0</v>
      </c>
      <c r="BT103" s="103" t="s">
        <v>87</v>
      </c>
      <c r="BV103" s="103" t="s">
        <v>81</v>
      </c>
      <c r="BW103" s="103" t="s">
        <v>113</v>
      </c>
      <c r="BX103" s="103" t="s">
        <v>5</v>
      </c>
      <c r="CL103" s="103" t="s">
        <v>1</v>
      </c>
      <c r="CM103" s="103" t="s">
        <v>89</v>
      </c>
    </row>
    <row r="104" spans="1:91" s="2" customFormat="1" ht="30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9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1:9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39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</sheetData>
  <sheetProtection algorithmName="SHA-512" hashValue="KjgyABrKBHMheEAC53zxCD969HiecV8hlOX7KQY6N7LThSJyqykyOmrb6mNlKa/f2bPCceaoKKbPGgRB/iDRag==" saltValue="JXA6rBgy1pikVR/N01aXW/VfixB81mrnR681UAIgfwWQWI0XOC8nTb8yWkGvUIyPG+Bm/1dqsi6ejgt+KyGJQA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SO 01 - Asanace stávající...'!C2" display="/"/>
    <hyperlink ref="A96" location="'SO 02 - Příprava pro real...'!C2" display="/"/>
    <hyperlink ref="A97" location="'SO 03 - Ohrazení pastevní...'!C2" display="/"/>
    <hyperlink ref="A98" location="'SO 04 - Příslušenství ohr...'!C2" display="/"/>
    <hyperlink ref="A99" location="'SO 05 - Pastva'!C2" display="/"/>
    <hyperlink ref="A100" location="'SO 06 - Výsadba keřů, och...'!C2" display="/"/>
    <hyperlink ref="A101" location="'SO 07 - Výsev kokrhele'!C2" display="/"/>
    <hyperlink ref="A102" location="'SO 08 - Tvorba tůní'!C2" display="/"/>
    <hyperlink ref="A103" location="'SO 09 - Následná péče - k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tabSelected="1" topLeftCell="A107" workbookViewId="0">
      <selection activeCell="W127" sqref="W12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113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114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Podpora biodiverzity botanicky a zoologicky cenného území bývalého vojenského areálu v Chomýži u Krnova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115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638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37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ROUND((SUM(BE118:BE146)),  2)</f>
        <v>0</v>
      </c>
      <c r="G33" s="34"/>
      <c r="H33" s="34"/>
      <c r="I33" s="124">
        <v>0.21</v>
      </c>
      <c r="J33" s="123">
        <f>ROUND(((SUM(BE118:BE146))*I33),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ROUND((SUM(BF118:BF146)),  2)</f>
        <v>0</v>
      </c>
      <c r="G34" s="34"/>
      <c r="H34" s="34"/>
      <c r="I34" s="124">
        <v>0.15</v>
      </c>
      <c r="J34" s="123">
        <f>ROUND(((SUM(BF118:BF146))*I34),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ROUND((SUM(BG118:BG146)),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ROUND((SUM(BH118:BH146)),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ROUND((SUM(BI118:BI146)),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Podpora biodiverzity botanicky a zoologicky cenného území bývalého vojenského areálu v Chomýži u Krnova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0" t="str">
        <f>E9</f>
        <v>SO 09 - Následná péče - keřové výsadby (2 roky)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Chomýž u Krnova</v>
      </c>
      <c r="G89" s="36"/>
      <c r="H89" s="36"/>
      <c r="I89" s="29" t="s">
        <v>22</v>
      </c>
      <c r="J89" s="66" t="str">
        <f>IF(J12="","",J12)</f>
        <v>16. 10. 2020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Krnov</v>
      </c>
      <c r="G91" s="36"/>
      <c r="H91" s="36"/>
      <c r="I91" s="29" t="s">
        <v>32</v>
      </c>
      <c r="J91" s="32" t="str">
        <f>E21</f>
        <v>ZAHRADA OLOMOUC,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36</v>
      </c>
      <c r="J92" s="32" t="str">
        <f>E24</f>
        <v>Ing. Milena Uhlárová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9" customFormat="1" ht="24.95" customHeight="1">
      <c r="B97" s="147"/>
      <c r="C97" s="148"/>
      <c r="D97" s="149" t="s">
        <v>122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123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124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8" t="str">
        <f>E7</f>
        <v>Podpora biodiverzity botanicky a zoologicky cenného území bývalého vojenského areálu v Chomýži u Krnova</v>
      </c>
      <c r="F108" s="299"/>
      <c r="G108" s="299"/>
      <c r="H108" s="29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115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50" t="str">
        <f>E9</f>
        <v>SO 09 - Následná péče - keřové výsadby (2 roky)</v>
      </c>
      <c r="F110" s="300"/>
      <c r="G110" s="300"/>
      <c r="H110" s="30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Chomýž u Krnova</v>
      </c>
      <c r="G112" s="36"/>
      <c r="H112" s="36"/>
      <c r="I112" s="29" t="s">
        <v>22</v>
      </c>
      <c r="J112" s="66" t="str">
        <f>IF(J12="","",J12)</f>
        <v>16. 10. 2020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Město Krnov</v>
      </c>
      <c r="G114" s="36"/>
      <c r="H114" s="36"/>
      <c r="I114" s="29" t="s">
        <v>32</v>
      </c>
      <c r="J114" s="32" t="str">
        <f>E21</f>
        <v>ZAHRADA OLOMOUC,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30</v>
      </c>
      <c r="D115" s="36"/>
      <c r="E115" s="36"/>
      <c r="F115" s="27" t="str">
        <f>IF(E18="","",E18)</f>
        <v>Vyplň údaj</v>
      </c>
      <c r="G115" s="36"/>
      <c r="H115" s="36"/>
      <c r="I115" s="29" t="s">
        <v>36</v>
      </c>
      <c r="J115" s="32" t="str">
        <f>E24</f>
        <v>Ing. Milena Uhlárová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125</v>
      </c>
      <c r="D117" s="162" t="s">
        <v>64</v>
      </c>
      <c r="E117" s="162" t="s">
        <v>60</v>
      </c>
      <c r="F117" s="162" t="s">
        <v>61</v>
      </c>
      <c r="G117" s="162" t="s">
        <v>126</v>
      </c>
      <c r="H117" s="162" t="s">
        <v>127</v>
      </c>
      <c r="I117" s="162" t="s">
        <v>128</v>
      </c>
      <c r="J117" s="162" t="s">
        <v>119</v>
      </c>
      <c r="K117" s="163" t="s">
        <v>129</v>
      </c>
      <c r="L117" s="164"/>
      <c r="M117" s="75" t="s">
        <v>1</v>
      </c>
      <c r="N117" s="76" t="s">
        <v>43</v>
      </c>
      <c r="O117" s="76" t="s">
        <v>130</v>
      </c>
      <c r="P117" s="76" t="s">
        <v>131</v>
      </c>
      <c r="Q117" s="76" t="s">
        <v>132</v>
      </c>
      <c r="R117" s="76" t="s">
        <v>133</v>
      </c>
      <c r="S117" s="76" t="s">
        <v>134</v>
      </c>
      <c r="T117" s="77" t="s">
        <v>135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136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78</v>
      </c>
      <c r="AU118" s="17" t="s">
        <v>121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78</v>
      </c>
      <c r="E119" s="173" t="s">
        <v>137</v>
      </c>
      <c r="F119" s="173" t="s">
        <v>138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87</v>
      </c>
      <c r="AT119" s="182" t="s">
        <v>78</v>
      </c>
      <c r="AU119" s="182" t="s">
        <v>79</v>
      </c>
      <c r="AY119" s="181" t="s">
        <v>139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78</v>
      </c>
      <c r="E120" s="184" t="s">
        <v>87</v>
      </c>
      <c r="F120" s="184" t="s">
        <v>140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SUM(P121:P146)</f>
        <v>0</v>
      </c>
      <c r="Q120" s="178"/>
      <c r="R120" s="179">
        <f>SUM(R121:R146)</f>
        <v>0</v>
      </c>
      <c r="S120" s="178"/>
      <c r="T120" s="180">
        <f>SUM(T121:T146)</f>
        <v>0</v>
      </c>
      <c r="AR120" s="181" t="s">
        <v>87</v>
      </c>
      <c r="AT120" s="182" t="s">
        <v>78</v>
      </c>
      <c r="AU120" s="182" t="s">
        <v>87</v>
      </c>
      <c r="AY120" s="181" t="s">
        <v>139</v>
      </c>
      <c r="BK120" s="183">
        <f>SUM(BK121:BK146)</f>
        <v>0</v>
      </c>
    </row>
    <row r="121" spans="1:65" s="2" customFormat="1" ht="24.2" customHeight="1">
      <c r="A121" s="34"/>
      <c r="B121" s="35"/>
      <c r="C121" s="186" t="s">
        <v>87</v>
      </c>
      <c r="D121" s="186" t="s">
        <v>141</v>
      </c>
      <c r="E121" s="187" t="s">
        <v>639</v>
      </c>
      <c r="F121" s="188" t="s">
        <v>640</v>
      </c>
      <c r="G121" s="189" t="s">
        <v>430</v>
      </c>
      <c r="H121" s="190">
        <v>2</v>
      </c>
      <c r="I121" s="191"/>
      <c r="J121" s="192">
        <f>ROUND(I121*H121,2)</f>
        <v>0</v>
      </c>
      <c r="K121" s="188" t="s">
        <v>1</v>
      </c>
      <c r="L121" s="39"/>
      <c r="M121" s="193" t="s">
        <v>1</v>
      </c>
      <c r="N121" s="194" t="s">
        <v>44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146</v>
      </c>
      <c r="AT121" s="197" t="s">
        <v>141</v>
      </c>
      <c r="AU121" s="197" t="s">
        <v>89</v>
      </c>
      <c r="AY121" s="17" t="s">
        <v>139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87</v>
      </c>
      <c r="BK121" s="198">
        <f>ROUND(I121*H121,2)</f>
        <v>0</v>
      </c>
      <c r="BL121" s="17" t="s">
        <v>146</v>
      </c>
      <c r="BM121" s="197" t="s">
        <v>641</v>
      </c>
    </row>
    <row r="122" spans="1:65" s="13" customFormat="1" ht="11.25">
      <c r="B122" s="199"/>
      <c r="C122" s="200"/>
      <c r="D122" s="201" t="s">
        <v>148</v>
      </c>
      <c r="E122" s="202" t="s">
        <v>1</v>
      </c>
      <c r="F122" s="203" t="s">
        <v>642</v>
      </c>
      <c r="G122" s="200"/>
      <c r="H122" s="202" t="s">
        <v>1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148</v>
      </c>
      <c r="AU122" s="209" t="s">
        <v>89</v>
      </c>
      <c r="AV122" s="13" t="s">
        <v>87</v>
      </c>
      <c r="AW122" s="13" t="s">
        <v>35</v>
      </c>
      <c r="AX122" s="13" t="s">
        <v>79</v>
      </c>
      <c r="AY122" s="209" t="s">
        <v>139</v>
      </c>
    </row>
    <row r="123" spans="1:65" s="14" customFormat="1" ht="11.25">
      <c r="B123" s="210"/>
      <c r="C123" s="211"/>
      <c r="D123" s="201" t="s">
        <v>148</v>
      </c>
      <c r="E123" s="212" t="s">
        <v>1</v>
      </c>
      <c r="F123" s="213" t="s">
        <v>89</v>
      </c>
      <c r="G123" s="211"/>
      <c r="H123" s="214">
        <v>2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148</v>
      </c>
      <c r="AU123" s="220" t="s">
        <v>89</v>
      </c>
      <c r="AV123" s="14" t="s">
        <v>89</v>
      </c>
      <c r="AW123" s="14" t="s">
        <v>35</v>
      </c>
      <c r="AX123" s="14" t="s">
        <v>87</v>
      </c>
      <c r="AY123" s="220" t="s">
        <v>139</v>
      </c>
    </row>
    <row r="124" spans="1:65" s="2" customFormat="1" ht="24.2" customHeight="1">
      <c r="A124" s="34"/>
      <c r="B124" s="35"/>
      <c r="C124" s="186" t="s">
        <v>89</v>
      </c>
      <c r="D124" s="186" t="s">
        <v>141</v>
      </c>
      <c r="E124" s="187" t="s">
        <v>643</v>
      </c>
      <c r="F124" s="188" t="s">
        <v>644</v>
      </c>
      <c r="G124" s="189" t="s">
        <v>191</v>
      </c>
      <c r="H124" s="190">
        <v>0.84</v>
      </c>
      <c r="I124" s="191"/>
      <c r="J124" s="192">
        <f>ROUND(I124*H124,2)</f>
        <v>0</v>
      </c>
      <c r="K124" s="188" t="s">
        <v>1</v>
      </c>
      <c r="L124" s="39"/>
      <c r="M124" s="193" t="s">
        <v>1</v>
      </c>
      <c r="N124" s="194" t="s">
        <v>44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146</v>
      </c>
      <c r="AT124" s="197" t="s">
        <v>141</v>
      </c>
      <c r="AU124" s="197" t="s">
        <v>89</v>
      </c>
      <c r="AY124" s="17" t="s">
        <v>139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87</v>
      </c>
      <c r="BK124" s="198">
        <f>ROUND(I124*H124,2)</f>
        <v>0</v>
      </c>
      <c r="BL124" s="17" t="s">
        <v>146</v>
      </c>
      <c r="BM124" s="197" t="s">
        <v>645</v>
      </c>
    </row>
    <row r="125" spans="1:65" s="13" customFormat="1" ht="11.25">
      <c r="B125" s="199"/>
      <c r="C125" s="200"/>
      <c r="D125" s="201" t="s">
        <v>148</v>
      </c>
      <c r="E125" s="202" t="s">
        <v>1</v>
      </c>
      <c r="F125" s="203" t="s">
        <v>646</v>
      </c>
      <c r="G125" s="200"/>
      <c r="H125" s="202" t="s">
        <v>1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148</v>
      </c>
      <c r="AU125" s="209" t="s">
        <v>89</v>
      </c>
      <c r="AV125" s="13" t="s">
        <v>87</v>
      </c>
      <c r="AW125" s="13" t="s">
        <v>35</v>
      </c>
      <c r="AX125" s="13" t="s">
        <v>79</v>
      </c>
      <c r="AY125" s="209" t="s">
        <v>139</v>
      </c>
    </row>
    <row r="126" spans="1:65" s="14" customFormat="1" ht="11.25">
      <c r="B126" s="210"/>
      <c r="C126" s="211"/>
      <c r="D126" s="201" t="s">
        <v>148</v>
      </c>
      <c r="E126" s="212" t="s">
        <v>1</v>
      </c>
      <c r="F126" s="213" t="s">
        <v>647</v>
      </c>
      <c r="G126" s="211"/>
      <c r="H126" s="214">
        <v>0.84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148</v>
      </c>
      <c r="AU126" s="220" t="s">
        <v>89</v>
      </c>
      <c r="AV126" s="14" t="s">
        <v>89</v>
      </c>
      <c r="AW126" s="14" t="s">
        <v>35</v>
      </c>
      <c r="AX126" s="14" t="s">
        <v>87</v>
      </c>
      <c r="AY126" s="220" t="s">
        <v>139</v>
      </c>
    </row>
    <row r="127" spans="1:65" s="2" customFormat="1" ht="14.45" customHeight="1">
      <c r="A127" s="34"/>
      <c r="B127" s="35"/>
      <c r="C127" s="186" t="s">
        <v>158</v>
      </c>
      <c r="D127" s="186" t="s">
        <v>141</v>
      </c>
      <c r="E127" s="187" t="s">
        <v>648</v>
      </c>
      <c r="F127" s="188" t="s">
        <v>649</v>
      </c>
      <c r="G127" s="189" t="s">
        <v>182</v>
      </c>
      <c r="H127" s="190">
        <v>63</v>
      </c>
      <c r="I127" s="191"/>
      <c r="J127" s="192">
        <f>ROUND(I127*H127,2)</f>
        <v>0</v>
      </c>
      <c r="K127" s="188" t="s">
        <v>145</v>
      </c>
      <c r="L127" s="39"/>
      <c r="M127" s="193" t="s">
        <v>1</v>
      </c>
      <c r="N127" s="194" t="s">
        <v>44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146</v>
      </c>
      <c r="AT127" s="197" t="s">
        <v>141</v>
      </c>
      <c r="AU127" s="197" t="s">
        <v>89</v>
      </c>
      <c r="AY127" s="17" t="s">
        <v>139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87</v>
      </c>
      <c r="BK127" s="198">
        <f>ROUND(I127*H127,2)</f>
        <v>0</v>
      </c>
      <c r="BL127" s="17" t="s">
        <v>146</v>
      </c>
      <c r="BM127" s="197" t="s">
        <v>650</v>
      </c>
    </row>
    <row r="128" spans="1:65" s="13" customFormat="1" ht="11.25">
      <c r="B128" s="199"/>
      <c r="C128" s="200"/>
      <c r="D128" s="201" t="s">
        <v>148</v>
      </c>
      <c r="E128" s="202" t="s">
        <v>1</v>
      </c>
      <c r="F128" s="203" t="s">
        <v>651</v>
      </c>
      <c r="G128" s="200"/>
      <c r="H128" s="202" t="s">
        <v>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148</v>
      </c>
      <c r="AU128" s="209" t="s">
        <v>89</v>
      </c>
      <c r="AV128" s="13" t="s">
        <v>87</v>
      </c>
      <c r="AW128" s="13" t="s">
        <v>35</v>
      </c>
      <c r="AX128" s="13" t="s">
        <v>79</v>
      </c>
      <c r="AY128" s="209" t="s">
        <v>139</v>
      </c>
    </row>
    <row r="129" spans="1:65" s="13" customFormat="1" ht="11.25">
      <c r="B129" s="199"/>
      <c r="C129" s="200"/>
      <c r="D129" s="201" t="s">
        <v>148</v>
      </c>
      <c r="E129" s="202" t="s">
        <v>1</v>
      </c>
      <c r="F129" s="203" t="s">
        <v>652</v>
      </c>
      <c r="G129" s="200"/>
      <c r="H129" s="202" t="s">
        <v>1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148</v>
      </c>
      <c r="AU129" s="209" t="s">
        <v>89</v>
      </c>
      <c r="AV129" s="13" t="s">
        <v>87</v>
      </c>
      <c r="AW129" s="13" t="s">
        <v>35</v>
      </c>
      <c r="AX129" s="13" t="s">
        <v>79</v>
      </c>
      <c r="AY129" s="209" t="s">
        <v>139</v>
      </c>
    </row>
    <row r="130" spans="1:65" s="14" customFormat="1" ht="11.25">
      <c r="B130" s="210"/>
      <c r="C130" s="211"/>
      <c r="D130" s="201" t="s">
        <v>148</v>
      </c>
      <c r="E130" s="212" t="s">
        <v>1</v>
      </c>
      <c r="F130" s="213" t="s">
        <v>653</v>
      </c>
      <c r="G130" s="211"/>
      <c r="H130" s="214">
        <v>63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148</v>
      </c>
      <c r="AU130" s="220" t="s">
        <v>89</v>
      </c>
      <c r="AV130" s="14" t="s">
        <v>89</v>
      </c>
      <c r="AW130" s="14" t="s">
        <v>35</v>
      </c>
      <c r="AX130" s="14" t="s">
        <v>87</v>
      </c>
      <c r="AY130" s="220" t="s">
        <v>139</v>
      </c>
    </row>
    <row r="131" spans="1:65" s="2" customFormat="1" ht="14.45" customHeight="1">
      <c r="A131" s="34"/>
      <c r="B131" s="35"/>
      <c r="C131" s="186" t="s">
        <v>146</v>
      </c>
      <c r="D131" s="186" t="s">
        <v>141</v>
      </c>
      <c r="E131" s="187" t="s">
        <v>556</v>
      </c>
      <c r="F131" s="188" t="s">
        <v>557</v>
      </c>
      <c r="G131" s="189" t="s">
        <v>182</v>
      </c>
      <c r="H131" s="190">
        <v>63</v>
      </c>
      <c r="I131" s="191"/>
      <c r="J131" s="192">
        <f>ROUND(I131*H131,2)</f>
        <v>0</v>
      </c>
      <c r="K131" s="188" t="s">
        <v>145</v>
      </c>
      <c r="L131" s="39"/>
      <c r="M131" s="193" t="s">
        <v>1</v>
      </c>
      <c r="N131" s="194" t="s">
        <v>44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146</v>
      </c>
      <c r="AT131" s="197" t="s">
        <v>141</v>
      </c>
      <c r="AU131" s="197" t="s">
        <v>89</v>
      </c>
      <c r="AY131" s="17" t="s">
        <v>139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87</v>
      </c>
      <c r="BK131" s="198">
        <f>ROUND(I131*H131,2)</f>
        <v>0</v>
      </c>
      <c r="BL131" s="17" t="s">
        <v>146</v>
      </c>
      <c r="BM131" s="197" t="s">
        <v>654</v>
      </c>
    </row>
    <row r="132" spans="1:65" s="13" customFormat="1" ht="11.25">
      <c r="B132" s="199"/>
      <c r="C132" s="200"/>
      <c r="D132" s="201" t="s">
        <v>148</v>
      </c>
      <c r="E132" s="202" t="s">
        <v>1</v>
      </c>
      <c r="F132" s="203" t="s">
        <v>652</v>
      </c>
      <c r="G132" s="200"/>
      <c r="H132" s="202" t="s">
        <v>1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148</v>
      </c>
      <c r="AU132" s="209" t="s">
        <v>89</v>
      </c>
      <c r="AV132" s="13" t="s">
        <v>87</v>
      </c>
      <c r="AW132" s="13" t="s">
        <v>35</v>
      </c>
      <c r="AX132" s="13" t="s">
        <v>79</v>
      </c>
      <c r="AY132" s="209" t="s">
        <v>139</v>
      </c>
    </row>
    <row r="133" spans="1:65" s="13" customFormat="1" ht="11.25">
      <c r="B133" s="199"/>
      <c r="C133" s="200"/>
      <c r="D133" s="201" t="s">
        <v>148</v>
      </c>
      <c r="E133" s="202" t="s">
        <v>1</v>
      </c>
      <c r="F133" s="203" t="s">
        <v>651</v>
      </c>
      <c r="G133" s="200"/>
      <c r="H133" s="202" t="s">
        <v>1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148</v>
      </c>
      <c r="AU133" s="209" t="s">
        <v>89</v>
      </c>
      <c r="AV133" s="13" t="s">
        <v>87</v>
      </c>
      <c r="AW133" s="13" t="s">
        <v>35</v>
      </c>
      <c r="AX133" s="13" t="s">
        <v>79</v>
      </c>
      <c r="AY133" s="209" t="s">
        <v>139</v>
      </c>
    </row>
    <row r="134" spans="1:65" s="14" customFormat="1" ht="11.25">
      <c r="B134" s="210"/>
      <c r="C134" s="211"/>
      <c r="D134" s="201" t="s">
        <v>148</v>
      </c>
      <c r="E134" s="212" t="s">
        <v>1</v>
      </c>
      <c r="F134" s="213" t="s">
        <v>653</v>
      </c>
      <c r="G134" s="211"/>
      <c r="H134" s="214">
        <v>63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148</v>
      </c>
      <c r="AU134" s="220" t="s">
        <v>89</v>
      </c>
      <c r="AV134" s="14" t="s">
        <v>89</v>
      </c>
      <c r="AW134" s="14" t="s">
        <v>35</v>
      </c>
      <c r="AX134" s="14" t="s">
        <v>87</v>
      </c>
      <c r="AY134" s="220" t="s">
        <v>139</v>
      </c>
    </row>
    <row r="135" spans="1:65" s="2" customFormat="1" ht="14.45" customHeight="1">
      <c r="A135" s="34"/>
      <c r="B135" s="35"/>
      <c r="C135" s="186" t="s">
        <v>169</v>
      </c>
      <c r="D135" s="186" t="s">
        <v>141</v>
      </c>
      <c r="E135" s="187" t="s">
        <v>559</v>
      </c>
      <c r="F135" s="188" t="s">
        <v>560</v>
      </c>
      <c r="G135" s="189" t="s">
        <v>182</v>
      </c>
      <c r="H135" s="190">
        <v>3150</v>
      </c>
      <c r="I135" s="191"/>
      <c r="J135" s="192">
        <f>ROUND(I135*H135,2)</f>
        <v>0</v>
      </c>
      <c r="K135" s="188" t="s">
        <v>145</v>
      </c>
      <c r="L135" s="39"/>
      <c r="M135" s="193" t="s">
        <v>1</v>
      </c>
      <c r="N135" s="194" t="s">
        <v>44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146</v>
      </c>
      <c r="AT135" s="197" t="s">
        <v>141</v>
      </c>
      <c r="AU135" s="197" t="s">
        <v>89</v>
      </c>
      <c r="AY135" s="17" t="s">
        <v>139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87</v>
      </c>
      <c r="BK135" s="198">
        <f>ROUND(I135*H135,2)</f>
        <v>0</v>
      </c>
      <c r="BL135" s="17" t="s">
        <v>146</v>
      </c>
      <c r="BM135" s="197" t="s">
        <v>655</v>
      </c>
    </row>
    <row r="136" spans="1:65" s="13" customFormat="1" ht="11.25">
      <c r="B136" s="199"/>
      <c r="C136" s="200"/>
      <c r="D136" s="201" t="s">
        <v>148</v>
      </c>
      <c r="E136" s="202" t="s">
        <v>1</v>
      </c>
      <c r="F136" s="203" t="s">
        <v>656</v>
      </c>
      <c r="G136" s="200"/>
      <c r="H136" s="202" t="s">
        <v>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148</v>
      </c>
      <c r="AU136" s="209" t="s">
        <v>89</v>
      </c>
      <c r="AV136" s="13" t="s">
        <v>87</v>
      </c>
      <c r="AW136" s="13" t="s">
        <v>35</v>
      </c>
      <c r="AX136" s="13" t="s">
        <v>79</v>
      </c>
      <c r="AY136" s="209" t="s">
        <v>139</v>
      </c>
    </row>
    <row r="137" spans="1:65" s="14" customFormat="1" ht="11.25">
      <c r="B137" s="210"/>
      <c r="C137" s="211"/>
      <c r="D137" s="201" t="s">
        <v>148</v>
      </c>
      <c r="E137" s="212" t="s">
        <v>1</v>
      </c>
      <c r="F137" s="213" t="s">
        <v>548</v>
      </c>
      <c r="G137" s="211"/>
      <c r="H137" s="214">
        <v>3150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148</v>
      </c>
      <c r="AU137" s="220" t="s">
        <v>89</v>
      </c>
      <c r="AV137" s="14" t="s">
        <v>89</v>
      </c>
      <c r="AW137" s="14" t="s">
        <v>35</v>
      </c>
      <c r="AX137" s="14" t="s">
        <v>87</v>
      </c>
      <c r="AY137" s="220" t="s">
        <v>139</v>
      </c>
    </row>
    <row r="138" spans="1:65" s="2" customFormat="1" ht="14.45" customHeight="1">
      <c r="A138" s="34"/>
      <c r="B138" s="35"/>
      <c r="C138" s="224" t="s">
        <v>175</v>
      </c>
      <c r="D138" s="224" t="s">
        <v>271</v>
      </c>
      <c r="E138" s="225" t="s">
        <v>553</v>
      </c>
      <c r="F138" s="226" t="s">
        <v>554</v>
      </c>
      <c r="G138" s="227" t="s">
        <v>182</v>
      </c>
      <c r="H138" s="228">
        <v>63</v>
      </c>
      <c r="I138" s="229"/>
      <c r="J138" s="230">
        <f>ROUND(I138*H138,2)</f>
        <v>0</v>
      </c>
      <c r="K138" s="226" t="s">
        <v>1</v>
      </c>
      <c r="L138" s="231"/>
      <c r="M138" s="232" t="s">
        <v>1</v>
      </c>
      <c r="N138" s="233" t="s">
        <v>44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188</v>
      </c>
      <c r="AT138" s="197" t="s">
        <v>271</v>
      </c>
      <c r="AU138" s="197" t="s">
        <v>89</v>
      </c>
      <c r="AY138" s="17" t="s">
        <v>139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87</v>
      </c>
      <c r="BK138" s="198">
        <f>ROUND(I138*H138,2)</f>
        <v>0</v>
      </c>
      <c r="BL138" s="17" t="s">
        <v>146</v>
      </c>
      <c r="BM138" s="197" t="s">
        <v>657</v>
      </c>
    </row>
    <row r="139" spans="1:65" s="13" customFormat="1" ht="11.25">
      <c r="B139" s="199"/>
      <c r="C139" s="200"/>
      <c r="D139" s="201" t="s">
        <v>148</v>
      </c>
      <c r="E139" s="202" t="s">
        <v>1</v>
      </c>
      <c r="F139" s="203" t="s">
        <v>652</v>
      </c>
      <c r="G139" s="200"/>
      <c r="H139" s="202" t="s">
        <v>1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148</v>
      </c>
      <c r="AU139" s="209" t="s">
        <v>89</v>
      </c>
      <c r="AV139" s="13" t="s">
        <v>87</v>
      </c>
      <c r="AW139" s="13" t="s">
        <v>35</v>
      </c>
      <c r="AX139" s="13" t="s">
        <v>79</v>
      </c>
      <c r="AY139" s="209" t="s">
        <v>139</v>
      </c>
    </row>
    <row r="140" spans="1:65" s="14" customFormat="1" ht="11.25">
      <c r="B140" s="210"/>
      <c r="C140" s="211"/>
      <c r="D140" s="201" t="s">
        <v>148</v>
      </c>
      <c r="E140" s="212" t="s">
        <v>1</v>
      </c>
      <c r="F140" s="213" t="s">
        <v>653</v>
      </c>
      <c r="G140" s="211"/>
      <c r="H140" s="214">
        <v>63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148</v>
      </c>
      <c r="AU140" s="220" t="s">
        <v>89</v>
      </c>
      <c r="AV140" s="14" t="s">
        <v>89</v>
      </c>
      <c r="AW140" s="14" t="s">
        <v>35</v>
      </c>
      <c r="AX140" s="14" t="s">
        <v>87</v>
      </c>
      <c r="AY140" s="220" t="s">
        <v>139</v>
      </c>
    </row>
    <row r="141" spans="1:65" s="2" customFormat="1" ht="14.45" customHeight="1">
      <c r="A141" s="34"/>
      <c r="B141" s="35"/>
      <c r="C141" s="186" t="s">
        <v>174</v>
      </c>
      <c r="D141" s="186" t="s">
        <v>141</v>
      </c>
      <c r="E141" s="187" t="s">
        <v>658</v>
      </c>
      <c r="F141" s="188" t="s">
        <v>659</v>
      </c>
      <c r="G141" s="189" t="s">
        <v>144</v>
      </c>
      <c r="H141" s="190">
        <v>3150</v>
      </c>
      <c r="I141" s="191"/>
      <c r="J141" s="192">
        <f>ROUND(I141*H141,2)</f>
        <v>0</v>
      </c>
      <c r="K141" s="188" t="s">
        <v>1</v>
      </c>
      <c r="L141" s="39"/>
      <c r="M141" s="193" t="s">
        <v>1</v>
      </c>
      <c r="N141" s="194" t="s">
        <v>44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146</v>
      </c>
      <c r="AT141" s="197" t="s">
        <v>141</v>
      </c>
      <c r="AU141" s="197" t="s">
        <v>89</v>
      </c>
      <c r="AY141" s="17" t="s">
        <v>139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87</v>
      </c>
      <c r="BK141" s="198">
        <f>ROUND(I141*H141,2)</f>
        <v>0</v>
      </c>
      <c r="BL141" s="17" t="s">
        <v>146</v>
      </c>
      <c r="BM141" s="197" t="s">
        <v>660</v>
      </c>
    </row>
    <row r="142" spans="1:65" s="13" customFormat="1" ht="11.25">
      <c r="B142" s="199"/>
      <c r="C142" s="200"/>
      <c r="D142" s="201" t="s">
        <v>148</v>
      </c>
      <c r="E142" s="202" t="s">
        <v>1</v>
      </c>
      <c r="F142" s="203" t="s">
        <v>661</v>
      </c>
      <c r="G142" s="200"/>
      <c r="H142" s="202" t="s">
        <v>1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148</v>
      </c>
      <c r="AU142" s="209" t="s">
        <v>89</v>
      </c>
      <c r="AV142" s="13" t="s">
        <v>87</v>
      </c>
      <c r="AW142" s="13" t="s">
        <v>35</v>
      </c>
      <c r="AX142" s="13" t="s">
        <v>79</v>
      </c>
      <c r="AY142" s="209" t="s">
        <v>139</v>
      </c>
    </row>
    <row r="143" spans="1:65" s="14" customFormat="1" ht="11.25">
      <c r="B143" s="210"/>
      <c r="C143" s="211"/>
      <c r="D143" s="201" t="s">
        <v>148</v>
      </c>
      <c r="E143" s="212" t="s">
        <v>1</v>
      </c>
      <c r="F143" s="213" t="s">
        <v>548</v>
      </c>
      <c r="G143" s="211"/>
      <c r="H143" s="214">
        <v>3150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148</v>
      </c>
      <c r="AU143" s="220" t="s">
        <v>89</v>
      </c>
      <c r="AV143" s="14" t="s">
        <v>89</v>
      </c>
      <c r="AW143" s="14" t="s">
        <v>35</v>
      </c>
      <c r="AX143" s="14" t="s">
        <v>87</v>
      </c>
      <c r="AY143" s="220" t="s">
        <v>139</v>
      </c>
    </row>
    <row r="144" spans="1:65" s="2" customFormat="1" ht="14.45" customHeight="1">
      <c r="A144" s="34"/>
      <c r="B144" s="35"/>
      <c r="C144" s="224" t="s">
        <v>188</v>
      </c>
      <c r="D144" s="224" t="s">
        <v>271</v>
      </c>
      <c r="E144" s="225" t="s">
        <v>662</v>
      </c>
      <c r="F144" s="226" t="s">
        <v>528</v>
      </c>
      <c r="G144" s="227" t="s">
        <v>302</v>
      </c>
      <c r="H144" s="228">
        <v>31.5</v>
      </c>
      <c r="I144" s="229"/>
      <c r="J144" s="230">
        <f>ROUND(I144*H144,2)</f>
        <v>0</v>
      </c>
      <c r="K144" s="226" t="s">
        <v>1</v>
      </c>
      <c r="L144" s="231"/>
      <c r="M144" s="232" t="s">
        <v>1</v>
      </c>
      <c r="N144" s="233" t="s">
        <v>44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188</v>
      </c>
      <c r="AT144" s="197" t="s">
        <v>271</v>
      </c>
      <c r="AU144" s="197" t="s">
        <v>89</v>
      </c>
      <c r="AY144" s="17" t="s">
        <v>139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87</v>
      </c>
      <c r="BK144" s="198">
        <f>ROUND(I144*H144,2)</f>
        <v>0</v>
      </c>
      <c r="BL144" s="17" t="s">
        <v>146</v>
      </c>
      <c r="BM144" s="197" t="s">
        <v>663</v>
      </c>
    </row>
    <row r="145" spans="1:51" s="13" customFormat="1" ht="11.25">
      <c r="B145" s="199"/>
      <c r="C145" s="200"/>
      <c r="D145" s="201" t="s">
        <v>148</v>
      </c>
      <c r="E145" s="202" t="s">
        <v>1</v>
      </c>
      <c r="F145" s="203" t="s">
        <v>530</v>
      </c>
      <c r="G145" s="200"/>
      <c r="H145" s="202" t="s">
        <v>1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148</v>
      </c>
      <c r="AU145" s="209" t="s">
        <v>89</v>
      </c>
      <c r="AV145" s="13" t="s">
        <v>87</v>
      </c>
      <c r="AW145" s="13" t="s">
        <v>35</v>
      </c>
      <c r="AX145" s="13" t="s">
        <v>79</v>
      </c>
      <c r="AY145" s="209" t="s">
        <v>139</v>
      </c>
    </row>
    <row r="146" spans="1:51" s="14" customFormat="1" ht="11.25">
      <c r="B146" s="210"/>
      <c r="C146" s="211"/>
      <c r="D146" s="201" t="s">
        <v>148</v>
      </c>
      <c r="E146" s="212" t="s">
        <v>1</v>
      </c>
      <c r="F146" s="213" t="s">
        <v>664</v>
      </c>
      <c r="G146" s="211"/>
      <c r="H146" s="214">
        <v>31.5</v>
      </c>
      <c r="I146" s="215"/>
      <c r="J146" s="211"/>
      <c r="K146" s="211"/>
      <c r="L146" s="216"/>
      <c r="M146" s="221"/>
      <c r="N146" s="222"/>
      <c r="O146" s="222"/>
      <c r="P146" s="222"/>
      <c r="Q146" s="222"/>
      <c r="R146" s="222"/>
      <c r="S146" s="222"/>
      <c r="T146" s="223"/>
      <c r="AT146" s="220" t="s">
        <v>148</v>
      </c>
      <c r="AU146" s="220" t="s">
        <v>89</v>
      </c>
      <c r="AV146" s="14" t="s">
        <v>89</v>
      </c>
      <c r="AW146" s="14" t="s">
        <v>35</v>
      </c>
      <c r="AX146" s="14" t="s">
        <v>87</v>
      </c>
      <c r="AY146" s="220" t="s">
        <v>139</v>
      </c>
    </row>
    <row r="147" spans="1:51" s="2" customFormat="1" ht="6.95" customHeight="1">
      <c r="A147" s="34"/>
      <c r="B147" s="54"/>
      <c r="C147" s="55"/>
      <c r="D147" s="55"/>
      <c r="E147" s="55"/>
      <c r="F147" s="55"/>
      <c r="G147" s="55"/>
      <c r="H147" s="55"/>
      <c r="I147" s="55"/>
      <c r="J147" s="55"/>
      <c r="K147" s="55"/>
      <c r="L147" s="39"/>
      <c r="M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</sheetData>
  <sheetProtection algorithmName="SHA-512" hashValue="o/93Pw2XDWHRNItyF9GtfnkWQ+Be9NITSR/sbhVoSU5yiTH6eKvKohIQGUfzlj0U1pt9XaZgG4LHVvu1zfR3OA==" saltValue="vofzranf9ElhIGMD0LSTZ4mf2DA7IW12QHr2WqwXUHRtuBq++Mu0j0sva2NV5c/QaaI0uaQeArpYKGGhkVvRdQ==" spinCount="100000" sheet="1" objects="1" scenarios="1" formatColumns="0" formatRows="0" autoFilter="0"/>
  <autoFilter ref="C117:K14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114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Podpora biodiverzity botanicky a zoologicky cenného území bývalého vojenského areálu v Chomýži u Krnova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115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116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37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ROUND((SUM(BE118:BE158)),  2)</f>
        <v>0</v>
      </c>
      <c r="G33" s="34"/>
      <c r="H33" s="34"/>
      <c r="I33" s="124">
        <v>0.21</v>
      </c>
      <c r="J33" s="123">
        <f>ROUND(((SUM(BE118:BE158))*I33),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ROUND((SUM(BF118:BF158)),  2)</f>
        <v>0</v>
      </c>
      <c r="G34" s="34"/>
      <c r="H34" s="34"/>
      <c r="I34" s="124">
        <v>0.15</v>
      </c>
      <c r="J34" s="123">
        <f>ROUND(((SUM(BF118:BF158))*I34),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ROUND((SUM(BG118:BG158)),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ROUND((SUM(BH118:BH158)),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ROUND((SUM(BI118:BI158)),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Podpora biodiverzity botanicky a zoologicky cenného území bývalého vojenského areálu v Chomýži u Krnova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0" t="str">
        <f>E9</f>
        <v>SO 01 - Asanace stávající vegetace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Chomýž u Krnova</v>
      </c>
      <c r="G89" s="36"/>
      <c r="H89" s="36"/>
      <c r="I89" s="29" t="s">
        <v>22</v>
      </c>
      <c r="J89" s="66" t="str">
        <f>IF(J12="","",J12)</f>
        <v>16. 10. 2020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Krnov</v>
      </c>
      <c r="G91" s="36"/>
      <c r="H91" s="36"/>
      <c r="I91" s="29" t="s">
        <v>32</v>
      </c>
      <c r="J91" s="32" t="str">
        <f>E21</f>
        <v>ZAHRADA OLOMOUC,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36</v>
      </c>
      <c r="J92" s="32" t="str">
        <f>E24</f>
        <v>Ing. Milena Uhlárová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9" customFormat="1" ht="24.95" customHeight="1">
      <c r="B97" s="147"/>
      <c r="C97" s="148"/>
      <c r="D97" s="149" t="s">
        <v>122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123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124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8" t="str">
        <f>E7</f>
        <v>Podpora biodiverzity botanicky a zoologicky cenného území bývalého vojenského areálu v Chomýži u Krnova</v>
      </c>
      <c r="F108" s="299"/>
      <c r="G108" s="299"/>
      <c r="H108" s="29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115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50" t="str">
        <f>E9</f>
        <v>SO 01 - Asanace stávající vegetace</v>
      </c>
      <c r="F110" s="300"/>
      <c r="G110" s="300"/>
      <c r="H110" s="30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Chomýž u Krnova</v>
      </c>
      <c r="G112" s="36"/>
      <c r="H112" s="36"/>
      <c r="I112" s="29" t="s">
        <v>22</v>
      </c>
      <c r="J112" s="66" t="str">
        <f>IF(J12="","",J12)</f>
        <v>16. 10. 2020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Město Krnov</v>
      </c>
      <c r="G114" s="36"/>
      <c r="H114" s="36"/>
      <c r="I114" s="29" t="s">
        <v>32</v>
      </c>
      <c r="J114" s="32" t="str">
        <f>E21</f>
        <v>ZAHRADA OLOMOUC,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30</v>
      </c>
      <c r="D115" s="36"/>
      <c r="E115" s="36"/>
      <c r="F115" s="27" t="str">
        <f>IF(E18="","",E18)</f>
        <v>Vyplň údaj</v>
      </c>
      <c r="G115" s="36"/>
      <c r="H115" s="36"/>
      <c r="I115" s="29" t="s">
        <v>36</v>
      </c>
      <c r="J115" s="32" t="str">
        <f>E24</f>
        <v>Ing. Milena Uhlárová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125</v>
      </c>
      <c r="D117" s="162" t="s">
        <v>64</v>
      </c>
      <c r="E117" s="162" t="s">
        <v>60</v>
      </c>
      <c r="F117" s="162" t="s">
        <v>61</v>
      </c>
      <c r="G117" s="162" t="s">
        <v>126</v>
      </c>
      <c r="H117" s="162" t="s">
        <v>127</v>
      </c>
      <c r="I117" s="162" t="s">
        <v>128</v>
      </c>
      <c r="J117" s="162" t="s">
        <v>119</v>
      </c>
      <c r="K117" s="163" t="s">
        <v>129</v>
      </c>
      <c r="L117" s="164"/>
      <c r="M117" s="75" t="s">
        <v>1</v>
      </c>
      <c r="N117" s="76" t="s">
        <v>43</v>
      </c>
      <c r="O117" s="76" t="s">
        <v>130</v>
      </c>
      <c r="P117" s="76" t="s">
        <v>131</v>
      </c>
      <c r="Q117" s="76" t="s">
        <v>132</v>
      </c>
      <c r="R117" s="76" t="s">
        <v>133</v>
      </c>
      <c r="S117" s="76" t="s">
        <v>134</v>
      </c>
      <c r="T117" s="77" t="s">
        <v>135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136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78</v>
      </c>
      <c r="AU118" s="17" t="s">
        <v>121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78</v>
      </c>
      <c r="E119" s="173" t="s">
        <v>137</v>
      </c>
      <c r="F119" s="173" t="s">
        <v>138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87</v>
      </c>
      <c r="AT119" s="182" t="s">
        <v>78</v>
      </c>
      <c r="AU119" s="182" t="s">
        <v>79</v>
      </c>
      <c r="AY119" s="181" t="s">
        <v>139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78</v>
      </c>
      <c r="E120" s="184" t="s">
        <v>87</v>
      </c>
      <c r="F120" s="184" t="s">
        <v>140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SUM(P121:P158)</f>
        <v>0</v>
      </c>
      <c r="Q120" s="178"/>
      <c r="R120" s="179">
        <f>SUM(R121:R158)</f>
        <v>0</v>
      </c>
      <c r="S120" s="178"/>
      <c r="T120" s="180">
        <f>SUM(T121:T158)</f>
        <v>0</v>
      </c>
      <c r="AR120" s="181" t="s">
        <v>87</v>
      </c>
      <c r="AT120" s="182" t="s">
        <v>78</v>
      </c>
      <c r="AU120" s="182" t="s">
        <v>87</v>
      </c>
      <c r="AY120" s="181" t="s">
        <v>139</v>
      </c>
      <c r="BK120" s="183">
        <f>SUM(BK121:BK158)</f>
        <v>0</v>
      </c>
    </row>
    <row r="121" spans="1:65" s="2" customFormat="1" ht="14.45" customHeight="1">
      <c r="A121" s="34"/>
      <c r="B121" s="35"/>
      <c r="C121" s="186" t="s">
        <v>87</v>
      </c>
      <c r="D121" s="186" t="s">
        <v>141</v>
      </c>
      <c r="E121" s="187" t="s">
        <v>142</v>
      </c>
      <c r="F121" s="188" t="s">
        <v>143</v>
      </c>
      <c r="G121" s="189" t="s">
        <v>144</v>
      </c>
      <c r="H121" s="190">
        <v>2601</v>
      </c>
      <c r="I121" s="191"/>
      <c r="J121" s="192">
        <f>ROUND(I121*H121,2)</f>
        <v>0</v>
      </c>
      <c r="K121" s="188" t="s">
        <v>145</v>
      </c>
      <c r="L121" s="39"/>
      <c r="M121" s="193" t="s">
        <v>1</v>
      </c>
      <c r="N121" s="194" t="s">
        <v>44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146</v>
      </c>
      <c r="AT121" s="197" t="s">
        <v>141</v>
      </c>
      <c r="AU121" s="197" t="s">
        <v>89</v>
      </c>
      <c r="AY121" s="17" t="s">
        <v>139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87</v>
      </c>
      <c r="BK121" s="198">
        <f>ROUND(I121*H121,2)</f>
        <v>0</v>
      </c>
      <c r="BL121" s="17" t="s">
        <v>146</v>
      </c>
      <c r="BM121" s="197" t="s">
        <v>147</v>
      </c>
    </row>
    <row r="122" spans="1:65" s="13" customFormat="1" ht="11.25">
      <c r="B122" s="199"/>
      <c r="C122" s="200"/>
      <c r="D122" s="201" t="s">
        <v>148</v>
      </c>
      <c r="E122" s="202" t="s">
        <v>1</v>
      </c>
      <c r="F122" s="203" t="s">
        <v>149</v>
      </c>
      <c r="G122" s="200"/>
      <c r="H122" s="202" t="s">
        <v>1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148</v>
      </c>
      <c r="AU122" s="209" t="s">
        <v>89</v>
      </c>
      <c r="AV122" s="13" t="s">
        <v>87</v>
      </c>
      <c r="AW122" s="13" t="s">
        <v>35</v>
      </c>
      <c r="AX122" s="13" t="s">
        <v>79</v>
      </c>
      <c r="AY122" s="209" t="s">
        <v>139</v>
      </c>
    </row>
    <row r="123" spans="1:65" s="13" customFormat="1" ht="11.25">
      <c r="B123" s="199"/>
      <c r="C123" s="200"/>
      <c r="D123" s="201" t="s">
        <v>148</v>
      </c>
      <c r="E123" s="202" t="s">
        <v>1</v>
      </c>
      <c r="F123" s="203" t="s">
        <v>150</v>
      </c>
      <c r="G123" s="200"/>
      <c r="H123" s="202" t="s">
        <v>1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148</v>
      </c>
      <c r="AU123" s="209" t="s">
        <v>89</v>
      </c>
      <c r="AV123" s="13" t="s">
        <v>87</v>
      </c>
      <c r="AW123" s="13" t="s">
        <v>35</v>
      </c>
      <c r="AX123" s="13" t="s">
        <v>79</v>
      </c>
      <c r="AY123" s="209" t="s">
        <v>139</v>
      </c>
    </row>
    <row r="124" spans="1:65" s="14" customFormat="1" ht="11.25">
      <c r="B124" s="210"/>
      <c r="C124" s="211"/>
      <c r="D124" s="201" t="s">
        <v>148</v>
      </c>
      <c r="E124" s="212" t="s">
        <v>1</v>
      </c>
      <c r="F124" s="213" t="s">
        <v>151</v>
      </c>
      <c r="G124" s="211"/>
      <c r="H124" s="214">
        <v>2601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148</v>
      </c>
      <c r="AU124" s="220" t="s">
        <v>89</v>
      </c>
      <c r="AV124" s="14" t="s">
        <v>89</v>
      </c>
      <c r="AW124" s="14" t="s">
        <v>35</v>
      </c>
      <c r="AX124" s="14" t="s">
        <v>87</v>
      </c>
      <c r="AY124" s="220" t="s">
        <v>139</v>
      </c>
    </row>
    <row r="125" spans="1:65" s="2" customFormat="1" ht="14.45" customHeight="1">
      <c r="A125" s="34"/>
      <c r="B125" s="35"/>
      <c r="C125" s="186" t="s">
        <v>89</v>
      </c>
      <c r="D125" s="186" t="s">
        <v>141</v>
      </c>
      <c r="E125" s="187" t="s">
        <v>152</v>
      </c>
      <c r="F125" s="188" t="s">
        <v>153</v>
      </c>
      <c r="G125" s="189" t="s">
        <v>144</v>
      </c>
      <c r="H125" s="190">
        <v>937</v>
      </c>
      <c r="I125" s="191"/>
      <c r="J125" s="192">
        <f>ROUND(I125*H125,2)</f>
        <v>0</v>
      </c>
      <c r="K125" s="188" t="s">
        <v>145</v>
      </c>
      <c r="L125" s="39"/>
      <c r="M125" s="193" t="s">
        <v>1</v>
      </c>
      <c r="N125" s="194" t="s">
        <v>44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146</v>
      </c>
      <c r="AT125" s="197" t="s">
        <v>141</v>
      </c>
      <c r="AU125" s="197" t="s">
        <v>89</v>
      </c>
      <c r="AY125" s="17" t="s">
        <v>139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87</v>
      </c>
      <c r="BK125" s="198">
        <f>ROUND(I125*H125,2)</f>
        <v>0</v>
      </c>
      <c r="BL125" s="17" t="s">
        <v>146</v>
      </c>
      <c r="BM125" s="197" t="s">
        <v>154</v>
      </c>
    </row>
    <row r="126" spans="1:65" s="13" customFormat="1" ht="11.25">
      <c r="B126" s="199"/>
      <c r="C126" s="200"/>
      <c r="D126" s="201" t="s">
        <v>148</v>
      </c>
      <c r="E126" s="202" t="s">
        <v>1</v>
      </c>
      <c r="F126" s="203" t="s">
        <v>155</v>
      </c>
      <c r="G126" s="200"/>
      <c r="H126" s="202" t="s">
        <v>1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148</v>
      </c>
      <c r="AU126" s="209" t="s">
        <v>89</v>
      </c>
      <c r="AV126" s="13" t="s">
        <v>87</v>
      </c>
      <c r="AW126" s="13" t="s">
        <v>35</v>
      </c>
      <c r="AX126" s="13" t="s">
        <v>79</v>
      </c>
      <c r="AY126" s="209" t="s">
        <v>139</v>
      </c>
    </row>
    <row r="127" spans="1:65" s="13" customFormat="1" ht="11.25">
      <c r="B127" s="199"/>
      <c r="C127" s="200"/>
      <c r="D127" s="201" t="s">
        <v>148</v>
      </c>
      <c r="E127" s="202" t="s">
        <v>1</v>
      </c>
      <c r="F127" s="203" t="s">
        <v>156</v>
      </c>
      <c r="G127" s="200"/>
      <c r="H127" s="202" t="s">
        <v>1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148</v>
      </c>
      <c r="AU127" s="209" t="s">
        <v>89</v>
      </c>
      <c r="AV127" s="13" t="s">
        <v>87</v>
      </c>
      <c r="AW127" s="13" t="s">
        <v>35</v>
      </c>
      <c r="AX127" s="13" t="s">
        <v>79</v>
      </c>
      <c r="AY127" s="209" t="s">
        <v>139</v>
      </c>
    </row>
    <row r="128" spans="1:65" s="14" customFormat="1" ht="11.25">
      <c r="B128" s="210"/>
      <c r="C128" s="211"/>
      <c r="D128" s="201" t="s">
        <v>148</v>
      </c>
      <c r="E128" s="212" t="s">
        <v>1</v>
      </c>
      <c r="F128" s="213" t="s">
        <v>157</v>
      </c>
      <c r="G128" s="211"/>
      <c r="H128" s="214">
        <v>937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148</v>
      </c>
      <c r="AU128" s="220" t="s">
        <v>89</v>
      </c>
      <c r="AV128" s="14" t="s">
        <v>89</v>
      </c>
      <c r="AW128" s="14" t="s">
        <v>35</v>
      </c>
      <c r="AX128" s="14" t="s">
        <v>87</v>
      </c>
      <c r="AY128" s="220" t="s">
        <v>139</v>
      </c>
    </row>
    <row r="129" spans="1:65" s="2" customFormat="1" ht="14.45" customHeight="1">
      <c r="A129" s="34"/>
      <c r="B129" s="35"/>
      <c r="C129" s="186" t="s">
        <v>158</v>
      </c>
      <c r="D129" s="186" t="s">
        <v>141</v>
      </c>
      <c r="E129" s="187" t="s">
        <v>159</v>
      </c>
      <c r="F129" s="188" t="s">
        <v>160</v>
      </c>
      <c r="G129" s="189" t="s">
        <v>144</v>
      </c>
      <c r="H129" s="190">
        <v>37</v>
      </c>
      <c r="I129" s="191"/>
      <c r="J129" s="192">
        <f>ROUND(I129*H129,2)</f>
        <v>0</v>
      </c>
      <c r="K129" s="188" t="s">
        <v>145</v>
      </c>
      <c r="L129" s="39"/>
      <c r="M129" s="193" t="s">
        <v>1</v>
      </c>
      <c r="N129" s="194" t="s">
        <v>44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146</v>
      </c>
      <c r="AT129" s="197" t="s">
        <v>141</v>
      </c>
      <c r="AU129" s="197" t="s">
        <v>89</v>
      </c>
      <c r="AY129" s="17" t="s">
        <v>139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87</v>
      </c>
      <c r="BK129" s="198">
        <f>ROUND(I129*H129,2)</f>
        <v>0</v>
      </c>
      <c r="BL129" s="17" t="s">
        <v>146</v>
      </c>
      <c r="BM129" s="197" t="s">
        <v>161</v>
      </c>
    </row>
    <row r="130" spans="1:65" s="13" customFormat="1" ht="11.25">
      <c r="B130" s="199"/>
      <c r="C130" s="200"/>
      <c r="D130" s="201" t="s">
        <v>148</v>
      </c>
      <c r="E130" s="202" t="s">
        <v>1</v>
      </c>
      <c r="F130" s="203" t="s">
        <v>162</v>
      </c>
      <c r="G130" s="200"/>
      <c r="H130" s="202" t="s">
        <v>1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148</v>
      </c>
      <c r="AU130" s="209" t="s">
        <v>89</v>
      </c>
      <c r="AV130" s="13" t="s">
        <v>87</v>
      </c>
      <c r="AW130" s="13" t="s">
        <v>35</v>
      </c>
      <c r="AX130" s="13" t="s">
        <v>79</v>
      </c>
      <c r="AY130" s="209" t="s">
        <v>139</v>
      </c>
    </row>
    <row r="131" spans="1:65" s="14" customFormat="1" ht="11.25">
      <c r="B131" s="210"/>
      <c r="C131" s="211"/>
      <c r="D131" s="201" t="s">
        <v>148</v>
      </c>
      <c r="E131" s="212" t="s">
        <v>1</v>
      </c>
      <c r="F131" s="213" t="s">
        <v>163</v>
      </c>
      <c r="G131" s="211"/>
      <c r="H131" s="214">
        <v>37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148</v>
      </c>
      <c r="AU131" s="220" t="s">
        <v>89</v>
      </c>
      <c r="AV131" s="14" t="s">
        <v>89</v>
      </c>
      <c r="AW131" s="14" t="s">
        <v>35</v>
      </c>
      <c r="AX131" s="14" t="s">
        <v>87</v>
      </c>
      <c r="AY131" s="220" t="s">
        <v>139</v>
      </c>
    </row>
    <row r="132" spans="1:65" s="2" customFormat="1" ht="14.45" customHeight="1">
      <c r="A132" s="34"/>
      <c r="B132" s="35"/>
      <c r="C132" s="186" t="s">
        <v>146</v>
      </c>
      <c r="D132" s="186" t="s">
        <v>141</v>
      </c>
      <c r="E132" s="187" t="s">
        <v>164</v>
      </c>
      <c r="F132" s="188" t="s">
        <v>165</v>
      </c>
      <c r="G132" s="189" t="s">
        <v>144</v>
      </c>
      <c r="H132" s="190">
        <v>20</v>
      </c>
      <c r="I132" s="191"/>
      <c r="J132" s="192">
        <f>ROUND(I132*H132,2)</f>
        <v>0</v>
      </c>
      <c r="K132" s="188" t="s">
        <v>145</v>
      </c>
      <c r="L132" s="39"/>
      <c r="M132" s="193" t="s">
        <v>1</v>
      </c>
      <c r="N132" s="194" t="s">
        <v>44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146</v>
      </c>
      <c r="AT132" s="197" t="s">
        <v>141</v>
      </c>
      <c r="AU132" s="197" t="s">
        <v>89</v>
      </c>
      <c r="AY132" s="17" t="s">
        <v>139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87</v>
      </c>
      <c r="BK132" s="198">
        <f>ROUND(I132*H132,2)</f>
        <v>0</v>
      </c>
      <c r="BL132" s="17" t="s">
        <v>146</v>
      </c>
      <c r="BM132" s="197" t="s">
        <v>166</v>
      </c>
    </row>
    <row r="133" spans="1:65" s="13" customFormat="1" ht="11.25">
      <c r="B133" s="199"/>
      <c r="C133" s="200"/>
      <c r="D133" s="201" t="s">
        <v>148</v>
      </c>
      <c r="E133" s="202" t="s">
        <v>1</v>
      </c>
      <c r="F133" s="203" t="s">
        <v>167</v>
      </c>
      <c r="G133" s="200"/>
      <c r="H133" s="202" t="s">
        <v>1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148</v>
      </c>
      <c r="AU133" s="209" t="s">
        <v>89</v>
      </c>
      <c r="AV133" s="13" t="s">
        <v>87</v>
      </c>
      <c r="AW133" s="13" t="s">
        <v>35</v>
      </c>
      <c r="AX133" s="13" t="s">
        <v>79</v>
      </c>
      <c r="AY133" s="209" t="s">
        <v>139</v>
      </c>
    </row>
    <row r="134" spans="1:65" s="14" customFormat="1" ht="11.25">
      <c r="B134" s="210"/>
      <c r="C134" s="211"/>
      <c r="D134" s="201" t="s">
        <v>148</v>
      </c>
      <c r="E134" s="212" t="s">
        <v>1</v>
      </c>
      <c r="F134" s="213" t="s">
        <v>168</v>
      </c>
      <c r="G134" s="211"/>
      <c r="H134" s="214">
        <v>20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148</v>
      </c>
      <c r="AU134" s="220" t="s">
        <v>89</v>
      </c>
      <c r="AV134" s="14" t="s">
        <v>89</v>
      </c>
      <c r="AW134" s="14" t="s">
        <v>35</v>
      </c>
      <c r="AX134" s="14" t="s">
        <v>87</v>
      </c>
      <c r="AY134" s="220" t="s">
        <v>139</v>
      </c>
    </row>
    <row r="135" spans="1:65" s="2" customFormat="1" ht="14.45" customHeight="1">
      <c r="A135" s="34"/>
      <c r="B135" s="35"/>
      <c r="C135" s="186" t="s">
        <v>169</v>
      </c>
      <c r="D135" s="186" t="s">
        <v>141</v>
      </c>
      <c r="E135" s="187" t="s">
        <v>170</v>
      </c>
      <c r="F135" s="188" t="s">
        <v>171</v>
      </c>
      <c r="G135" s="189" t="s">
        <v>144</v>
      </c>
      <c r="H135" s="190">
        <v>7</v>
      </c>
      <c r="I135" s="191"/>
      <c r="J135" s="192">
        <f>ROUND(I135*H135,2)</f>
        <v>0</v>
      </c>
      <c r="K135" s="188" t="s">
        <v>145</v>
      </c>
      <c r="L135" s="39"/>
      <c r="M135" s="193" t="s">
        <v>1</v>
      </c>
      <c r="N135" s="194" t="s">
        <v>44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146</v>
      </c>
      <c r="AT135" s="197" t="s">
        <v>141</v>
      </c>
      <c r="AU135" s="197" t="s">
        <v>89</v>
      </c>
      <c r="AY135" s="17" t="s">
        <v>139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87</v>
      </c>
      <c r="BK135" s="198">
        <f>ROUND(I135*H135,2)</f>
        <v>0</v>
      </c>
      <c r="BL135" s="17" t="s">
        <v>146</v>
      </c>
      <c r="BM135" s="197" t="s">
        <v>172</v>
      </c>
    </row>
    <row r="136" spans="1:65" s="13" customFormat="1" ht="11.25">
      <c r="B136" s="199"/>
      <c r="C136" s="200"/>
      <c r="D136" s="201" t="s">
        <v>148</v>
      </c>
      <c r="E136" s="202" t="s">
        <v>1</v>
      </c>
      <c r="F136" s="203" t="s">
        <v>173</v>
      </c>
      <c r="G136" s="200"/>
      <c r="H136" s="202" t="s">
        <v>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148</v>
      </c>
      <c r="AU136" s="209" t="s">
        <v>89</v>
      </c>
      <c r="AV136" s="13" t="s">
        <v>87</v>
      </c>
      <c r="AW136" s="13" t="s">
        <v>35</v>
      </c>
      <c r="AX136" s="13" t="s">
        <v>79</v>
      </c>
      <c r="AY136" s="209" t="s">
        <v>139</v>
      </c>
    </row>
    <row r="137" spans="1:65" s="14" customFormat="1" ht="11.25">
      <c r="B137" s="210"/>
      <c r="C137" s="211"/>
      <c r="D137" s="201" t="s">
        <v>148</v>
      </c>
      <c r="E137" s="212" t="s">
        <v>1</v>
      </c>
      <c r="F137" s="213" t="s">
        <v>174</v>
      </c>
      <c r="G137" s="211"/>
      <c r="H137" s="214">
        <v>7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148</v>
      </c>
      <c r="AU137" s="220" t="s">
        <v>89</v>
      </c>
      <c r="AV137" s="14" t="s">
        <v>89</v>
      </c>
      <c r="AW137" s="14" t="s">
        <v>35</v>
      </c>
      <c r="AX137" s="14" t="s">
        <v>87</v>
      </c>
      <c r="AY137" s="220" t="s">
        <v>139</v>
      </c>
    </row>
    <row r="138" spans="1:65" s="2" customFormat="1" ht="14.45" customHeight="1">
      <c r="A138" s="34"/>
      <c r="B138" s="35"/>
      <c r="C138" s="186" t="s">
        <v>175</v>
      </c>
      <c r="D138" s="186" t="s">
        <v>141</v>
      </c>
      <c r="E138" s="187" t="s">
        <v>176</v>
      </c>
      <c r="F138" s="188" t="s">
        <v>177</v>
      </c>
      <c r="G138" s="189" t="s">
        <v>144</v>
      </c>
      <c r="H138" s="190">
        <v>1</v>
      </c>
      <c r="I138" s="191"/>
      <c r="J138" s="192">
        <f>ROUND(I138*H138,2)</f>
        <v>0</v>
      </c>
      <c r="K138" s="188" t="s">
        <v>145</v>
      </c>
      <c r="L138" s="39"/>
      <c r="M138" s="193" t="s">
        <v>1</v>
      </c>
      <c r="N138" s="194" t="s">
        <v>44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146</v>
      </c>
      <c r="AT138" s="197" t="s">
        <v>141</v>
      </c>
      <c r="AU138" s="197" t="s">
        <v>89</v>
      </c>
      <c r="AY138" s="17" t="s">
        <v>139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87</v>
      </c>
      <c r="BK138" s="198">
        <f>ROUND(I138*H138,2)</f>
        <v>0</v>
      </c>
      <c r="BL138" s="17" t="s">
        <v>146</v>
      </c>
      <c r="BM138" s="197" t="s">
        <v>178</v>
      </c>
    </row>
    <row r="139" spans="1:65" s="13" customFormat="1" ht="11.25">
      <c r="B139" s="199"/>
      <c r="C139" s="200"/>
      <c r="D139" s="201" t="s">
        <v>148</v>
      </c>
      <c r="E139" s="202" t="s">
        <v>1</v>
      </c>
      <c r="F139" s="203" t="s">
        <v>179</v>
      </c>
      <c r="G139" s="200"/>
      <c r="H139" s="202" t="s">
        <v>1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148</v>
      </c>
      <c r="AU139" s="209" t="s">
        <v>89</v>
      </c>
      <c r="AV139" s="13" t="s">
        <v>87</v>
      </c>
      <c r="AW139" s="13" t="s">
        <v>35</v>
      </c>
      <c r="AX139" s="13" t="s">
        <v>79</v>
      </c>
      <c r="AY139" s="209" t="s">
        <v>139</v>
      </c>
    </row>
    <row r="140" spans="1:65" s="14" customFormat="1" ht="11.25">
      <c r="B140" s="210"/>
      <c r="C140" s="211"/>
      <c r="D140" s="201" t="s">
        <v>148</v>
      </c>
      <c r="E140" s="212" t="s">
        <v>1</v>
      </c>
      <c r="F140" s="213" t="s">
        <v>87</v>
      </c>
      <c r="G140" s="211"/>
      <c r="H140" s="214">
        <v>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148</v>
      </c>
      <c r="AU140" s="220" t="s">
        <v>89</v>
      </c>
      <c r="AV140" s="14" t="s">
        <v>89</v>
      </c>
      <c r="AW140" s="14" t="s">
        <v>35</v>
      </c>
      <c r="AX140" s="14" t="s">
        <v>87</v>
      </c>
      <c r="AY140" s="220" t="s">
        <v>139</v>
      </c>
    </row>
    <row r="141" spans="1:65" s="2" customFormat="1" ht="24.2" customHeight="1">
      <c r="A141" s="34"/>
      <c r="B141" s="35"/>
      <c r="C141" s="186" t="s">
        <v>174</v>
      </c>
      <c r="D141" s="186" t="s">
        <v>141</v>
      </c>
      <c r="E141" s="187" t="s">
        <v>180</v>
      </c>
      <c r="F141" s="188" t="s">
        <v>181</v>
      </c>
      <c r="G141" s="189" t="s">
        <v>182</v>
      </c>
      <c r="H141" s="190">
        <v>557</v>
      </c>
      <c r="I141" s="191"/>
      <c r="J141" s="192">
        <f>ROUND(I141*H141,2)</f>
        <v>0</v>
      </c>
      <c r="K141" s="188" t="s">
        <v>183</v>
      </c>
      <c r="L141" s="39"/>
      <c r="M141" s="193" t="s">
        <v>1</v>
      </c>
      <c r="N141" s="194" t="s">
        <v>44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146</v>
      </c>
      <c r="AT141" s="197" t="s">
        <v>141</v>
      </c>
      <c r="AU141" s="197" t="s">
        <v>89</v>
      </c>
      <c r="AY141" s="17" t="s">
        <v>139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87</v>
      </c>
      <c r="BK141" s="198">
        <f>ROUND(I141*H141,2)</f>
        <v>0</v>
      </c>
      <c r="BL141" s="17" t="s">
        <v>146</v>
      </c>
      <c r="BM141" s="197" t="s">
        <v>184</v>
      </c>
    </row>
    <row r="142" spans="1:65" s="13" customFormat="1" ht="22.5">
      <c r="B142" s="199"/>
      <c r="C142" s="200"/>
      <c r="D142" s="201" t="s">
        <v>148</v>
      </c>
      <c r="E142" s="202" t="s">
        <v>1</v>
      </c>
      <c r="F142" s="203" t="s">
        <v>185</v>
      </c>
      <c r="G142" s="200"/>
      <c r="H142" s="202" t="s">
        <v>1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148</v>
      </c>
      <c r="AU142" s="209" t="s">
        <v>89</v>
      </c>
      <c r="AV142" s="13" t="s">
        <v>87</v>
      </c>
      <c r="AW142" s="13" t="s">
        <v>35</v>
      </c>
      <c r="AX142" s="13" t="s">
        <v>79</v>
      </c>
      <c r="AY142" s="209" t="s">
        <v>139</v>
      </c>
    </row>
    <row r="143" spans="1:65" s="13" customFormat="1" ht="11.25">
      <c r="B143" s="199"/>
      <c r="C143" s="200"/>
      <c r="D143" s="201" t="s">
        <v>148</v>
      </c>
      <c r="E143" s="202" t="s">
        <v>1</v>
      </c>
      <c r="F143" s="203" t="s">
        <v>186</v>
      </c>
      <c r="G143" s="200"/>
      <c r="H143" s="202" t="s">
        <v>1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148</v>
      </c>
      <c r="AU143" s="209" t="s">
        <v>89</v>
      </c>
      <c r="AV143" s="13" t="s">
        <v>87</v>
      </c>
      <c r="AW143" s="13" t="s">
        <v>35</v>
      </c>
      <c r="AX143" s="13" t="s">
        <v>79</v>
      </c>
      <c r="AY143" s="209" t="s">
        <v>139</v>
      </c>
    </row>
    <row r="144" spans="1:65" s="14" customFormat="1" ht="11.25">
      <c r="B144" s="210"/>
      <c r="C144" s="211"/>
      <c r="D144" s="201" t="s">
        <v>148</v>
      </c>
      <c r="E144" s="212" t="s">
        <v>1</v>
      </c>
      <c r="F144" s="213" t="s">
        <v>187</v>
      </c>
      <c r="G144" s="211"/>
      <c r="H144" s="214">
        <v>557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148</v>
      </c>
      <c r="AU144" s="220" t="s">
        <v>89</v>
      </c>
      <c r="AV144" s="14" t="s">
        <v>89</v>
      </c>
      <c r="AW144" s="14" t="s">
        <v>35</v>
      </c>
      <c r="AX144" s="14" t="s">
        <v>87</v>
      </c>
      <c r="AY144" s="220" t="s">
        <v>139</v>
      </c>
    </row>
    <row r="145" spans="1:65" s="2" customFormat="1" ht="24.2" customHeight="1">
      <c r="A145" s="34"/>
      <c r="B145" s="35"/>
      <c r="C145" s="186" t="s">
        <v>188</v>
      </c>
      <c r="D145" s="186" t="s">
        <v>141</v>
      </c>
      <c r="E145" s="187" t="s">
        <v>189</v>
      </c>
      <c r="F145" s="188" t="s">
        <v>190</v>
      </c>
      <c r="G145" s="189" t="s">
        <v>191</v>
      </c>
      <c r="H145" s="190">
        <v>1.6850000000000001</v>
      </c>
      <c r="I145" s="191"/>
      <c r="J145" s="192">
        <f>ROUND(I145*H145,2)</f>
        <v>0</v>
      </c>
      <c r="K145" s="188" t="s">
        <v>183</v>
      </c>
      <c r="L145" s="39"/>
      <c r="M145" s="193" t="s">
        <v>1</v>
      </c>
      <c r="N145" s="194" t="s">
        <v>44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146</v>
      </c>
      <c r="AT145" s="197" t="s">
        <v>141</v>
      </c>
      <c r="AU145" s="197" t="s">
        <v>89</v>
      </c>
      <c r="AY145" s="17" t="s">
        <v>139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87</v>
      </c>
      <c r="BK145" s="198">
        <f>ROUND(I145*H145,2)</f>
        <v>0</v>
      </c>
      <c r="BL145" s="17" t="s">
        <v>146</v>
      </c>
      <c r="BM145" s="197" t="s">
        <v>192</v>
      </c>
    </row>
    <row r="146" spans="1:65" s="14" customFormat="1" ht="11.25">
      <c r="B146" s="210"/>
      <c r="C146" s="211"/>
      <c r="D146" s="201" t="s">
        <v>148</v>
      </c>
      <c r="E146" s="212" t="s">
        <v>1</v>
      </c>
      <c r="F146" s="213" t="s">
        <v>193</v>
      </c>
      <c r="G146" s="211"/>
      <c r="H146" s="214">
        <v>1.6850000000000001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148</v>
      </c>
      <c r="AU146" s="220" t="s">
        <v>89</v>
      </c>
      <c r="AV146" s="14" t="s">
        <v>89</v>
      </c>
      <c r="AW146" s="14" t="s">
        <v>35</v>
      </c>
      <c r="AX146" s="14" t="s">
        <v>87</v>
      </c>
      <c r="AY146" s="220" t="s">
        <v>139</v>
      </c>
    </row>
    <row r="147" spans="1:65" s="2" customFormat="1" ht="37.9" customHeight="1">
      <c r="A147" s="34"/>
      <c r="B147" s="35"/>
      <c r="C147" s="186" t="s">
        <v>194</v>
      </c>
      <c r="D147" s="186" t="s">
        <v>141</v>
      </c>
      <c r="E147" s="187" t="s">
        <v>195</v>
      </c>
      <c r="F147" s="188" t="s">
        <v>196</v>
      </c>
      <c r="G147" s="189" t="s">
        <v>191</v>
      </c>
      <c r="H147" s="190">
        <v>3.23</v>
      </c>
      <c r="I147" s="191"/>
      <c r="J147" s="192">
        <f>ROUND(I147*H147,2)</f>
        <v>0</v>
      </c>
      <c r="K147" s="188" t="s">
        <v>183</v>
      </c>
      <c r="L147" s="39"/>
      <c r="M147" s="193" t="s">
        <v>1</v>
      </c>
      <c r="N147" s="194" t="s">
        <v>44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146</v>
      </c>
      <c r="AT147" s="197" t="s">
        <v>141</v>
      </c>
      <c r="AU147" s="197" t="s">
        <v>89</v>
      </c>
      <c r="AY147" s="17" t="s">
        <v>139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87</v>
      </c>
      <c r="BK147" s="198">
        <f>ROUND(I147*H147,2)</f>
        <v>0</v>
      </c>
      <c r="BL147" s="17" t="s">
        <v>146</v>
      </c>
      <c r="BM147" s="197" t="s">
        <v>197</v>
      </c>
    </row>
    <row r="148" spans="1:65" s="14" customFormat="1" ht="11.25">
      <c r="B148" s="210"/>
      <c r="C148" s="211"/>
      <c r="D148" s="201" t="s">
        <v>148</v>
      </c>
      <c r="E148" s="212" t="s">
        <v>1</v>
      </c>
      <c r="F148" s="213" t="s">
        <v>198</v>
      </c>
      <c r="G148" s="211"/>
      <c r="H148" s="214">
        <v>3.23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148</v>
      </c>
      <c r="AU148" s="220" t="s">
        <v>89</v>
      </c>
      <c r="AV148" s="14" t="s">
        <v>89</v>
      </c>
      <c r="AW148" s="14" t="s">
        <v>35</v>
      </c>
      <c r="AX148" s="14" t="s">
        <v>87</v>
      </c>
      <c r="AY148" s="220" t="s">
        <v>139</v>
      </c>
    </row>
    <row r="149" spans="1:65" s="2" customFormat="1" ht="24.2" customHeight="1">
      <c r="A149" s="34"/>
      <c r="B149" s="35"/>
      <c r="C149" s="186" t="s">
        <v>199</v>
      </c>
      <c r="D149" s="186" t="s">
        <v>141</v>
      </c>
      <c r="E149" s="187" t="s">
        <v>200</v>
      </c>
      <c r="F149" s="188" t="s">
        <v>201</v>
      </c>
      <c r="G149" s="189" t="s">
        <v>182</v>
      </c>
      <c r="H149" s="190">
        <v>160</v>
      </c>
      <c r="I149" s="191"/>
      <c r="J149" s="192">
        <f>ROUND(I149*H149,2)</f>
        <v>0</v>
      </c>
      <c r="K149" s="188" t="s">
        <v>183</v>
      </c>
      <c r="L149" s="39"/>
      <c r="M149" s="193" t="s">
        <v>1</v>
      </c>
      <c r="N149" s="194" t="s">
        <v>44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146</v>
      </c>
      <c r="AT149" s="197" t="s">
        <v>141</v>
      </c>
      <c r="AU149" s="197" t="s">
        <v>89</v>
      </c>
      <c r="AY149" s="17" t="s">
        <v>139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87</v>
      </c>
      <c r="BK149" s="198">
        <f>ROUND(I149*H149,2)</f>
        <v>0</v>
      </c>
      <c r="BL149" s="17" t="s">
        <v>146</v>
      </c>
      <c r="BM149" s="197" t="s">
        <v>202</v>
      </c>
    </row>
    <row r="150" spans="1:65" s="14" customFormat="1" ht="11.25">
      <c r="B150" s="210"/>
      <c r="C150" s="211"/>
      <c r="D150" s="201" t="s">
        <v>148</v>
      </c>
      <c r="E150" s="212" t="s">
        <v>1</v>
      </c>
      <c r="F150" s="213" t="s">
        <v>203</v>
      </c>
      <c r="G150" s="211"/>
      <c r="H150" s="214">
        <v>160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148</v>
      </c>
      <c r="AU150" s="220" t="s">
        <v>89</v>
      </c>
      <c r="AV150" s="14" t="s">
        <v>89</v>
      </c>
      <c r="AW150" s="14" t="s">
        <v>35</v>
      </c>
      <c r="AX150" s="14" t="s">
        <v>87</v>
      </c>
      <c r="AY150" s="220" t="s">
        <v>139</v>
      </c>
    </row>
    <row r="151" spans="1:65" s="2" customFormat="1" ht="24.2" customHeight="1">
      <c r="A151" s="34"/>
      <c r="B151" s="35"/>
      <c r="C151" s="186" t="s">
        <v>204</v>
      </c>
      <c r="D151" s="186" t="s">
        <v>141</v>
      </c>
      <c r="E151" s="187" t="s">
        <v>205</v>
      </c>
      <c r="F151" s="188" t="s">
        <v>206</v>
      </c>
      <c r="G151" s="189" t="s">
        <v>182</v>
      </c>
      <c r="H151" s="190">
        <v>17253</v>
      </c>
      <c r="I151" s="191"/>
      <c r="J151" s="192">
        <f>ROUND(I151*H151,2)</f>
        <v>0</v>
      </c>
      <c r="K151" s="188" t="s">
        <v>183</v>
      </c>
      <c r="L151" s="39"/>
      <c r="M151" s="193" t="s">
        <v>1</v>
      </c>
      <c r="N151" s="194" t="s">
        <v>44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146</v>
      </c>
      <c r="AT151" s="197" t="s">
        <v>141</v>
      </c>
      <c r="AU151" s="197" t="s">
        <v>89</v>
      </c>
      <c r="AY151" s="17" t="s">
        <v>139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87</v>
      </c>
      <c r="BK151" s="198">
        <f>ROUND(I151*H151,2)</f>
        <v>0</v>
      </c>
      <c r="BL151" s="17" t="s">
        <v>146</v>
      </c>
      <c r="BM151" s="197" t="s">
        <v>207</v>
      </c>
    </row>
    <row r="152" spans="1:65" s="13" customFormat="1" ht="11.25">
      <c r="B152" s="199"/>
      <c r="C152" s="200"/>
      <c r="D152" s="201" t="s">
        <v>148</v>
      </c>
      <c r="E152" s="202" t="s">
        <v>1</v>
      </c>
      <c r="F152" s="203" t="s">
        <v>208</v>
      </c>
      <c r="G152" s="200"/>
      <c r="H152" s="202" t="s">
        <v>1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148</v>
      </c>
      <c r="AU152" s="209" t="s">
        <v>89</v>
      </c>
      <c r="AV152" s="13" t="s">
        <v>87</v>
      </c>
      <c r="AW152" s="13" t="s">
        <v>35</v>
      </c>
      <c r="AX152" s="13" t="s">
        <v>79</v>
      </c>
      <c r="AY152" s="209" t="s">
        <v>139</v>
      </c>
    </row>
    <row r="153" spans="1:65" s="14" customFormat="1" ht="11.25">
      <c r="B153" s="210"/>
      <c r="C153" s="211"/>
      <c r="D153" s="201" t="s">
        <v>148</v>
      </c>
      <c r="E153" s="212" t="s">
        <v>1</v>
      </c>
      <c r="F153" s="213" t="s">
        <v>209</v>
      </c>
      <c r="G153" s="211"/>
      <c r="H153" s="214">
        <v>17253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148</v>
      </c>
      <c r="AU153" s="220" t="s">
        <v>89</v>
      </c>
      <c r="AV153" s="14" t="s">
        <v>89</v>
      </c>
      <c r="AW153" s="14" t="s">
        <v>35</v>
      </c>
      <c r="AX153" s="14" t="s">
        <v>87</v>
      </c>
      <c r="AY153" s="220" t="s">
        <v>139</v>
      </c>
    </row>
    <row r="154" spans="1:65" s="2" customFormat="1" ht="14.45" customHeight="1">
      <c r="A154" s="34"/>
      <c r="B154" s="35"/>
      <c r="C154" s="186" t="s">
        <v>210</v>
      </c>
      <c r="D154" s="186" t="s">
        <v>141</v>
      </c>
      <c r="E154" s="187" t="s">
        <v>211</v>
      </c>
      <c r="F154" s="188" t="s">
        <v>212</v>
      </c>
      <c r="G154" s="189" t="s">
        <v>144</v>
      </c>
      <c r="H154" s="190">
        <v>10</v>
      </c>
      <c r="I154" s="191"/>
      <c r="J154" s="192">
        <f>ROUND(I154*H154,2)</f>
        <v>0</v>
      </c>
      <c r="K154" s="188" t="s">
        <v>183</v>
      </c>
      <c r="L154" s="39"/>
      <c r="M154" s="193" t="s">
        <v>1</v>
      </c>
      <c r="N154" s="194" t="s">
        <v>44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146</v>
      </c>
      <c r="AT154" s="197" t="s">
        <v>141</v>
      </c>
      <c r="AU154" s="197" t="s">
        <v>89</v>
      </c>
      <c r="AY154" s="17" t="s">
        <v>139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87</v>
      </c>
      <c r="BK154" s="198">
        <f>ROUND(I154*H154,2)</f>
        <v>0</v>
      </c>
      <c r="BL154" s="17" t="s">
        <v>146</v>
      </c>
      <c r="BM154" s="197" t="s">
        <v>213</v>
      </c>
    </row>
    <row r="155" spans="1:65" s="14" customFormat="1" ht="11.25">
      <c r="B155" s="210"/>
      <c r="C155" s="211"/>
      <c r="D155" s="201" t="s">
        <v>148</v>
      </c>
      <c r="E155" s="212" t="s">
        <v>1</v>
      </c>
      <c r="F155" s="213" t="s">
        <v>199</v>
      </c>
      <c r="G155" s="211"/>
      <c r="H155" s="214">
        <v>10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148</v>
      </c>
      <c r="AU155" s="220" t="s">
        <v>89</v>
      </c>
      <c r="AV155" s="14" t="s">
        <v>89</v>
      </c>
      <c r="AW155" s="14" t="s">
        <v>35</v>
      </c>
      <c r="AX155" s="14" t="s">
        <v>87</v>
      </c>
      <c r="AY155" s="220" t="s">
        <v>139</v>
      </c>
    </row>
    <row r="156" spans="1:65" s="2" customFormat="1" ht="14.45" customHeight="1">
      <c r="A156" s="34"/>
      <c r="B156" s="35"/>
      <c r="C156" s="186" t="s">
        <v>214</v>
      </c>
      <c r="D156" s="186" t="s">
        <v>141</v>
      </c>
      <c r="E156" s="187" t="s">
        <v>215</v>
      </c>
      <c r="F156" s="188" t="s">
        <v>216</v>
      </c>
      <c r="G156" s="189" t="s">
        <v>217</v>
      </c>
      <c r="H156" s="190">
        <v>89</v>
      </c>
      <c r="I156" s="191"/>
      <c r="J156" s="192">
        <f>ROUND(I156*H156,2)</f>
        <v>0</v>
      </c>
      <c r="K156" s="188" t="s">
        <v>183</v>
      </c>
      <c r="L156" s="39"/>
      <c r="M156" s="193" t="s">
        <v>1</v>
      </c>
      <c r="N156" s="194" t="s">
        <v>44</v>
      </c>
      <c r="O156" s="71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146</v>
      </c>
      <c r="AT156" s="197" t="s">
        <v>141</v>
      </c>
      <c r="AU156" s="197" t="s">
        <v>89</v>
      </c>
      <c r="AY156" s="17" t="s">
        <v>139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87</v>
      </c>
      <c r="BK156" s="198">
        <f>ROUND(I156*H156,2)</f>
        <v>0</v>
      </c>
      <c r="BL156" s="17" t="s">
        <v>146</v>
      </c>
      <c r="BM156" s="197" t="s">
        <v>218</v>
      </c>
    </row>
    <row r="157" spans="1:65" s="13" customFormat="1" ht="11.25">
      <c r="B157" s="199"/>
      <c r="C157" s="200"/>
      <c r="D157" s="201" t="s">
        <v>148</v>
      </c>
      <c r="E157" s="202" t="s">
        <v>1</v>
      </c>
      <c r="F157" s="203" t="s">
        <v>219</v>
      </c>
      <c r="G157" s="200"/>
      <c r="H157" s="202" t="s">
        <v>1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148</v>
      </c>
      <c r="AU157" s="209" t="s">
        <v>89</v>
      </c>
      <c r="AV157" s="13" t="s">
        <v>87</v>
      </c>
      <c r="AW157" s="13" t="s">
        <v>35</v>
      </c>
      <c r="AX157" s="13" t="s">
        <v>79</v>
      </c>
      <c r="AY157" s="209" t="s">
        <v>139</v>
      </c>
    </row>
    <row r="158" spans="1:65" s="14" customFormat="1" ht="11.25">
      <c r="B158" s="210"/>
      <c r="C158" s="211"/>
      <c r="D158" s="201" t="s">
        <v>148</v>
      </c>
      <c r="E158" s="212" t="s">
        <v>1</v>
      </c>
      <c r="F158" s="213" t="s">
        <v>220</v>
      </c>
      <c r="G158" s="211"/>
      <c r="H158" s="214">
        <v>89</v>
      </c>
      <c r="I158" s="215"/>
      <c r="J158" s="211"/>
      <c r="K158" s="211"/>
      <c r="L158" s="216"/>
      <c r="M158" s="221"/>
      <c r="N158" s="222"/>
      <c r="O158" s="222"/>
      <c r="P158" s="222"/>
      <c r="Q158" s="222"/>
      <c r="R158" s="222"/>
      <c r="S158" s="222"/>
      <c r="T158" s="223"/>
      <c r="AT158" s="220" t="s">
        <v>148</v>
      </c>
      <c r="AU158" s="220" t="s">
        <v>89</v>
      </c>
      <c r="AV158" s="14" t="s">
        <v>89</v>
      </c>
      <c r="AW158" s="14" t="s">
        <v>35</v>
      </c>
      <c r="AX158" s="14" t="s">
        <v>87</v>
      </c>
      <c r="AY158" s="220" t="s">
        <v>139</v>
      </c>
    </row>
    <row r="159" spans="1:65" s="2" customFormat="1" ht="6.95" customHeight="1">
      <c r="A159" s="34"/>
      <c r="B159" s="54"/>
      <c r="C159" s="55"/>
      <c r="D159" s="55"/>
      <c r="E159" s="55"/>
      <c r="F159" s="55"/>
      <c r="G159" s="55"/>
      <c r="H159" s="55"/>
      <c r="I159" s="55"/>
      <c r="J159" s="55"/>
      <c r="K159" s="55"/>
      <c r="L159" s="39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sheetProtection algorithmName="SHA-512" hashValue="ffHCiPHuqAv8mQzQ9reT2ySQD7O8s9nGjAF363F7lF0k17ZA9vRngxdzEW+m3OGiEWXkMt12fDDwzTlmmUVkCA==" saltValue="5aQ1On3Xy7vl6XZ39HPpLH5/HJ4/7j9iUMBAzWyS0RZ6AqRMuSkI+LcaqRALuxwP6eZR4K6sDxP5fNsP8gn0Qw==" spinCount="100000" sheet="1" objects="1" scenarios="1" formatColumns="0" formatRows="0" autoFilter="0"/>
  <autoFilter ref="C117:K15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114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Podpora biodiverzity botanicky a zoologicky cenného území bývalého vojenského areálu v Chomýži u Krnova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115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221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37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ROUND((SUM(BE118:BE146)),  2)</f>
        <v>0</v>
      </c>
      <c r="G33" s="34"/>
      <c r="H33" s="34"/>
      <c r="I33" s="124">
        <v>0.21</v>
      </c>
      <c r="J33" s="123">
        <f>ROUND(((SUM(BE118:BE146))*I33),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ROUND((SUM(BF118:BF146)),  2)</f>
        <v>0</v>
      </c>
      <c r="G34" s="34"/>
      <c r="H34" s="34"/>
      <c r="I34" s="124">
        <v>0.15</v>
      </c>
      <c r="J34" s="123">
        <f>ROUND(((SUM(BF118:BF146))*I34),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ROUND((SUM(BG118:BG146)),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ROUND((SUM(BH118:BH146)),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ROUND((SUM(BI118:BI146)),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Podpora biodiverzity botanicky a zoologicky cenného území bývalého vojenského areálu v Chomýži u Krnova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0" t="str">
        <f>E9</f>
        <v>SO 02 - Příprava pro realizaci ohradníku, vyklizení území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Chomýž u Krnova</v>
      </c>
      <c r="G89" s="36"/>
      <c r="H89" s="36"/>
      <c r="I89" s="29" t="s">
        <v>22</v>
      </c>
      <c r="J89" s="66" t="str">
        <f>IF(J12="","",J12)</f>
        <v>16. 10. 2020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Krnov</v>
      </c>
      <c r="G91" s="36"/>
      <c r="H91" s="36"/>
      <c r="I91" s="29" t="s">
        <v>32</v>
      </c>
      <c r="J91" s="32" t="str">
        <f>E21</f>
        <v>ZAHRADA OLOMOUC,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36</v>
      </c>
      <c r="J92" s="32" t="str">
        <f>E24</f>
        <v>Ing. Milena Uhlárová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9" customFormat="1" ht="24.95" customHeight="1">
      <c r="B97" s="147"/>
      <c r="C97" s="148"/>
      <c r="D97" s="149" t="s">
        <v>122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123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124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8" t="str">
        <f>E7</f>
        <v>Podpora biodiverzity botanicky a zoologicky cenného území bývalého vojenského areálu v Chomýži u Krnova</v>
      </c>
      <c r="F108" s="299"/>
      <c r="G108" s="299"/>
      <c r="H108" s="29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115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50" t="str">
        <f>E9</f>
        <v>SO 02 - Příprava pro realizaci ohradníku, vyklizení území</v>
      </c>
      <c r="F110" s="300"/>
      <c r="G110" s="300"/>
      <c r="H110" s="30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Chomýž u Krnova</v>
      </c>
      <c r="G112" s="36"/>
      <c r="H112" s="36"/>
      <c r="I112" s="29" t="s">
        <v>22</v>
      </c>
      <c r="J112" s="66" t="str">
        <f>IF(J12="","",J12)</f>
        <v>16. 10. 2020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Město Krnov</v>
      </c>
      <c r="G114" s="36"/>
      <c r="H114" s="36"/>
      <c r="I114" s="29" t="s">
        <v>32</v>
      </c>
      <c r="J114" s="32" t="str">
        <f>E21</f>
        <v>ZAHRADA OLOMOUC,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30</v>
      </c>
      <c r="D115" s="36"/>
      <c r="E115" s="36"/>
      <c r="F115" s="27" t="str">
        <f>IF(E18="","",E18)</f>
        <v>Vyplň údaj</v>
      </c>
      <c r="G115" s="36"/>
      <c r="H115" s="36"/>
      <c r="I115" s="29" t="s">
        <v>36</v>
      </c>
      <c r="J115" s="32" t="str">
        <f>E24</f>
        <v>Ing. Milena Uhlárová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125</v>
      </c>
      <c r="D117" s="162" t="s">
        <v>64</v>
      </c>
      <c r="E117" s="162" t="s">
        <v>60</v>
      </c>
      <c r="F117" s="162" t="s">
        <v>61</v>
      </c>
      <c r="G117" s="162" t="s">
        <v>126</v>
      </c>
      <c r="H117" s="162" t="s">
        <v>127</v>
      </c>
      <c r="I117" s="162" t="s">
        <v>128</v>
      </c>
      <c r="J117" s="162" t="s">
        <v>119</v>
      </c>
      <c r="K117" s="163" t="s">
        <v>129</v>
      </c>
      <c r="L117" s="164"/>
      <c r="M117" s="75" t="s">
        <v>1</v>
      </c>
      <c r="N117" s="76" t="s">
        <v>43</v>
      </c>
      <c r="O117" s="76" t="s">
        <v>130</v>
      </c>
      <c r="P117" s="76" t="s">
        <v>131</v>
      </c>
      <c r="Q117" s="76" t="s">
        <v>132</v>
      </c>
      <c r="R117" s="76" t="s">
        <v>133</v>
      </c>
      <c r="S117" s="76" t="s">
        <v>134</v>
      </c>
      <c r="T117" s="77" t="s">
        <v>135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136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78</v>
      </c>
      <c r="AU118" s="17" t="s">
        <v>121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78</v>
      </c>
      <c r="E119" s="173" t="s">
        <v>137</v>
      </c>
      <c r="F119" s="173" t="s">
        <v>138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87</v>
      </c>
      <c r="AT119" s="182" t="s">
        <v>78</v>
      </c>
      <c r="AU119" s="182" t="s">
        <v>79</v>
      </c>
      <c r="AY119" s="181" t="s">
        <v>139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78</v>
      </c>
      <c r="E120" s="184" t="s">
        <v>87</v>
      </c>
      <c r="F120" s="184" t="s">
        <v>140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SUM(P121:P146)</f>
        <v>0</v>
      </c>
      <c r="Q120" s="178"/>
      <c r="R120" s="179">
        <f>SUM(R121:R146)</f>
        <v>0</v>
      </c>
      <c r="S120" s="178"/>
      <c r="T120" s="180">
        <f>SUM(T121:T146)</f>
        <v>0</v>
      </c>
      <c r="AR120" s="181" t="s">
        <v>87</v>
      </c>
      <c r="AT120" s="182" t="s">
        <v>78</v>
      </c>
      <c r="AU120" s="182" t="s">
        <v>87</v>
      </c>
      <c r="AY120" s="181" t="s">
        <v>139</v>
      </c>
      <c r="BK120" s="183">
        <f>SUM(BK121:BK146)</f>
        <v>0</v>
      </c>
    </row>
    <row r="121" spans="1:65" s="2" customFormat="1" ht="14.45" customHeight="1">
      <c r="A121" s="34"/>
      <c r="B121" s="35"/>
      <c r="C121" s="186" t="s">
        <v>87</v>
      </c>
      <c r="D121" s="186" t="s">
        <v>141</v>
      </c>
      <c r="E121" s="187" t="s">
        <v>222</v>
      </c>
      <c r="F121" s="188" t="s">
        <v>223</v>
      </c>
      <c r="G121" s="189" t="s">
        <v>191</v>
      </c>
      <c r="H121" s="190">
        <v>2.3199999999999998</v>
      </c>
      <c r="I121" s="191"/>
      <c r="J121" s="192">
        <f>ROUND(I121*H121,2)</f>
        <v>0</v>
      </c>
      <c r="K121" s="188" t="s">
        <v>183</v>
      </c>
      <c r="L121" s="39"/>
      <c r="M121" s="193" t="s">
        <v>1</v>
      </c>
      <c r="N121" s="194" t="s">
        <v>44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146</v>
      </c>
      <c r="AT121" s="197" t="s">
        <v>141</v>
      </c>
      <c r="AU121" s="197" t="s">
        <v>89</v>
      </c>
      <c r="AY121" s="17" t="s">
        <v>139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87</v>
      </c>
      <c r="BK121" s="198">
        <f>ROUND(I121*H121,2)</f>
        <v>0</v>
      </c>
      <c r="BL121" s="17" t="s">
        <v>146</v>
      </c>
      <c r="BM121" s="197" t="s">
        <v>224</v>
      </c>
    </row>
    <row r="122" spans="1:65" s="13" customFormat="1" ht="11.25">
      <c r="B122" s="199"/>
      <c r="C122" s="200"/>
      <c r="D122" s="201" t="s">
        <v>148</v>
      </c>
      <c r="E122" s="202" t="s">
        <v>1</v>
      </c>
      <c r="F122" s="203" t="s">
        <v>225</v>
      </c>
      <c r="G122" s="200"/>
      <c r="H122" s="202" t="s">
        <v>1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148</v>
      </c>
      <c r="AU122" s="209" t="s">
        <v>89</v>
      </c>
      <c r="AV122" s="13" t="s">
        <v>87</v>
      </c>
      <c r="AW122" s="13" t="s">
        <v>35</v>
      </c>
      <c r="AX122" s="13" t="s">
        <v>79</v>
      </c>
      <c r="AY122" s="209" t="s">
        <v>139</v>
      </c>
    </row>
    <row r="123" spans="1:65" s="14" customFormat="1" ht="11.25">
      <c r="B123" s="210"/>
      <c r="C123" s="211"/>
      <c r="D123" s="201" t="s">
        <v>148</v>
      </c>
      <c r="E123" s="212" t="s">
        <v>1</v>
      </c>
      <c r="F123" s="213" t="s">
        <v>226</v>
      </c>
      <c r="G123" s="211"/>
      <c r="H123" s="214">
        <v>2.3199999999999998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148</v>
      </c>
      <c r="AU123" s="220" t="s">
        <v>89</v>
      </c>
      <c r="AV123" s="14" t="s">
        <v>89</v>
      </c>
      <c r="AW123" s="14" t="s">
        <v>35</v>
      </c>
      <c r="AX123" s="14" t="s">
        <v>87</v>
      </c>
      <c r="AY123" s="220" t="s">
        <v>139</v>
      </c>
    </row>
    <row r="124" spans="1:65" s="2" customFormat="1" ht="14.45" customHeight="1">
      <c r="A124" s="34"/>
      <c r="B124" s="35"/>
      <c r="C124" s="186" t="s">
        <v>89</v>
      </c>
      <c r="D124" s="186" t="s">
        <v>141</v>
      </c>
      <c r="E124" s="187" t="s">
        <v>227</v>
      </c>
      <c r="F124" s="188" t="s">
        <v>228</v>
      </c>
      <c r="G124" s="189" t="s">
        <v>191</v>
      </c>
      <c r="H124" s="190">
        <v>2.3199999999999998</v>
      </c>
      <c r="I124" s="191"/>
      <c r="J124" s="192">
        <f>ROUND(I124*H124,2)</f>
        <v>0</v>
      </c>
      <c r="K124" s="188" t="s">
        <v>183</v>
      </c>
      <c r="L124" s="39"/>
      <c r="M124" s="193" t="s">
        <v>1</v>
      </c>
      <c r="N124" s="194" t="s">
        <v>44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146</v>
      </c>
      <c r="AT124" s="197" t="s">
        <v>141</v>
      </c>
      <c r="AU124" s="197" t="s">
        <v>89</v>
      </c>
      <c r="AY124" s="17" t="s">
        <v>139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87</v>
      </c>
      <c r="BK124" s="198">
        <f>ROUND(I124*H124,2)</f>
        <v>0</v>
      </c>
      <c r="BL124" s="17" t="s">
        <v>146</v>
      </c>
      <c r="BM124" s="197" t="s">
        <v>229</v>
      </c>
    </row>
    <row r="125" spans="1:65" s="13" customFormat="1" ht="11.25">
      <c r="B125" s="199"/>
      <c r="C125" s="200"/>
      <c r="D125" s="201" t="s">
        <v>148</v>
      </c>
      <c r="E125" s="202" t="s">
        <v>1</v>
      </c>
      <c r="F125" s="203" t="s">
        <v>225</v>
      </c>
      <c r="G125" s="200"/>
      <c r="H125" s="202" t="s">
        <v>1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148</v>
      </c>
      <c r="AU125" s="209" t="s">
        <v>89</v>
      </c>
      <c r="AV125" s="13" t="s">
        <v>87</v>
      </c>
      <c r="AW125" s="13" t="s">
        <v>35</v>
      </c>
      <c r="AX125" s="13" t="s">
        <v>79</v>
      </c>
      <c r="AY125" s="209" t="s">
        <v>139</v>
      </c>
    </row>
    <row r="126" spans="1:65" s="14" customFormat="1" ht="11.25">
      <c r="B126" s="210"/>
      <c r="C126" s="211"/>
      <c r="D126" s="201" t="s">
        <v>148</v>
      </c>
      <c r="E126" s="212" t="s">
        <v>1</v>
      </c>
      <c r="F126" s="213" t="s">
        <v>226</v>
      </c>
      <c r="G126" s="211"/>
      <c r="H126" s="214">
        <v>2.3199999999999998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148</v>
      </c>
      <c r="AU126" s="220" t="s">
        <v>89</v>
      </c>
      <c r="AV126" s="14" t="s">
        <v>89</v>
      </c>
      <c r="AW126" s="14" t="s">
        <v>35</v>
      </c>
      <c r="AX126" s="14" t="s">
        <v>87</v>
      </c>
      <c r="AY126" s="220" t="s">
        <v>139</v>
      </c>
    </row>
    <row r="127" spans="1:65" s="2" customFormat="1" ht="14.45" customHeight="1">
      <c r="A127" s="34"/>
      <c r="B127" s="35"/>
      <c r="C127" s="186" t="s">
        <v>158</v>
      </c>
      <c r="D127" s="186" t="s">
        <v>141</v>
      </c>
      <c r="E127" s="187" t="s">
        <v>230</v>
      </c>
      <c r="F127" s="188" t="s">
        <v>231</v>
      </c>
      <c r="G127" s="189" t="s">
        <v>191</v>
      </c>
      <c r="H127" s="190">
        <v>2.3199999999999998</v>
      </c>
      <c r="I127" s="191"/>
      <c r="J127" s="192">
        <f>ROUND(I127*H127,2)</f>
        <v>0</v>
      </c>
      <c r="K127" s="188" t="s">
        <v>183</v>
      </c>
      <c r="L127" s="39"/>
      <c r="M127" s="193" t="s">
        <v>1</v>
      </c>
      <c r="N127" s="194" t="s">
        <v>44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146</v>
      </c>
      <c r="AT127" s="197" t="s">
        <v>141</v>
      </c>
      <c r="AU127" s="197" t="s">
        <v>89</v>
      </c>
      <c r="AY127" s="17" t="s">
        <v>139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87</v>
      </c>
      <c r="BK127" s="198">
        <f>ROUND(I127*H127,2)</f>
        <v>0</v>
      </c>
      <c r="BL127" s="17" t="s">
        <v>146</v>
      </c>
      <c r="BM127" s="197" t="s">
        <v>232</v>
      </c>
    </row>
    <row r="128" spans="1:65" s="13" customFormat="1" ht="11.25">
      <c r="B128" s="199"/>
      <c r="C128" s="200"/>
      <c r="D128" s="201" t="s">
        <v>148</v>
      </c>
      <c r="E128" s="202" t="s">
        <v>1</v>
      </c>
      <c r="F128" s="203" t="s">
        <v>225</v>
      </c>
      <c r="G128" s="200"/>
      <c r="H128" s="202" t="s">
        <v>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148</v>
      </c>
      <c r="AU128" s="209" t="s">
        <v>89</v>
      </c>
      <c r="AV128" s="13" t="s">
        <v>87</v>
      </c>
      <c r="AW128" s="13" t="s">
        <v>35</v>
      </c>
      <c r="AX128" s="13" t="s">
        <v>79</v>
      </c>
      <c r="AY128" s="209" t="s">
        <v>139</v>
      </c>
    </row>
    <row r="129" spans="1:65" s="14" customFormat="1" ht="11.25">
      <c r="B129" s="210"/>
      <c r="C129" s="211"/>
      <c r="D129" s="201" t="s">
        <v>148</v>
      </c>
      <c r="E129" s="212" t="s">
        <v>1</v>
      </c>
      <c r="F129" s="213" t="s">
        <v>226</v>
      </c>
      <c r="G129" s="211"/>
      <c r="H129" s="214">
        <v>2.3199999999999998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148</v>
      </c>
      <c r="AU129" s="220" t="s">
        <v>89</v>
      </c>
      <c r="AV129" s="14" t="s">
        <v>89</v>
      </c>
      <c r="AW129" s="14" t="s">
        <v>35</v>
      </c>
      <c r="AX129" s="14" t="s">
        <v>87</v>
      </c>
      <c r="AY129" s="220" t="s">
        <v>139</v>
      </c>
    </row>
    <row r="130" spans="1:65" s="2" customFormat="1" ht="24.2" customHeight="1">
      <c r="A130" s="34"/>
      <c r="B130" s="35"/>
      <c r="C130" s="186" t="s">
        <v>146</v>
      </c>
      <c r="D130" s="186" t="s">
        <v>141</v>
      </c>
      <c r="E130" s="187" t="s">
        <v>233</v>
      </c>
      <c r="F130" s="188" t="s">
        <v>234</v>
      </c>
      <c r="G130" s="189" t="s">
        <v>235</v>
      </c>
      <c r="H130" s="190">
        <v>4643</v>
      </c>
      <c r="I130" s="191"/>
      <c r="J130" s="192">
        <f>ROUND(I130*H130,2)</f>
        <v>0</v>
      </c>
      <c r="K130" s="188" t="s">
        <v>183</v>
      </c>
      <c r="L130" s="39"/>
      <c r="M130" s="193" t="s">
        <v>1</v>
      </c>
      <c r="N130" s="194" t="s">
        <v>44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146</v>
      </c>
      <c r="AT130" s="197" t="s">
        <v>141</v>
      </c>
      <c r="AU130" s="197" t="s">
        <v>89</v>
      </c>
      <c r="AY130" s="17" t="s">
        <v>139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87</v>
      </c>
      <c r="BK130" s="198">
        <f>ROUND(I130*H130,2)</f>
        <v>0</v>
      </c>
      <c r="BL130" s="17" t="s">
        <v>146</v>
      </c>
      <c r="BM130" s="197" t="s">
        <v>236</v>
      </c>
    </row>
    <row r="131" spans="1:65" s="14" customFormat="1" ht="11.25">
      <c r="B131" s="210"/>
      <c r="C131" s="211"/>
      <c r="D131" s="201" t="s">
        <v>148</v>
      </c>
      <c r="E131" s="212" t="s">
        <v>1</v>
      </c>
      <c r="F131" s="213" t="s">
        <v>237</v>
      </c>
      <c r="G131" s="211"/>
      <c r="H131" s="214">
        <v>4643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148</v>
      </c>
      <c r="AU131" s="220" t="s">
        <v>89</v>
      </c>
      <c r="AV131" s="14" t="s">
        <v>89</v>
      </c>
      <c r="AW131" s="14" t="s">
        <v>35</v>
      </c>
      <c r="AX131" s="14" t="s">
        <v>87</v>
      </c>
      <c r="AY131" s="220" t="s">
        <v>139</v>
      </c>
    </row>
    <row r="132" spans="1:65" s="2" customFormat="1" ht="37.9" customHeight="1">
      <c r="A132" s="34"/>
      <c r="B132" s="35"/>
      <c r="C132" s="186" t="s">
        <v>169</v>
      </c>
      <c r="D132" s="186" t="s">
        <v>141</v>
      </c>
      <c r="E132" s="187" t="s">
        <v>238</v>
      </c>
      <c r="F132" s="188" t="s">
        <v>239</v>
      </c>
      <c r="G132" s="189" t="s">
        <v>182</v>
      </c>
      <c r="H132" s="190">
        <v>300</v>
      </c>
      <c r="I132" s="191"/>
      <c r="J132" s="192">
        <f>ROUND(I132*H132,2)</f>
        <v>0</v>
      </c>
      <c r="K132" s="188" t="s">
        <v>183</v>
      </c>
      <c r="L132" s="39"/>
      <c r="M132" s="193" t="s">
        <v>1</v>
      </c>
      <c r="N132" s="194" t="s">
        <v>44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146</v>
      </c>
      <c r="AT132" s="197" t="s">
        <v>141</v>
      </c>
      <c r="AU132" s="197" t="s">
        <v>89</v>
      </c>
      <c r="AY132" s="17" t="s">
        <v>139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87</v>
      </c>
      <c r="BK132" s="198">
        <f>ROUND(I132*H132,2)</f>
        <v>0</v>
      </c>
      <c r="BL132" s="17" t="s">
        <v>146</v>
      </c>
      <c r="BM132" s="197" t="s">
        <v>240</v>
      </c>
    </row>
    <row r="133" spans="1:65" s="13" customFormat="1" ht="11.25">
      <c r="B133" s="199"/>
      <c r="C133" s="200"/>
      <c r="D133" s="201" t="s">
        <v>148</v>
      </c>
      <c r="E133" s="202" t="s">
        <v>1</v>
      </c>
      <c r="F133" s="203" t="s">
        <v>241</v>
      </c>
      <c r="G133" s="200"/>
      <c r="H133" s="202" t="s">
        <v>1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148</v>
      </c>
      <c r="AU133" s="209" t="s">
        <v>89</v>
      </c>
      <c r="AV133" s="13" t="s">
        <v>87</v>
      </c>
      <c r="AW133" s="13" t="s">
        <v>35</v>
      </c>
      <c r="AX133" s="13" t="s">
        <v>79</v>
      </c>
      <c r="AY133" s="209" t="s">
        <v>139</v>
      </c>
    </row>
    <row r="134" spans="1:65" s="13" customFormat="1" ht="11.25">
      <c r="B134" s="199"/>
      <c r="C134" s="200"/>
      <c r="D134" s="201" t="s">
        <v>148</v>
      </c>
      <c r="E134" s="202" t="s">
        <v>1</v>
      </c>
      <c r="F134" s="203" t="s">
        <v>242</v>
      </c>
      <c r="G134" s="200"/>
      <c r="H134" s="202" t="s">
        <v>1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148</v>
      </c>
      <c r="AU134" s="209" t="s">
        <v>89</v>
      </c>
      <c r="AV134" s="13" t="s">
        <v>87</v>
      </c>
      <c r="AW134" s="13" t="s">
        <v>35</v>
      </c>
      <c r="AX134" s="13" t="s">
        <v>79</v>
      </c>
      <c r="AY134" s="209" t="s">
        <v>139</v>
      </c>
    </row>
    <row r="135" spans="1:65" s="14" customFormat="1" ht="11.25">
      <c r="B135" s="210"/>
      <c r="C135" s="211"/>
      <c r="D135" s="201" t="s">
        <v>148</v>
      </c>
      <c r="E135" s="212" t="s">
        <v>1</v>
      </c>
      <c r="F135" s="213" t="s">
        <v>243</v>
      </c>
      <c r="G135" s="211"/>
      <c r="H135" s="214">
        <v>300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148</v>
      </c>
      <c r="AU135" s="220" t="s">
        <v>89</v>
      </c>
      <c r="AV135" s="14" t="s">
        <v>89</v>
      </c>
      <c r="AW135" s="14" t="s">
        <v>35</v>
      </c>
      <c r="AX135" s="14" t="s">
        <v>87</v>
      </c>
      <c r="AY135" s="220" t="s">
        <v>139</v>
      </c>
    </row>
    <row r="136" spans="1:65" s="2" customFormat="1" ht="24.2" customHeight="1">
      <c r="A136" s="34"/>
      <c r="B136" s="35"/>
      <c r="C136" s="186" t="s">
        <v>175</v>
      </c>
      <c r="D136" s="186" t="s">
        <v>141</v>
      </c>
      <c r="E136" s="187" t="s">
        <v>244</v>
      </c>
      <c r="F136" s="188" t="s">
        <v>245</v>
      </c>
      <c r="G136" s="189" t="s">
        <v>246</v>
      </c>
      <c r="H136" s="190">
        <v>40</v>
      </c>
      <c r="I136" s="191"/>
      <c r="J136" s="192">
        <f>ROUND(I136*H136,2)</f>
        <v>0</v>
      </c>
      <c r="K136" s="188" t="s">
        <v>183</v>
      </c>
      <c r="L136" s="39"/>
      <c r="M136" s="193" t="s">
        <v>1</v>
      </c>
      <c r="N136" s="194" t="s">
        <v>44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146</v>
      </c>
      <c r="AT136" s="197" t="s">
        <v>141</v>
      </c>
      <c r="AU136" s="197" t="s">
        <v>89</v>
      </c>
      <c r="AY136" s="17" t="s">
        <v>139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87</v>
      </c>
      <c r="BK136" s="198">
        <f>ROUND(I136*H136,2)</f>
        <v>0</v>
      </c>
      <c r="BL136" s="17" t="s">
        <v>146</v>
      </c>
      <c r="BM136" s="197" t="s">
        <v>247</v>
      </c>
    </row>
    <row r="137" spans="1:65" s="14" customFormat="1" ht="11.25">
      <c r="B137" s="210"/>
      <c r="C137" s="211"/>
      <c r="D137" s="201" t="s">
        <v>148</v>
      </c>
      <c r="E137" s="212" t="s">
        <v>1</v>
      </c>
      <c r="F137" s="213" t="s">
        <v>248</v>
      </c>
      <c r="G137" s="211"/>
      <c r="H137" s="214">
        <v>40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148</v>
      </c>
      <c r="AU137" s="220" t="s">
        <v>89</v>
      </c>
      <c r="AV137" s="14" t="s">
        <v>89</v>
      </c>
      <c r="AW137" s="14" t="s">
        <v>35</v>
      </c>
      <c r="AX137" s="14" t="s">
        <v>87</v>
      </c>
      <c r="AY137" s="220" t="s">
        <v>139</v>
      </c>
    </row>
    <row r="138" spans="1:65" s="2" customFormat="1" ht="14.45" customHeight="1">
      <c r="A138" s="34"/>
      <c r="B138" s="35"/>
      <c r="C138" s="186" t="s">
        <v>174</v>
      </c>
      <c r="D138" s="186" t="s">
        <v>141</v>
      </c>
      <c r="E138" s="187" t="s">
        <v>249</v>
      </c>
      <c r="F138" s="188" t="s">
        <v>250</v>
      </c>
      <c r="G138" s="189" t="s">
        <v>251</v>
      </c>
      <c r="H138" s="190">
        <v>880</v>
      </c>
      <c r="I138" s="191"/>
      <c r="J138" s="192">
        <f>ROUND(I138*H138,2)</f>
        <v>0</v>
      </c>
      <c r="K138" s="188" t="s">
        <v>183</v>
      </c>
      <c r="L138" s="39"/>
      <c r="M138" s="193" t="s">
        <v>1</v>
      </c>
      <c r="N138" s="194" t="s">
        <v>44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146</v>
      </c>
      <c r="AT138" s="197" t="s">
        <v>141</v>
      </c>
      <c r="AU138" s="197" t="s">
        <v>89</v>
      </c>
      <c r="AY138" s="17" t="s">
        <v>139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87</v>
      </c>
      <c r="BK138" s="198">
        <f>ROUND(I138*H138,2)</f>
        <v>0</v>
      </c>
      <c r="BL138" s="17" t="s">
        <v>146</v>
      </c>
      <c r="BM138" s="197" t="s">
        <v>252</v>
      </c>
    </row>
    <row r="139" spans="1:65" s="13" customFormat="1" ht="11.25">
      <c r="B139" s="199"/>
      <c r="C139" s="200"/>
      <c r="D139" s="201" t="s">
        <v>148</v>
      </c>
      <c r="E139" s="202" t="s">
        <v>1</v>
      </c>
      <c r="F139" s="203" t="s">
        <v>253</v>
      </c>
      <c r="G139" s="200"/>
      <c r="H139" s="202" t="s">
        <v>1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148</v>
      </c>
      <c r="AU139" s="209" t="s">
        <v>89</v>
      </c>
      <c r="AV139" s="13" t="s">
        <v>87</v>
      </c>
      <c r="AW139" s="13" t="s">
        <v>35</v>
      </c>
      <c r="AX139" s="13" t="s">
        <v>79</v>
      </c>
      <c r="AY139" s="209" t="s">
        <v>139</v>
      </c>
    </row>
    <row r="140" spans="1:65" s="14" customFormat="1" ht="11.25">
      <c r="B140" s="210"/>
      <c r="C140" s="211"/>
      <c r="D140" s="201" t="s">
        <v>148</v>
      </c>
      <c r="E140" s="212" t="s">
        <v>1</v>
      </c>
      <c r="F140" s="213" t="s">
        <v>254</v>
      </c>
      <c r="G140" s="211"/>
      <c r="H140" s="214">
        <v>880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148</v>
      </c>
      <c r="AU140" s="220" t="s">
        <v>89</v>
      </c>
      <c r="AV140" s="14" t="s">
        <v>89</v>
      </c>
      <c r="AW140" s="14" t="s">
        <v>35</v>
      </c>
      <c r="AX140" s="14" t="s">
        <v>87</v>
      </c>
      <c r="AY140" s="220" t="s">
        <v>139</v>
      </c>
    </row>
    <row r="141" spans="1:65" s="2" customFormat="1" ht="14.45" customHeight="1">
      <c r="A141" s="34"/>
      <c r="B141" s="35"/>
      <c r="C141" s="186" t="s">
        <v>188</v>
      </c>
      <c r="D141" s="186" t="s">
        <v>141</v>
      </c>
      <c r="E141" s="187" t="s">
        <v>255</v>
      </c>
      <c r="F141" s="188" t="s">
        <v>256</v>
      </c>
      <c r="G141" s="189" t="s">
        <v>246</v>
      </c>
      <c r="H141" s="190">
        <v>40</v>
      </c>
      <c r="I141" s="191"/>
      <c r="J141" s="192">
        <f>ROUND(I141*H141,2)</f>
        <v>0</v>
      </c>
      <c r="K141" s="188" t="s">
        <v>183</v>
      </c>
      <c r="L141" s="39"/>
      <c r="M141" s="193" t="s">
        <v>1</v>
      </c>
      <c r="N141" s="194" t="s">
        <v>44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146</v>
      </c>
      <c r="AT141" s="197" t="s">
        <v>141</v>
      </c>
      <c r="AU141" s="197" t="s">
        <v>89</v>
      </c>
      <c r="AY141" s="17" t="s">
        <v>139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87</v>
      </c>
      <c r="BK141" s="198">
        <f>ROUND(I141*H141,2)</f>
        <v>0</v>
      </c>
      <c r="BL141" s="17" t="s">
        <v>146</v>
      </c>
      <c r="BM141" s="197" t="s">
        <v>257</v>
      </c>
    </row>
    <row r="142" spans="1:65" s="13" customFormat="1" ht="11.25">
      <c r="B142" s="199"/>
      <c r="C142" s="200"/>
      <c r="D142" s="201" t="s">
        <v>148</v>
      </c>
      <c r="E142" s="202" t="s">
        <v>1</v>
      </c>
      <c r="F142" s="203" t="s">
        <v>258</v>
      </c>
      <c r="G142" s="200"/>
      <c r="H142" s="202" t="s">
        <v>1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148</v>
      </c>
      <c r="AU142" s="209" t="s">
        <v>89</v>
      </c>
      <c r="AV142" s="13" t="s">
        <v>87</v>
      </c>
      <c r="AW142" s="13" t="s">
        <v>35</v>
      </c>
      <c r="AX142" s="13" t="s">
        <v>79</v>
      </c>
      <c r="AY142" s="209" t="s">
        <v>139</v>
      </c>
    </row>
    <row r="143" spans="1:65" s="14" customFormat="1" ht="11.25">
      <c r="B143" s="210"/>
      <c r="C143" s="211"/>
      <c r="D143" s="201" t="s">
        <v>148</v>
      </c>
      <c r="E143" s="212" t="s">
        <v>1</v>
      </c>
      <c r="F143" s="213" t="s">
        <v>248</v>
      </c>
      <c r="G143" s="211"/>
      <c r="H143" s="214">
        <v>40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148</v>
      </c>
      <c r="AU143" s="220" t="s">
        <v>89</v>
      </c>
      <c r="AV143" s="14" t="s">
        <v>89</v>
      </c>
      <c r="AW143" s="14" t="s">
        <v>35</v>
      </c>
      <c r="AX143" s="14" t="s">
        <v>87</v>
      </c>
      <c r="AY143" s="220" t="s">
        <v>139</v>
      </c>
    </row>
    <row r="144" spans="1:65" s="2" customFormat="1" ht="14.45" customHeight="1">
      <c r="A144" s="34"/>
      <c r="B144" s="35"/>
      <c r="C144" s="186" t="s">
        <v>194</v>
      </c>
      <c r="D144" s="186" t="s">
        <v>141</v>
      </c>
      <c r="E144" s="187" t="s">
        <v>259</v>
      </c>
      <c r="F144" s="188" t="s">
        <v>260</v>
      </c>
      <c r="G144" s="189" t="s">
        <v>261</v>
      </c>
      <c r="H144" s="190">
        <v>5804</v>
      </c>
      <c r="I144" s="191"/>
      <c r="J144" s="192">
        <f>ROUND(I144*H144,2)</f>
        <v>0</v>
      </c>
      <c r="K144" s="188" t="s">
        <v>1</v>
      </c>
      <c r="L144" s="39"/>
      <c r="M144" s="193" t="s">
        <v>1</v>
      </c>
      <c r="N144" s="194" t="s">
        <v>44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146</v>
      </c>
      <c r="AT144" s="197" t="s">
        <v>141</v>
      </c>
      <c r="AU144" s="197" t="s">
        <v>89</v>
      </c>
      <c r="AY144" s="17" t="s">
        <v>139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87</v>
      </c>
      <c r="BK144" s="198">
        <f>ROUND(I144*H144,2)</f>
        <v>0</v>
      </c>
      <c r="BL144" s="17" t="s">
        <v>146</v>
      </c>
      <c r="BM144" s="197" t="s">
        <v>262</v>
      </c>
    </row>
    <row r="145" spans="1:51" s="13" customFormat="1" ht="11.25">
      <c r="B145" s="199"/>
      <c r="C145" s="200"/>
      <c r="D145" s="201" t="s">
        <v>148</v>
      </c>
      <c r="E145" s="202" t="s">
        <v>1</v>
      </c>
      <c r="F145" s="203" t="s">
        <v>263</v>
      </c>
      <c r="G145" s="200"/>
      <c r="H145" s="202" t="s">
        <v>1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148</v>
      </c>
      <c r="AU145" s="209" t="s">
        <v>89</v>
      </c>
      <c r="AV145" s="13" t="s">
        <v>87</v>
      </c>
      <c r="AW145" s="13" t="s">
        <v>35</v>
      </c>
      <c r="AX145" s="13" t="s">
        <v>79</v>
      </c>
      <c r="AY145" s="209" t="s">
        <v>139</v>
      </c>
    </row>
    <row r="146" spans="1:51" s="14" customFormat="1" ht="11.25">
      <c r="B146" s="210"/>
      <c r="C146" s="211"/>
      <c r="D146" s="201" t="s">
        <v>148</v>
      </c>
      <c r="E146" s="212" t="s">
        <v>1</v>
      </c>
      <c r="F146" s="213" t="s">
        <v>264</v>
      </c>
      <c r="G146" s="211"/>
      <c r="H146" s="214">
        <v>5804</v>
      </c>
      <c r="I146" s="215"/>
      <c r="J146" s="211"/>
      <c r="K146" s="211"/>
      <c r="L146" s="216"/>
      <c r="M146" s="221"/>
      <c r="N146" s="222"/>
      <c r="O146" s="222"/>
      <c r="P146" s="222"/>
      <c r="Q146" s="222"/>
      <c r="R146" s="222"/>
      <c r="S146" s="222"/>
      <c r="T146" s="223"/>
      <c r="AT146" s="220" t="s">
        <v>148</v>
      </c>
      <c r="AU146" s="220" t="s">
        <v>89</v>
      </c>
      <c r="AV146" s="14" t="s">
        <v>89</v>
      </c>
      <c r="AW146" s="14" t="s">
        <v>35</v>
      </c>
      <c r="AX146" s="14" t="s">
        <v>87</v>
      </c>
      <c r="AY146" s="220" t="s">
        <v>139</v>
      </c>
    </row>
    <row r="147" spans="1:51" s="2" customFormat="1" ht="6.95" customHeight="1">
      <c r="A147" s="34"/>
      <c r="B147" s="54"/>
      <c r="C147" s="55"/>
      <c r="D147" s="55"/>
      <c r="E147" s="55"/>
      <c r="F147" s="55"/>
      <c r="G147" s="55"/>
      <c r="H147" s="55"/>
      <c r="I147" s="55"/>
      <c r="J147" s="55"/>
      <c r="K147" s="55"/>
      <c r="L147" s="39"/>
      <c r="M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</sheetData>
  <sheetProtection algorithmName="SHA-512" hashValue="+V6Ieh4pVcf1hL9ub9YcJ5KT5vPS8WjXd4XrJ6WULAfpdeF0pAslj+fHwKAtlOC4Ykc7zooLYQ1tgoHBVsJgLA==" saltValue="WPR7v4gauEHsj5q+/X3mmWEKUyWUsFK+L460HxL4/abzZLFn6iCvdDmT0rC4onT5nluLC8S/RTC4LaR4BXTc/A==" spinCount="100000" sheet="1" objects="1" scenarios="1" formatColumns="0" formatRows="0" autoFilter="0"/>
  <autoFilter ref="C117:K14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114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Podpora biodiverzity botanicky a zoologicky cenného území bývalého vojenského areálu v Chomýži u Krnova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115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265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37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ROUND(J116,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ROUND((SUM(BE116:BE170)),  2)</f>
        <v>0</v>
      </c>
      <c r="G33" s="34"/>
      <c r="H33" s="34"/>
      <c r="I33" s="124">
        <v>0.21</v>
      </c>
      <c r="J33" s="123">
        <f>ROUND(((SUM(BE116:BE170))*I33),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ROUND((SUM(BF116:BF170)),  2)</f>
        <v>0</v>
      </c>
      <c r="G34" s="34"/>
      <c r="H34" s="34"/>
      <c r="I34" s="124">
        <v>0.15</v>
      </c>
      <c r="J34" s="123">
        <f>ROUND(((SUM(BF116:BF170))*I34),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ROUND((SUM(BG116:BG170)),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ROUND((SUM(BH116:BH170)),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ROUND((SUM(BI116:BI170)),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Podpora biodiverzity botanicky a zoologicky cenného území bývalého vojenského areálu v Chomýži u Krnova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0" t="str">
        <f>E9</f>
        <v>SO 03 - Ohrazení pastevního areálu, brány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Chomýž u Krnova</v>
      </c>
      <c r="G89" s="36"/>
      <c r="H89" s="36"/>
      <c r="I89" s="29" t="s">
        <v>22</v>
      </c>
      <c r="J89" s="66" t="str">
        <f>IF(J12="","",J12)</f>
        <v>16. 10. 2020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Krnov</v>
      </c>
      <c r="G91" s="36"/>
      <c r="H91" s="36"/>
      <c r="I91" s="29" t="s">
        <v>32</v>
      </c>
      <c r="J91" s="32" t="str">
        <f>E21</f>
        <v>ZAHRADA OLOMOUC,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36</v>
      </c>
      <c r="J92" s="32" t="str">
        <f>E24</f>
        <v>Ing. Milena Uhlárová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J116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2" customFormat="1" ht="21.7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31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pans="1:31" s="2" customFormat="1" ht="6.95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24.95" customHeight="1">
      <c r="A103" s="34"/>
      <c r="B103" s="35"/>
      <c r="C103" s="23" t="s">
        <v>124</v>
      </c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2" customHeight="1">
      <c r="A105" s="34"/>
      <c r="B105" s="35"/>
      <c r="C105" s="29" t="s">
        <v>16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6.5" customHeight="1">
      <c r="A106" s="34"/>
      <c r="B106" s="35"/>
      <c r="C106" s="36"/>
      <c r="D106" s="36"/>
      <c r="E106" s="298" t="str">
        <f>E7</f>
        <v>Podpora biodiverzity botanicky a zoologicky cenného území bývalého vojenského areálu v Chomýži u Krnova</v>
      </c>
      <c r="F106" s="299"/>
      <c r="G106" s="299"/>
      <c r="H106" s="299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115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50" t="str">
        <f>E9</f>
        <v>SO 03 - Ohrazení pastevního areálu, brány</v>
      </c>
      <c r="F108" s="300"/>
      <c r="G108" s="300"/>
      <c r="H108" s="300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20</v>
      </c>
      <c r="D110" s="36"/>
      <c r="E110" s="36"/>
      <c r="F110" s="27" t="str">
        <f>F12</f>
        <v>Chomýž u Krnova</v>
      </c>
      <c r="G110" s="36"/>
      <c r="H110" s="36"/>
      <c r="I110" s="29" t="s">
        <v>22</v>
      </c>
      <c r="J110" s="66" t="str">
        <f>IF(J12="","",J12)</f>
        <v>16. 10. 2020</v>
      </c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5.7" customHeight="1">
      <c r="A112" s="34"/>
      <c r="B112" s="35"/>
      <c r="C112" s="29" t="s">
        <v>24</v>
      </c>
      <c r="D112" s="36"/>
      <c r="E112" s="36"/>
      <c r="F112" s="27" t="str">
        <f>E15</f>
        <v>Město Krnov</v>
      </c>
      <c r="G112" s="36"/>
      <c r="H112" s="36"/>
      <c r="I112" s="29" t="s">
        <v>32</v>
      </c>
      <c r="J112" s="32" t="str">
        <f>E21</f>
        <v>ZAHRADA OLOMOUC, s.r.o.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5.7" customHeight="1">
      <c r="A113" s="34"/>
      <c r="B113" s="35"/>
      <c r="C113" s="29" t="s">
        <v>30</v>
      </c>
      <c r="D113" s="36"/>
      <c r="E113" s="36"/>
      <c r="F113" s="27" t="str">
        <f>IF(E18="","",E18)</f>
        <v>Vyplň údaj</v>
      </c>
      <c r="G113" s="36"/>
      <c r="H113" s="36"/>
      <c r="I113" s="29" t="s">
        <v>36</v>
      </c>
      <c r="J113" s="32" t="str">
        <f>E24</f>
        <v>Ing. Milena Uhlárová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0.3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11" customFormat="1" ht="29.25" customHeight="1">
      <c r="A115" s="159"/>
      <c r="B115" s="160"/>
      <c r="C115" s="161" t="s">
        <v>125</v>
      </c>
      <c r="D115" s="162" t="s">
        <v>64</v>
      </c>
      <c r="E115" s="162" t="s">
        <v>60</v>
      </c>
      <c r="F115" s="162" t="s">
        <v>61</v>
      </c>
      <c r="G115" s="162" t="s">
        <v>126</v>
      </c>
      <c r="H115" s="162" t="s">
        <v>127</v>
      </c>
      <c r="I115" s="162" t="s">
        <v>128</v>
      </c>
      <c r="J115" s="162" t="s">
        <v>119</v>
      </c>
      <c r="K115" s="163" t="s">
        <v>129</v>
      </c>
      <c r="L115" s="164"/>
      <c r="M115" s="75" t="s">
        <v>1</v>
      </c>
      <c r="N115" s="76" t="s">
        <v>43</v>
      </c>
      <c r="O115" s="76" t="s">
        <v>130</v>
      </c>
      <c r="P115" s="76" t="s">
        <v>131</v>
      </c>
      <c r="Q115" s="76" t="s">
        <v>132</v>
      </c>
      <c r="R115" s="76" t="s">
        <v>133</v>
      </c>
      <c r="S115" s="76" t="s">
        <v>134</v>
      </c>
      <c r="T115" s="77" t="s">
        <v>135</v>
      </c>
      <c r="U115" s="159"/>
      <c r="V115" s="159"/>
      <c r="W115" s="159"/>
      <c r="X115" s="159"/>
      <c r="Y115" s="159"/>
      <c r="Z115" s="159"/>
      <c r="AA115" s="159"/>
      <c r="AB115" s="159"/>
      <c r="AC115" s="159"/>
      <c r="AD115" s="159"/>
      <c r="AE115" s="159"/>
    </row>
    <row r="116" spans="1:65" s="2" customFormat="1" ht="22.9" customHeight="1">
      <c r="A116" s="34"/>
      <c r="B116" s="35"/>
      <c r="C116" s="82" t="s">
        <v>136</v>
      </c>
      <c r="D116" s="36"/>
      <c r="E116" s="36"/>
      <c r="F116" s="36"/>
      <c r="G116" s="36"/>
      <c r="H116" s="36"/>
      <c r="I116" s="36"/>
      <c r="J116" s="165">
        <f>BK116</f>
        <v>0</v>
      </c>
      <c r="K116" s="36"/>
      <c r="L116" s="39"/>
      <c r="M116" s="78"/>
      <c r="N116" s="166"/>
      <c r="O116" s="79"/>
      <c r="P116" s="167">
        <f>SUM(P117:P170)</f>
        <v>0</v>
      </c>
      <c r="Q116" s="79"/>
      <c r="R116" s="167">
        <f>SUM(R117:R170)</f>
        <v>0</v>
      </c>
      <c r="S116" s="79"/>
      <c r="T116" s="168">
        <f>SUM(T117:T170)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78</v>
      </c>
      <c r="AU116" s="17" t="s">
        <v>121</v>
      </c>
      <c r="BK116" s="169">
        <f>SUM(BK117:BK170)</f>
        <v>0</v>
      </c>
    </row>
    <row r="117" spans="1:65" s="2" customFormat="1" ht="14.45" customHeight="1">
      <c r="A117" s="34"/>
      <c r="B117" s="35"/>
      <c r="C117" s="186" t="s">
        <v>87</v>
      </c>
      <c r="D117" s="186" t="s">
        <v>141</v>
      </c>
      <c r="E117" s="187" t="s">
        <v>266</v>
      </c>
      <c r="F117" s="188" t="s">
        <v>267</v>
      </c>
      <c r="G117" s="189" t="s">
        <v>144</v>
      </c>
      <c r="H117" s="190">
        <v>1228</v>
      </c>
      <c r="I117" s="191"/>
      <c r="J117" s="192">
        <f>ROUND(I117*H117,2)</f>
        <v>0</v>
      </c>
      <c r="K117" s="188" t="s">
        <v>183</v>
      </c>
      <c r="L117" s="39"/>
      <c r="M117" s="193" t="s">
        <v>1</v>
      </c>
      <c r="N117" s="194" t="s">
        <v>44</v>
      </c>
      <c r="O117" s="71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97" t="s">
        <v>146</v>
      </c>
      <c r="AT117" s="197" t="s">
        <v>141</v>
      </c>
      <c r="AU117" s="197" t="s">
        <v>79</v>
      </c>
      <c r="AY117" s="17" t="s">
        <v>139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7" t="s">
        <v>87</v>
      </c>
      <c r="BK117" s="198">
        <f>ROUND(I117*H117,2)</f>
        <v>0</v>
      </c>
      <c r="BL117" s="17" t="s">
        <v>146</v>
      </c>
      <c r="BM117" s="197" t="s">
        <v>268</v>
      </c>
    </row>
    <row r="118" spans="1:65" s="13" customFormat="1" ht="11.25">
      <c r="B118" s="199"/>
      <c r="C118" s="200"/>
      <c r="D118" s="201" t="s">
        <v>148</v>
      </c>
      <c r="E118" s="202" t="s">
        <v>1</v>
      </c>
      <c r="F118" s="203" t="s">
        <v>269</v>
      </c>
      <c r="G118" s="200"/>
      <c r="H118" s="202" t="s">
        <v>1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148</v>
      </c>
      <c r="AU118" s="209" t="s">
        <v>79</v>
      </c>
      <c r="AV118" s="13" t="s">
        <v>87</v>
      </c>
      <c r="AW118" s="13" t="s">
        <v>35</v>
      </c>
      <c r="AX118" s="13" t="s">
        <v>79</v>
      </c>
      <c r="AY118" s="209" t="s">
        <v>139</v>
      </c>
    </row>
    <row r="119" spans="1:65" s="14" customFormat="1" ht="11.25">
      <c r="B119" s="210"/>
      <c r="C119" s="211"/>
      <c r="D119" s="201" t="s">
        <v>148</v>
      </c>
      <c r="E119" s="212" t="s">
        <v>1</v>
      </c>
      <c r="F119" s="213" t="s">
        <v>270</v>
      </c>
      <c r="G119" s="211"/>
      <c r="H119" s="214">
        <v>1228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148</v>
      </c>
      <c r="AU119" s="220" t="s">
        <v>79</v>
      </c>
      <c r="AV119" s="14" t="s">
        <v>89</v>
      </c>
      <c r="AW119" s="14" t="s">
        <v>35</v>
      </c>
      <c r="AX119" s="14" t="s">
        <v>87</v>
      </c>
      <c r="AY119" s="220" t="s">
        <v>139</v>
      </c>
    </row>
    <row r="120" spans="1:65" s="2" customFormat="1" ht="14.45" customHeight="1">
      <c r="A120" s="34"/>
      <c r="B120" s="35"/>
      <c r="C120" s="224" t="s">
        <v>89</v>
      </c>
      <c r="D120" s="224" t="s">
        <v>271</v>
      </c>
      <c r="E120" s="225" t="s">
        <v>272</v>
      </c>
      <c r="F120" s="226" t="s">
        <v>273</v>
      </c>
      <c r="G120" s="227" t="s">
        <v>144</v>
      </c>
      <c r="H120" s="228">
        <v>1136</v>
      </c>
      <c r="I120" s="229"/>
      <c r="J120" s="230">
        <f>ROUND(I120*H120,2)</f>
        <v>0</v>
      </c>
      <c r="K120" s="226" t="s">
        <v>183</v>
      </c>
      <c r="L120" s="231"/>
      <c r="M120" s="232" t="s">
        <v>1</v>
      </c>
      <c r="N120" s="233" t="s">
        <v>44</v>
      </c>
      <c r="O120" s="71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7" t="s">
        <v>188</v>
      </c>
      <c r="AT120" s="197" t="s">
        <v>271</v>
      </c>
      <c r="AU120" s="197" t="s">
        <v>79</v>
      </c>
      <c r="AY120" s="17" t="s">
        <v>139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7" t="s">
        <v>87</v>
      </c>
      <c r="BK120" s="198">
        <f>ROUND(I120*H120,2)</f>
        <v>0</v>
      </c>
      <c r="BL120" s="17" t="s">
        <v>146</v>
      </c>
      <c r="BM120" s="197" t="s">
        <v>274</v>
      </c>
    </row>
    <row r="121" spans="1:65" s="13" customFormat="1" ht="22.5">
      <c r="B121" s="199"/>
      <c r="C121" s="200"/>
      <c r="D121" s="201" t="s">
        <v>148</v>
      </c>
      <c r="E121" s="202" t="s">
        <v>1</v>
      </c>
      <c r="F121" s="203" t="s">
        <v>275</v>
      </c>
      <c r="G121" s="200"/>
      <c r="H121" s="202" t="s">
        <v>1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148</v>
      </c>
      <c r="AU121" s="209" t="s">
        <v>79</v>
      </c>
      <c r="AV121" s="13" t="s">
        <v>87</v>
      </c>
      <c r="AW121" s="13" t="s">
        <v>35</v>
      </c>
      <c r="AX121" s="13" t="s">
        <v>79</v>
      </c>
      <c r="AY121" s="209" t="s">
        <v>139</v>
      </c>
    </row>
    <row r="122" spans="1:65" s="14" customFormat="1" ht="11.25">
      <c r="B122" s="210"/>
      <c r="C122" s="211"/>
      <c r="D122" s="201" t="s">
        <v>148</v>
      </c>
      <c r="E122" s="212" t="s">
        <v>1</v>
      </c>
      <c r="F122" s="213" t="s">
        <v>276</v>
      </c>
      <c r="G122" s="211"/>
      <c r="H122" s="214">
        <v>1136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148</v>
      </c>
      <c r="AU122" s="220" t="s">
        <v>79</v>
      </c>
      <c r="AV122" s="14" t="s">
        <v>89</v>
      </c>
      <c r="AW122" s="14" t="s">
        <v>35</v>
      </c>
      <c r="AX122" s="14" t="s">
        <v>87</v>
      </c>
      <c r="AY122" s="220" t="s">
        <v>139</v>
      </c>
    </row>
    <row r="123" spans="1:65" s="2" customFormat="1" ht="24.2" customHeight="1">
      <c r="A123" s="34"/>
      <c r="B123" s="35"/>
      <c r="C123" s="224" t="s">
        <v>158</v>
      </c>
      <c r="D123" s="224" t="s">
        <v>271</v>
      </c>
      <c r="E123" s="225" t="s">
        <v>277</v>
      </c>
      <c r="F123" s="226" t="s">
        <v>278</v>
      </c>
      <c r="G123" s="227" t="s">
        <v>144</v>
      </c>
      <c r="H123" s="228">
        <v>92</v>
      </c>
      <c r="I123" s="229"/>
      <c r="J123" s="230">
        <f>ROUND(I123*H123,2)</f>
        <v>0</v>
      </c>
      <c r="K123" s="226" t="s">
        <v>183</v>
      </c>
      <c r="L123" s="231"/>
      <c r="M123" s="232" t="s">
        <v>1</v>
      </c>
      <c r="N123" s="233" t="s">
        <v>44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188</v>
      </c>
      <c r="AT123" s="197" t="s">
        <v>271</v>
      </c>
      <c r="AU123" s="197" t="s">
        <v>79</v>
      </c>
      <c r="AY123" s="17" t="s">
        <v>139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87</v>
      </c>
      <c r="BK123" s="198">
        <f>ROUND(I123*H123,2)</f>
        <v>0</v>
      </c>
      <c r="BL123" s="17" t="s">
        <v>146</v>
      </c>
      <c r="BM123" s="197" t="s">
        <v>279</v>
      </c>
    </row>
    <row r="124" spans="1:65" s="13" customFormat="1" ht="11.25">
      <c r="B124" s="199"/>
      <c r="C124" s="200"/>
      <c r="D124" s="201" t="s">
        <v>148</v>
      </c>
      <c r="E124" s="202" t="s">
        <v>1</v>
      </c>
      <c r="F124" s="203" t="s">
        <v>280</v>
      </c>
      <c r="G124" s="200"/>
      <c r="H124" s="202" t="s">
        <v>1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148</v>
      </c>
      <c r="AU124" s="209" t="s">
        <v>79</v>
      </c>
      <c r="AV124" s="13" t="s">
        <v>87</v>
      </c>
      <c r="AW124" s="13" t="s">
        <v>35</v>
      </c>
      <c r="AX124" s="13" t="s">
        <v>79</v>
      </c>
      <c r="AY124" s="209" t="s">
        <v>139</v>
      </c>
    </row>
    <row r="125" spans="1:65" s="14" customFormat="1" ht="11.25">
      <c r="B125" s="210"/>
      <c r="C125" s="211"/>
      <c r="D125" s="201" t="s">
        <v>148</v>
      </c>
      <c r="E125" s="212" t="s">
        <v>1</v>
      </c>
      <c r="F125" s="213" t="s">
        <v>281</v>
      </c>
      <c r="G125" s="211"/>
      <c r="H125" s="214">
        <v>92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148</v>
      </c>
      <c r="AU125" s="220" t="s">
        <v>79</v>
      </c>
      <c r="AV125" s="14" t="s">
        <v>89</v>
      </c>
      <c r="AW125" s="14" t="s">
        <v>35</v>
      </c>
      <c r="AX125" s="14" t="s">
        <v>87</v>
      </c>
      <c r="AY125" s="220" t="s">
        <v>139</v>
      </c>
    </row>
    <row r="126" spans="1:65" s="2" customFormat="1" ht="14.45" customHeight="1">
      <c r="A126" s="34"/>
      <c r="B126" s="35"/>
      <c r="C126" s="186" t="s">
        <v>146</v>
      </c>
      <c r="D126" s="186" t="s">
        <v>141</v>
      </c>
      <c r="E126" s="187" t="s">
        <v>282</v>
      </c>
      <c r="F126" s="188" t="s">
        <v>283</v>
      </c>
      <c r="G126" s="189" t="s">
        <v>261</v>
      </c>
      <c r="H126" s="190">
        <v>461</v>
      </c>
      <c r="I126" s="191"/>
      <c r="J126" s="192">
        <f>ROUND(I126*H126,2)</f>
        <v>0</v>
      </c>
      <c r="K126" s="188" t="s">
        <v>1</v>
      </c>
      <c r="L126" s="39"/>
      <c r="M126" s="193" t="s">
        <v>1</v>
      </c>
      <c r="N126" s="194" t="s">
        <v>44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146</v>
      </c>
      <c r="AT126" s="197" t="s">
        <v>141</v>
      </c>
      <c r="AU126" s="197" t="s">
        <v>79</v>
      </c>
      <c r="AY126" s="17" t="s">
        <v>139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87</v>
      </c>
      <c r="BK126" s="198">
        <f>ROUND(I126*H126,2)</f>
        <v>0</v>
      </c>
      <c r="BL126" s="17" t="s">
        <v>146</v>
      </c>
      <c r="BM126" s="197" t="s">
        <v>284</v>
      </c>
    </row>
    <row r="127" spans="1:65" s="13" customFormat="1" ht="11.25">
      <c r="B127" s="199"/>
      <c r="C127" s="200"/>
      <c r="D127" s="201" t="s">
        <v>148</v>
      </c>
      <c r="E127" s="202" t="s">
        <v>1</v>
      </c>
      <c r="F127" s="203" t="s">
        <v>285</v>
      </c>
      <c r="G127" s="200"/>
      <c r="H127" s="202" t="s">
        <v>1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148</v>
      </c>
      <c r="AU127" s="209" t="s">
        <v>79</v>
      </c>
      <c r="AV127" s="13" t="s">
        <v>87</v>
      </c>
      <c r="AW127" s="13" t="s">
        <v>35</v>
      </c>
      <c r="AX127" s="13" t="s">
        <v>79</v>
      </c>
      <c r="AY127" s="209" t="s">
        <v>139</v>
      </c>
    </row>
    <row r="128" spans="1:65" s="14" customFormat="1" ht="11.25">
      <c r="B128" s="210"/>
      <c r="C128" s="211"/>
      <c r="D128" s="201" t="s">
        <v>148</v>
      </c>
      <c r="E128" s="212" t="s">
        <v>1</v>
      </c>
      <c r="F128" s="213" t="s">
        <v>286</v>
      </c>
      <c r="G128" s="211"/>
      <c r="H128" s="214">
        <v>461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148</v>
      </c>
      <c r="AU128" s="220" t="s">
        <v>79</v>
      </c>
      <c r="AV128" s="14" t="s">
        <v>89</v>
      </c>
      <c r="AW128" s="14" t="s">
        <v>35</v>
      </c>
      <c r="AX128" s="14" t="s">
        <v>87</v>
      </c>
      <c r="AY128" s="220" t="s">
        <v>139</v>
      </c>
    </row>
    <row r="129" spans="1:65" s="2" customFormat="1" ht="14.45" customHeight="1">
      <c r="A129" s="34"/>
      <c r="B129" s="35"/>
      <c r="C129" s="224" t="s">
        <v>169</v>
      </c>
      <c r="D129" s="224" t="s">
        <v>271</v>
      </c>
      <c r="E129" s="225" t="s">
        <v>287</v>
      </c>
      <c r="F129" s="226" t="s">
        <v>288</v>
      </c>
      <c r="G129" s="227" t="s">
        <v>261</v>
      </c>
      <c r="H129" s="228">
        <v>461</v>
      </c>
      <c r="I129" s="229"/>
      <c r="J129" s="230">
        <f>ROUND(I129*H129,2)</f>
        <v>0</v>
      </c>
      <c r="K129" s="226" t="s">
        <v>183</v>
      </c>
      <c r="L129" s="231"/>
      <c r="M129" s="232" t="s">
        <v>1</v>
      </c>
      <c r="N129" s="233" t="s">
        <v>44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188</v>
      </c>
      <c r="AT129" s="197" t="s">
        <v>271</v>
      </c>
      <c r="AU129" s="197" t="s">
        <v>79</v>
      </c>
      <c r="AY129" s="17" t="s">
        <v>139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87</v>
      </c>
      <c r="BK129" s="198">
        <f>ROUND(I129*H129,2)</f>
        <v>0</v>
      </c>
      <c r="BL129" s="17" t="s">
        <v>146</v>
      </c>
      <c r="BM129" s="197" t="s">
        <v>289</v>
      </c>
    </row>
    <row r="130" spans="1:65" s="13" customFormat="1" ht="11.25">
      <c r="B130" s="199"/>
      <c r="C130" s="200"/>
      <c r="D130" s="201" t="s">
        <v>148</v>
      </c>
      <c r="E130" s="202" t="s">
        <v>1</v>
      </c>
      <c r="F130" s="203" t="s">
        <v>285</v>
      </c>
      <c r="G130" s="200"/>
      <c r="H130" s="202" t="s">
        <v>1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148</v>
      </c>
      <c r="AU130" s="209" t="s">
        <v>79</v>
      </c>
      <c r="AV130" s="13" t="s">
        <v>87</v>
      </c>
      <c r="AW130" s="13" t="s">
        <v>35</v>
      </c>
      <c r="AX130" s="13" t="s">
        <v>79</v>
      </c>
      <c r="AY130" s="209" t="s">
        <v>139</v>
      </c>
    </row>
    <row r="131" spans="1:65" s="14" customFormat="1" ht="11.25">
      <c r="B131" s="210"/>
      <c r="C131" s="211"/>
      <c r="D131" s="201" t="s">
        <v>148</v>
      </c>
      <c r="E131" s="212" t="s">
        <v>1</v>
      </c>
      <c r="F131" s="213" t="s">
        <v>286</v>
      </c>
      <c r="G131" s="211"/>
      <c r="H131" s="214">
        <v>461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148</v>
      </c>
      <c r="AU131" s="220" t="s">
        <v>79</v>
      </c>
      <c r="AV131" s="14" t="s">
        <v>89</v>
      </c>
      <c r="AW131" s="14" t="s">
        <v>35</v>
      </c>
      <c r="AX131" s="14" t="s">
        <v>87</v>
      </c>
      <c r="AY131" s="220" t="s">
        <v>139</v>
      </c>
    </row>
    <row r="132" spans="1:65" s="2" customFormat="1" ht="14.45" customHeight="1">
      <c r="A132" s="34"/>
      <c r="B132" s="35"/>
      <c r="C132" s="224" t="s">
        <v>175</v>
      </c>
      <c r="D132" s="224" t="s">
        <v>271</v>
      </c>
      <c r="E132" s="225" t="s">
        <v>290</v>
      </c>
      <c r="F132" s="226" t="s">
        <v>291</v>
      </c>
      <c r="G132" s="227" t="s">
        <v>261</v>
      </c>
      <c r="H132" s="228">
        <v>6280</v>
      </c>
      <c r="I132" s="229"/>
      <c r="J132" s="230">
        <f>ROUND(I132*H132,2)</f>
        <v>0</v>
      </c>
      <c r="K132" s="226" t="s">
        <v>183</v>
      </c>
      <c r="L132" s="231"/>
      <c r="M132" s="232" t="s">
        <v>1</v>
      </c>
      <c r="N132" s="233" t="s">
        <v>44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188</v>
      </c>
      <c r="AT132" s="197" t="s">
        <v>271</v>
      </c>
      <c r="AU132" s="197" t="s">
        <v>79</v>
      </c>
      <c r="AY132" s="17" t="s">
        <v>139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87</v>
      </c>
      <c r="BK132" s="198">
        <f>ROUND(I132*H132,2)</f>
        <v>0</v>
      </c>
      <c r="BL132" s="17" t="s">
        <v>146</v>
      </c>
      <c r="BM132" s="197" t="s">
        <v>292</v>
      </c>
    </row>
    <row r="133" spans="1:65" s="13" customFormat="1" ht="11.25">
      <c r="B133" s="199"/>
      <c r="C133" s="200"/>
      <c r="D133" s="201" t="s">
        <v>148</v>
      </c>
      <c r="E133" s="202" t="s">
        <v>1</v>
      </c>
      <c r="F133" s="203" t="s">
        <v>293</v>
      </c>
      <c r="G133" s="200"/>
      <c r="H133" s="202" t="s">
        <v>1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148</v>
      </c>
      <c r="AU133" s="209" t="s">
        <v>79</v>
      </c>
      <c r="AV133" s="13" t="s">
        <v>87</v>
      </c>
      <c r="AW133" s="13" t="s">
        <v>35</v>
      </c>
      <c r="AX133" s="13" t="s">
        <v>79</v>
      </c>
      <c r="AY133" s="209" t="s">
        <v>139</v>
      </c>
    </row>
    <row r="134" spans="1:65" s="14" customFormat="1" ht="11.25">
      <c r="B134" s="210"/>
      <c r="C134" s="211"/>
      <c r="D134" s="201" t="s">
        <v>148</v>
      </c>
      <c r="E134" s="212" t="s">
        <v>1</v>
      </c>
      <c r="F134" s="213" t="s">
        <v>294</v>
      </c>
      <c r="G134" s="211"/>
      <c r="H134" s="214">
        <v>6280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148</v>
      </c>
      <c r="AU134" s="220" t="s">
        <v>79</v>
      </c>
      <c r="AV134" s="14" t="s">
        <v>89</v>
      </c>
      <c r="AW134" s="14" t="s">
        <v>35</v>
      </c>
      <c r="AX134" s="14" t="s">
        <v>87</v>
      </c>
      <c r="AY134" s="220" t="s">
        <v>139</v>
      </c>
    </row>
    <row r="135" spans="1:65" s="2" customFormat="1" ht="14.45" customHeight="1">
      <c r="A135" s="34"/>
      <c r="B135" s="35"/>
      <c r="C135" s="224" t="s">
        <v>174</v>
      </c>
      <c r="D135" s="224" t="s">
        <v>271</v>
      </c>
      <c r="E135" s="225" t="s">
        <v>295</v>
      </c>
      <c r="F135" s="226" t="s">
        <v>296</v>
      </c>
      <c r="G135" s="227" t="s">
        <v>261</v>
      </c>
      <c r="H135" s="228">
        <v>12560</v>
      </c>
      <c r="I135" s="229"/>
      <c r="J135" s="230">
        <f>ROUND(I135*H135,2)</f>
        <v>0</v>
      </c>
      <c r="K135" s="226" t="s">
        <v>183</v>
      </c>
      <c r="L135" s="231"/>
      <c r="M135" s="232" t="s">
        <v>1</v>
      </c>
      <c r="N135" s="233" t="s">
        <v>44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188</v>
      </c>
      <c r="AT135" s="197" t="s">
        <v>271</v>
      </c>
      <c r="AU135" s="197" t="s">
        <v>79</v>
      </c>
      <c r="AY135" s="17" t="s">
        <v>139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87</v>
      </c>
      <c r="BK135" s="198">
        <f>ROUND(I135*H135,2)</f>
        <v>0</v>
      </c>
      <c r="BL135" s="17" t="s">
        <v>146</v>
      </c>
      <c r="BM135" s="197" t="s">
        <v>297</v>
      </c>
    </row>
    <row r="136" spans="1:65" s="13" customFormat="1" ht="11.25">
      <c r="B136" s="199"/>
      <c r="C136" s="200"/>
      <c r="D136" s="201" t="s">
        <v>148</v>
      </c>
      <c r="E136" s="202" t="s">
        <v>1</v>
      </c>
      <c r="F136" s="203" t="s">
        <v>298</v>
      </c>
      <c r="G136" s="200"/>
      <c r="H136" s="202" t="s">
        <v>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148</v>
      </c>
      <c r="AU136" s="209" t="s">
        <v>79</v>
      </c>
      <c r="AV136" s="13" t="s">
        <v>87</v>
      </c>
      <c r="AW136" s="13" t="s">
        <v>35</v>
      </c>
      <c r="AX136" s="13" t="s">
        <v>79</v>
      </c>
      <c r="AY136" s="209" t="s">
        <v>139</v>
      </c>
    </row>
    <row r="137" spans="1:65" s="14" customFormat="1" ht="11.25">
      <c r="B137" s="210"/>
      <c r="C137" s="211"/>
      <c r="D137" s="201" t="s">
        <v>148</v>
      </c>
      <c r="E137" s="212" t="s">
        <v>1</v>
      </c>
      <c r="F137" s="213" t="s">
        <v>299</v>
      </c>
      <c r="G137" s="211"/>
      <c r="H137" s="214">
        <v>12560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148</v>
      </c>
      <c r="AU137" s="220" t="s">
        <v>79</v>
      </c>
      <c r="AV137" s="14" t="s">
        <v>89</v>
      </c>
      <c r="AW137" s="14" t="s">
        <v>35</v>
      </c>
      <c r="AX137" s="14" t="s">
        <v>87</v>
      </c>
      <c r="AY137" s="220" t="s">
        <v>139</v>
      </c>
    </row>
    <row r="138" spans="1:65" s="2" customFormat="1" ht="14.45" customHeight="1">
      <c r="A138" s="34"/>
      <c r="B138" s="35"/>
      <c r="C138" s="224" t="s">
        <v>188</v>
      </c>
      <c r="D138" s="224" t="s">
        <v>271</v>
      </c>
      <c r="E138" s="225" t="s">
        <v>300</v>
      </c>
      <c r="F138" s="226" t="s">
        <v>301</v>
      </c>
      <c r="G138" s="227" t="s">
        <v>302</v>
      </c>
      <c r="H138" s="228">
        <v>36</v>
      </c>
      <c r="I138" s="229"/>
      <c r="J138" s="230">
        <f t="shared" ref="J138:J147" si="0">ROUND(I138*H138,2)</f>
        <v>0</v>
      </c>
      <c r="K138" s="226" t="s">
        <v>1</v>
      </c>
      <c r="L138" s="231"/>
      <c r="M138" s="232" t="s">
        <v>1</v>
      </c>
      <c r="N138" s="233" t="s">
        <v>44</v>
      </c>
      <c r="O138" s="71"/>
      <c r="P138" s="195">
        <f t="shared" ref="P138:P147" si="1">O138*H138</f>
        <v>0</v>
      </c>
      <c r="Q138" s="195">
        <v>0</v>
      </c>
      <c r="R138" s="195">
        <f t="shared" ref="R138:R147" si="2">Q138*H138</f>
        <v>0</v>
      </c>
      <c r="S138" s="195">
        <v>0</v>
      </c>
      <c r="T138" s="196">
        <f t="shared" ref="T138:T147" si="3"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188</v>
      </c>
      <c r="AT138" s="197" t="s">
        <v>271</v>
      </c>
      <c r="AU138" s="197" t="s">
        <v>79</v>
      </c>
      <c r="AY138" s="17" t="s">
        <v>139</v>
      </c>
      <c r="BE138" s="198">
        <f t="shared" ref="BE138:BE147" si="4">IF(N138="základní",J138,0)</f>
        <v>0</v>
      </c>
      <c r="BF138" s="198">
        <f t="shared" ref="BF138:BF147" si="5">IF(N138="snížená",J138,0)</f>
        <v>0</v>
      </c>
      <c r="BG138" s="198">
        <f t="shared" ref="BG138:BG147" si="6">IF(N138="zákl. přenesená",J138,0)</f>
        <v>0</v>
      </c>
      <c r="BH138" s="198">
        <f t="shared" ref="BH138:BH147" si="7">IF(N138="sníž. přenesená",J138,0)</f>
        <v>0</v>
      </c>
      <c r="BI138" s="198">
        <f t="shared" ref="BI138:BI147" si="8">IF(N138="nulová",J138,0)</f>
        <v>0</v>
      </c>
      <c r="BJ138" s="17" t="s">
        <v>87</v>
      </c>
      <c r="BK138" s="198">
        <f t="shared" ref="BK138:BK147" si="9">ROUND(I138*H138,2)</f>
        <v>0</v>
      </c>
      <c r="BL138" s="17" t="s">
        <v>146</v>
      </c>
      <c r="BM138" s="197" t="s">
        <v>303</v>
      </c>
    </row>
    <row r="139" spans="1:65" s="2" customFormat="1" ht="14.45" customHeight="1">
      <c r="A139" s="34"/>
      <c r="B139" s="35"/>
      <c r="C139" s="224" t="s">
        <v>194</v>
      </c>
      <c r="D139" s="224" t="s">
        <v>271</v>
      </c>
      <c r="E139" s="225" t="s">
        <v>304</v>
      </c>
      <c r="F139" s="226" t="s">
        <v>305</v>
      </c>
      <c r="G139" s="227" t="s">
        <v>144</v>
      </c>
      <c r="H139" s="228">
        <v>600</v>
      </c>
      <c r="I139" s="229"/>
      <c r="J139" s="230">
        <f t="shared" si="0"/>
        <v>0</v>
      </c>
      <c r="K139" s="226" t="s">
        <v>1</v>
      </c>
      <c r="L139" s="231"/>
      <c r="M139" s="232" t="s">
        <v>1</v>
      </c>
      <c r="N139" s="233" t="s">
        <v>44</v>
      </c>
      <c r="O139" s="71"/>
      <c r="P139" s="195">
        <f t="shared" si="1"/>
        <v>0</v>
      </c>
      <c r="Q139" s="195">
        <v>0</v>
      </c>
      <c r="R139" s="195">
        <f t="shared" si="2"/>
        <v>0</v>
      </c>
      <c r="S139" s="195">
        <v>0</v>
      </c>
      <c r="T139" s="196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188</v>
      </c>
      <c r="AT139" s="197" t="s">
        <v>271</v>
      </c>
      <c r="AU139" s="197" t="s">
        <v>79</v>
      </c>
      <c r="AY139" s="17" t="s">
        <v>139</v>
      </c>
      <c r="BE139" s="198">
        <f t="shared" si="4"/>
        <v>0</v>
      </c>
      <c r="BF139" s="198">
        <f t="shared" si="5"/>
        <v>0</v>
      </c>
      <c r="BG139" s="198">
        <f t="shared" si="6"/>
        <v>0</v>
      </c>
      <c r="BH139" s="198">
        <f t="shared" si="7"/>
        <v>0</v>
      </c>
      <c r="BI139" s="198">
        <f t="shared" si="8"/>
        <v>0</v>
      </c>
      <c r="BJ139" s="17" t="s">
        <v>87</v>
      </c>
      <c r="BK139" s="198">
        <f t="shared" si="9"/>
        <v>0</v>
      </c>
      <c r="BL139" s="17" t="s">
        <v>146</v>
      </c>
      <c r="BM139" s="197" t="s">
        <v>306</v>
      </c>
    </row>
    <row r="140" spans="1:65" s="2" customFormat="1" ht="14.45" customHeight="1">
      <c r="A140" s="34"/>
      <c r="B140" s="35"/>
      <c r="C140" s="224" t="s">
        <v>199</v>
      </c>
      <c r="D140" s="224" t="s">
        <v>271</v>
      </c>
      <c r="E140" s="225" t="s">
        <v>307</v>
      </c>
      <c r="F140" s="226" t="s">
        <v>308</v>
      </c>
      <c r="G140" s="227" t="s">
        <v>144</v>
      </c>
      <c r="H140" s="228">
        <v>36</v>
      </c>
      <c r="I140" s="229"/>
      <c r="J140" s="230">
        <f t="shared" si="0"/>
        <v>0</v>
      </c>
      <c r="K140" s="226" t="s">
        <v>1</v>
      </c>
      <c r="L140" s="231"/>
      <c r="M140" s="232" t="s">
        <v>1</v>
      </c>
      <c r="N140" s="233" t="s">
        <v>44</v>
      </c>
      <c r="O140" s="71"/>
      <c r="P140" s="195">
        <f t="shared" si="1"/>
        <v>0</v>
      </c>
      <c r="Q140" s="195">
        <v>0</v>
      </c>
      <c r="R140" s="195">
        <f t="shared" si="2"/>
        <v>0</v>
      </c>
      <c r="S140" s="195">
        <v>0</v>
      </c>
      <c r="T140" s="196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188</v>
      </c>
      <c r="AT140" s="197" t="s">
        <v>271</v>
      </c>
      <c r="AU140" s="197" t="s">
        <v>79</v>
      </c>
      <c r="AY140" s="17" t="s">
        <v>139</v>
      </c>
      <c r="BE140" s="198">
        <f t="shared" si="4"/>
        <v>0</v>
      </c>
      <c r="BF140" s="198">
        <f t="shared" si="5"/>
        <v>0</v>
      </c>
      <c r="BG140" s="198">
        <f t="shared" si="6"/>
        <v>0</v>
      </c>
      <c r="BH140" s="198">
        <f t="shared" si="7"/>
        <v>0</v>
      </c>
      <c r="BI140" s="198">
        <f t="shared" si="8"/>
        <v>0</v>
      </c>
      <c r="BJ140" s="17" t="s">
        <v>87</v>
      </c>
      <c r="BK140" s="198">
        <f t="shared" si="9"/>
        <v>0</v>
      </c>
      <c r="BL140" s="17" t="s">
        <v>146</v>
      </c>
      <c r="BM140" s="197" t="s">
        <v>309</v>
      </c>
    </row>
    <row r="141" spans="1:65" s="2" customFormat="1" ht="14.45" customHeight="1">
      <c r="A141" s="34"/>
      <c r="B141" s="35"/>
      <c r="C141" s="224" t="s">
        <v>204</v>
      </c>
      <c r="D141" s="224" t="s">
        <v>271</v>
      </c>
      <c r="E141" s="225" t="s">
        <v>310</v>
      </c>
      <c r="F141" s="226" t="s">
        <v>311</v>
      </c>
      <c r="G141" s="227" t="s">
        <v>144</v>
      </c>
      <c r="H141" s="228">
        <v>24</v>
      </c>
      <c r="I141" s="229"/>
      <c r="J141" s="230">
        <f t="shared" si="0"/>
        <v>0</v>
      </c>
      <c r="K141" s="226" t="s">
        <v>1</v>
      </c>
      <c r="L141" s="231"/>
      <c r="M141" s="232" t="s">
        <v>1</v>
      </c>
      <c r="N141" s="233" t="s">
        <v>44</v>
      </c>
      <c r="O141" s="71"/>
      <c r="P141" s="195">
        <f t="shared" si="1"/>
        <v>0</v>
      </c>
      <c r="Q141" s="195">
        <v>0</v>
      </c>
      <c r="R141" s="195">
        <f t="shared" si="2"/>
        <v>0</v>
      </c>
      <c r="S141" s="195">
        <v>0</v>
      </c>
      <c r="T141" s="196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188</v>
      </c>
      <c r="AT141" s="197" t="s">
        <v>271</v>
      </c>
      <c r="AU141" s="197" t="s">
        <v>79</v>
      </c>
      <c r="AY141" s="17" t="s">
        <v>139</v>
      </c>
      <c r="BE141" s="198">
        <f t="shared" si="4"/>
        <v>0</v>
      </c>
      <c r="BF141" s="198">
        <f t="shared" si="5"/>
        <v>0</v>
      </c>
      <c r="BG141" s="198">
        <f t="shared" si="6"/>
        <v>0</v>
      </c>
      <c r="BH141" s="198">
        <f t="shared" si="7"/>
        <v>0</v>
      </c>
      <c r="BI141" s="198">
        <f t="shared" si="8"/>
        <v>0</v>
      </c>
      <c r="BJ141" s="17" t="s">
        <v>87</v>
      </c>
      <c r="BK141" s="198">
        <f t="shared" si="9"/>
        <v>0</v>
      </c>
      <c r="BL141" s="17" t="s">
        <v>146</v>
      </c>
      <c r="BM141" s="197" t="s">
        <v>312</v>
      </c>
    </row>
    <row r="142" spans="1:65" s="2" customFormat="1" ht="14.45" customHeight="1">
      <c r="A142" s="34"/>
      <c r="B142" s="35"/>
      <c r="C142" s="224" t="s">
        <v>210</v>
      </c>
      <c r="D142" s="224" t="s">
        <v>271</v>
      </c>
      <c r="E142" s="225" t="s">
        <v>313</v>
      </c>
      <c r="F142" s="226" t="s">
        <v>314</v>
      </c>
      <c r="G142" s="227" t="s">
        <v>144</v>
      </c>
      <c r="H142" s="228">
        <v>120</v>
      </c>
      <c r="I142" s="229"/>
      <c r="J142" s="230">
        <f t="shared" si="0"/>
        <v>0</v>
      </c>
      <c r="K142" s="226" t="s">
        <v>1</v>
      </c>
      <c r="L142" s="231"/>
      <c r="M142" s="232" t="s">
        <v>1</v>
      </c>
      <c r="N142" s="233" t="s">
        <v>44</v>
      </c>
      <c r="O142" s="71"/>
      <c r="P142" s="195">
        <f t="shared" si="1"/>
        <v>0</v>
      </c>
      <c r="Q142" s="195">
        <v>0</v>
      </c>
      <c r="R142" s="195">
        <f t="shared" si="2"/>
        <v>0</v>
      </c>
      <c r="S142" s="195">
        <v>0</v>
      </c>
      <c r="T142" s="196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188</v>
      </c>
      <c r="AT142" s="197" t="s">
        <v>271</v>
      </c>
      <c r="AU142" s="197" t="s">
        <v>79</v>
      </c>
      <c r="AY142" s="17" t="s">
        <v>139</v>
      </c>
      <c r="BE142" s="198">
        <f t="shared" si="4"/>
        <v>0</v>
      </c>
      <c r="BF142" s="198">
        <f t="shared" si="5"/>
        <v>0</v>
      </c>
      <c r="BG142" s="198">
        <f t="shared" si="6"/>
        <v>0</v>
      </c>
      <c r="BH142" s="198">
        <f t="shared" si="7"/>
        <v>0</v>
      </c>
      <c r="BI142" s="198">
        <f t="shared" si="8"/>
        <v>0</v>
      </c>
      <c r="BJ142" s="17" t="s">
        <v>87</v>
      </c>
      <c r="BK142" s="198">
        <f t="shared" si="9"/>
        <v>0</v>
      </c>
      <c r="BL142" s="17" t="s">
        <v>146</v>
      </c>
      <c r="BM142" s="197" t="s">
        <v>315</v>
      </c>
    </row>
    <row r="143" spans="1:65" s="2" customFormat="1" ht="14.45" customHeight="1">
      <c r="A143" s="34"/>
      <c r="B143" s="35"/>
      <c r="C143" s="224" t="s">
        <v>214</v>
      </c>
      <c r="D143" s="224" t="s">
        <v>271</v>
      </c>
      <c r="E143" s="225" t="s">
        <v>316</v>
      </c>
      <c r="F143" s="226" t="s">
        <v>317</v>
      </c>
      <c r="G143" s="227" t="s">
        <v>144</v>
      </c>
      <c r="H143" s="228">
        <v>201</v>
      </c>
      <c r="I143" s="229"/>
      <c r="J143" s="230">
        <f t="shared" si="0"/>
        <v>0</v>
      </c>
      <c r="K143" s="226" t="s">
        <v>183</v>
      </c>
      <c r="L143" s="231"/>
      <c r="M143" s="232" t="s">
        <v>1</v>
      </c>
      <c r="N143" s="233" t="s">
        <v>44</v>
      </c>
      <c r="O143" s="71"/>
      <c r="P143" s="195">
        <f t="shared" si="1"/>
        <v>0</v>
      </c>
      <c r="Q143" s="195">
        <v>0</v>
      </c>
      <c r="R143" s="195">
        <f t="shared" si="2"/>
        <v>0</v>
      </c>
      <c r="S143" s="195">
        <v>0</v>
      </c>
      <c r="T143" s="196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188</v>
      </c>
      <c r="AT143" s="197" t="s">
        <v>271</v>
      </c>
      <c r="AU143" s="197" t="s">
        <v>79</v>
      </c>
      <c r="AY143" s="17" t="s">
        <v>139</v>
      </c>
      <c r="BE143" s="198">
        <f t="shared" si="4"/>
        <v>0</v>
      </c>
      <c r="BF143" s="198">
        <f t="shared" si="5"/>
        <v>0</v>
      </c>
      <c r="BG143" s="198">
        <f t="shared" si="6"/>
        <v>0</v>
      </c>
      <c r="BH143" s="198">
        <f t="shared" si="7"/>
        <v>0</v>
      </c>
      <c r="BI143" s="198">
        <f t="shared" si="8"/>
        <v>0</v>
      </c>
      <c r="BJ143" s="17" t="s">
        <v>87</v>
      </c>
      <c r="BK143" s="198">
        <f t="shared" si="9"/>
        <v>0</v>
      </c>
      <c r="BL143" s="17" t="s">
        <v>146</v>
      </c>
      <c r="BM143" s="197" t="s">
        <v>318</v>
      </c>
    </row>
    <row r="144" spans="1:65" s="2" customFormat="1" ht="14.45" customHeight="1">
      <c r="A144" s="34"/>
      <c r="B144" s="35"/>
      <c r="C144" s="224" t="s">
        <v>319</v>
      </c>
      <c r="D144" s="224" t="s">
        <v>271</v>
      </c>
      <c r="E144" s="225" t="s">
        <v>320</v>
      </c>
      <c r="F144" s="226" t="s">
        <v>321</v>
      </c>
      <c r="G144" s="227" t="s">
        <v>144</v>
      </c>
      <c r="H144" s="228">
        <v>3480</v>
      </c>
      <c r="I144" s="229"/>
      <c r="J144" s="230">
        <f t="shared" si="0"/>
        <v>0</v>
      </c>
      <c r="K144" s="226" t="s">
        <v>1</v>
      </c>
      <c r="L144" s="231"/>
      <c r="M144" s="232" t="s">
        <v>1</v>
      </c>
      <c r="N144" s="233" t="s">
        <v>44</v>
      </c>
      <c r="O144" s="71"/>
      <c r="P144" s="195">
        <f t="shared" si="1"/>
        <v>0</v>
      </c>
      <c r="Q144" s="195">
        <v>0</v>
      </c>
      <c r="R144" s="195">
        <f t="shared" si="2"/>
        <v>0</v>
      </c>
      <c r="S144" s="195">
        <v>0</v>
      </c>
      <c r="T144" s="196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188</v>
      </c>
      <c r="AT144" s="197" t="s">
        <v>271</v>
      </c>
      <c r="AU144" s="197" t="s">
        <v>79</v>
      </c>
      <c r="AY144" s="17" t="s">
        <v>139</v>
      </c>
      <c r="BE144" s="198">
        <f t="shared" si="4"/>
        <v>0</v>
      </c>
      <c r="BF144" s="198">
        <f t="shared" si="5"/>
        <v>0</v>
      </c>
      <c r="BG144" s="198">
        <f t="shared" si="6"/>
        <v>0</v>
      </c>
      <c r="BH144" s="198">
        <f t="shared" si="7"/>
        <v>0</v>
      </c>
      <c r="BI144" s="198">
        <f t="shared" si="8"/>
        <v>0</v>
      </c>
      <c r="BJ144" s="17" t="s">
        <v>87</v>
      </c>
      <c r="BK144" s="198">
        <f t="shared" si="9"/>
        <v>0</v>
      </c>
      <c r="BL144" s="17" t="s">
        <v>146</v>
      </c>
      <c r="BM144" s="197" t="s">
        <v>322</v>
      </c>
    </row>
    <row r="145" spans="1:65" s="2" customFormat="1" ht="14.45" customHeight="1">
      <c r="A145" s="34"/>
      <c r="B145" s="35"/>
      <c r="C145" s="224" t="s">
        <v>8</v>
      </c>
      <c r="D145" s="224" t="s">
        <v>271</v>
      </c>
      <c r="E145" s="225" t="s">
        <v>323</v>
      </c>
      <c r="F145" s="226" t="s">
        <v>324</v>
      </c>
      <c r="G145" s="227" t="s">
        <v>144</v>
      </c>
      <c r="H145" s="228">
        <v>280</v>
      </c>
      <c r="I145" s="229"/>
      <c r="J145" s="230">
        <f t="shared" si="0"/>
        <v>0</v>
      </c>
      <c r="K145" s="226" t="s">
        <v>1</v>
      </c>
      <c r="L145" s="231"/>
      <c r="M145" s="232" t="s">
        <v>1</v>
      </c>
      <c r="N145" s="233" t="s">
        <v>44</v>
      </c>
      <c r="O145" s="71"/>
      <c r="P145" s="195">
        <f t="shared" si="1"/>
        <v>0</v>
      </c>
      <c r="Q145" s="195">
        <v>0</v>
      </c>
      <c r="R145" s="195">
        <f t="shared" si="2"/>
        <v>0</v>
      </c>
      <c r="S145" s="195">
        <v>0</v>
      </c>
      <c r="T145" s="196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188</v>
      </c>
      <c r="AT145" s="197" t="s">
        <v>271</v>
      </c>
      <c r="AU145" s="197" t="s">
        <v>79</v>
      </c>
      <c r="AY145" s="17" t="s">
        <v>139</v>
      </c>
      <c r="BE145" s="198">
        <f t="shared" si="4"/>
        <v>0</v>
      </c>
      <c r="BF145" s="198">
        <f t="shared" si="5"/>
        <v>0</v>
      </c>
      <c r="BG145" s="198">
        <f t="shared" si="6"/>
        <v>0</v>
      </c>
      <c r="BH145" s="198">
        <f t="shared" si="7"/>
        <v>0</v>
      </c>
      <c r="BI145" s="198">
        <f t="shared" si="8"/>
        <v>0</v>
      </c>
      <c r="BJ145" s="17" t="s">
        <v>87</v>
      </c>
      <c r="BK145" s="198">
        <f t="shared" si="9"/>
        <v>0</v>
      </c>
      <c r="BL145" s="17" t="s">
        <v>146</v>
      </c>
      <c r="BM145" s="197" t="s">
        <v>325</v>
      </c>
    </row>
    <row r="146" spans="1:65" s="2" customFormat="1" ht="14.45" customHeight="1">
      <c r="A146" s="34"/>
      <c r="B146" s="35"/>
      <c r="C146" s="224" t="s">
        <v>326</v>
      </c>
      <c r="D146" s="224" t="s">
        <v>271</v>
      </c>
      <c r="E146" s="225" t="s">
        <v>327</v>
      </c>
      <c r="F146" s="226" t="s">
        <v>328</v>
      </c>
      <c r="G146" s="227" t="s">
        <v>144</v>
      </c>
      <c r="H146" s="228">
        <v>10</v>
      </c>
      <c r="I146" s="229"/>
      <c r="J146" s="230">
        <f t="shared" si="0"/>
        <v>0</v>
      </c>
      <c r="K146" s="226" t="s">
        <v>1</v>
      </c>
      <c r="L146" s="231"/>
      <c r="M146" s="232" t="s">
        <v>1</v>
      </c>
      <c r="N146" s="233" t="s">
        <v>44</v>
      </c>
      <c r="O146" s="71"/>
      <c r="P146" s="195">
        <f t="shared" si="1"/>
        <v>0</v>
      </c>
      <c r="Q146" s="195">
        <v>0</v>
      </c>
      <c r="R146" s="195">
        <f t="shared" si="2"/>
        <v>0</v>
      </c>
      <c r="S146" s="195">
        <v>0</v>
      </c>
      <c r="T146" s="196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188</v>
      </c>
      <c r="AT146" s="197" t="s">
        <v>271</v>
      </c>
      <c r="AU146" s="197" t="s">
        <v>79</v>
      </c>
      <c r="AY146" s="17" t="s">
        <v>139</v>
      </c>
      <c r="BE146" s="198">
        <f t="shared" si="4"/>
        <v>0</v>
      </c>
      <c r="BF146" s="198">
        <f t="shared" si="5"/>
        <v>0</v>
      </c>
      <c r="BG146" s="198">
        <f t="shared" si="6"/>
        <v>0</v>
      </c>
      <c r="BH146" s="198">
        <f t="shared" si="7"/>
        <v>0</v>
      </c>
      <c r="BI146" s="198">
        <f t="shared" si="8"/>
        <v>0</v>
      </c>
      <c r="BJ146" s="17" t="s">
        <v>87</v>
      </c>
      <c r="BK146" s="198">
        <f t="shared" si="9"/>
        <v>0</v>
      </c>
      <c r="BL146" s="17" t="s">
        <v>146</v>
      </c>
      <c r="BM146" s="197" t="s">
        <v>329</v>
      </c>
    </row>
    <row r="147" spans="1:65" s="2" customFormat="1" ht="14.45" customHeight="1">
      <c r="A147" s="34"/>
      <c r="B147" s="35"/>
      <c r="C147" s="186" t="s">
        <v>330</v>
      </c>
      <c r="D147" s="186" t="s">
        <v>141</v>
      </c>
      <c r="E147" s="187" t="s">
        <v>331</v>
      </c>
      <c r="F147" s="188" t="s">
        <v>332</v>
      </c>
      <c r="G147" s="189" t="s">
        <v>144</v>
      </c>
      <c r="H147" s="190">
        <v>41</v>
      </c>
      <c r="I147" s="191"/>
      <c r="J147" s="192">
        <f t="shared" si="0"/>
        <v>0</v>
      </c>
      <c r="K147" s="188" t="s">
        <v>1</v>
      </c>
      <c r="L147" s="39"/>
      <c r="M147" s="193" t="s">
        <v>1</v>
      </c>
      <c r="N147" s="194" t="s">
        <v>44</v>
      </c>
      <c r="O147" s="71"/>
      <c r="P147" s="195">
        <f t="shared" si="1"/>
        <v>0</v>
      </c>
      <c r="Q147" s="195">
        <v>0</v>
      </c>
      <c r="R147" s="195">
        <f t="shared" si="2"/>
        <v>0</v>
      </c>
      <c r="S147" s="195">
        <v>0</v>
      </c>
      <c r="T147" s="196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146</v>
      </c>
      <c r="AT147" s="197" t="s">
        <v>141</v>
      </c>
      <c r="AU147" s="197" t="s">
        <v>79</v>
      </c>
      <c r="AY147" s="17" t="s">
        <v>139</v>
      </c>
      <c r="BE147" s="198">
        <f t="shared" si="4"/>
        <v>0</v>
      </c>
      <c r="BF147" s="198">
        <f t="shared" si="5"/>
        <v>0</v>
      </c>
      <c r="BG147" s="198">
        <f t="shared" si="6"/>
        <v>0</v>
      </c>
      <c r="BH147" s="198">
        <f t="shared" si="7"/>
        <v>0</v>
      </c>
      <c r="BI147" s="198">
        <f t="shared" si="8"/>
        <v>0</v>
      </c>
      <c r="BJ147" s="17" t="s">
        <v>87</v>
      </c>
      <c r="BK147" s="198">
        <f t="shared" si="9"/>
        <v>0</v>
      </c>
      <c r="BL147" s="17" t="s">
        <v>146</v>
      </c>
      <c r="BM147" s="197" t="s">
        <v>333</v>
      </c>
    </row>
    <row r="148" spans="1:65" s="13" customFormat="1" ht="11.25">
      <c r="B148" s="199"/>
      <c r="C148" s="200"/>
      <c r="D148" s="201" t="s">
        <v>148</v>
      </c>
      <c r="E148" s="202" t="s">
        <v>1</v>
      </c>
      <c r="F148" s="203" t="s">
        <v>334</v>
      </c>
      <c r="G148" s="200"/>
      <c r="H148" s="202" t="s">
        <v>1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148</v>
      </c>
      <c r="AU148" s="209" t="s">
        <v>79</v>
      </c>
      <c r="AV148" s="13" t="s">
        <v>87</v>
      </c>
      <c r="AW148" s="13" t="s">
        <v>35</v>
      </c>
      <c r="AX148" s="13" t="s">
        <v>79</v>
      </c>
      <c r="AY148" s="209" t="s">
        <v>139</v>
      </c>
    </row>
    <row r="149" spans="1:65" s="14" customFormat="1" ht="11.25">
      <c r="B149" s="210"/>
      <c r="C149" s="211"/>
      <c r="D149" s="201" t="s">
        <v>148</v>
      </c>
      <c r="E149" s="212" t="s">
        <v>1</v>
      </c>
      <c r="F149" s="213" t="s">
        <v>335</v>
      </c>
      <c r="G149" s="211"/>
      <c r="H149" s="214">
        <v>41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148</v>
      </c>
      <c r="AU149" s="220" t="s">
        <v>79</v>
      </c>
      <c r="AV149" s="14" t="s">
        <v>89</v>
      </c>
      <c r="AW149" s="14" t="s">
        <v>35</v>
      </c>
      <c r="AX149" s="14" t="s">
        <v>87</v>
      </c>
      <c r="AY149" s="220" t="s">
        <v>139</v>
      </c>
    </row>
    <row r="150" spans="1:65" s="2" customFormat="1" ht="14.45" customHeight="1">
      <c r="A150" s="34"/>
      <c r="B150" s="35"/>
      <c r="C150" s="186" t="s">
        <v>336</v>
      </c>
      <c r="D150" s="186" t="s">
        <v>141</v>
      </c>
      <c r="E150" s="187" t="s">
        <v>337</v>
      </c>
      <c r="F150" s="188" t="s">
        <v>338</v>
      </c>
      <c r="G150" s="189" t="s">
        <v>144</v>
      </c>
      <c r="H150" s="190">
        <v>26</v>
      </c>
      <c r="I150" s="191"/>
      <c r="J150" s="192">
        <f>ROUND(I150*H150,2)</f>
        <v>0</v>
      </c>
      <c r="K150" s="188" t="s">
        <v>1</v>
      </c>
      <c r="L150" s="39"/>
      <c r="M150" s="193" t="s">
        <v>1</v>
      </c>
      <c r="N150" s="194" t="s">
        <v>44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146</v>
      </c>
      <c r="AT150" s="197" t="s">
        <v>141</v>
      </c>
      <c r="AU150" s="197" t="s">
        <v>79</v>
      </c>
      <c r="AY150" s="17" t="s">
        <v>139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87</v>
      </c>
      <c r="BK150" s="198">
        <f>ROUND(I150*H150,2)</f>
        <v>0</v>
      </c>
      <c r="BL150" s="17" t="s">
        <v>146</v>
      </c>
      <c r="BM150" s="197" t="s">
        <v>339</v>
      </c>
    </row>
    <row r="151" spans="1:65" s="13" customFormat="1" ht="11.25">
      <c r="B151" s="199"/>
      <c r="C151" s="200"/>
      <c r="D151" s="201" t="s">
        <v>148</v>
      </c>
      <c r="E151" s="202" t="s">
        <v>1</v>
      </c>
      <c r="F151" s="203" t="s">
        <v>340</v>
      </c>
      <c r="G151" s="200"/>
      <c r="H151" s="202" t="s">
        <v>1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148</v>
      </c>
      <c r="AU151" s="209" t="s">
        <v>79</v>
      </c>
      <c r="AV151" s="13" t="s">
        <v>87</v>
      </c>
      <c r="AW151" s="13" t="s">
        <v>35</v>
      </c>
      <c r="AX151" s="13" t="s">
        <v>79</v>
      </c>
      <c r="AY151" s="209" t="s">
        <v>139</v>
      </c>
    </row>
    <row r="152" spans="1:65" s="14" customFormat="1" ht="11.25">
      <c r="B152" s="210"/>
      <c r="C152" s="211"/>
      <c r="D152" s="201" t="s">
        <v>148</v>
      </c>
      <c r="E152" s="212" t="s">
        <v>1</v>
      </c>
      <c r="F152" s="213" t="s">
        <v>341</v>
      </c>
      <c r="G152" s="211"/>
      <c r="H152" s="214">
        <v>26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148</v>
      </c>
      <c r="AU152" s="220" t="s">
        <v>79</v>
      </c>
      <c r="AV152" s="14" t="s">
        <v>89</v>
      </c>
      <c r="AW152" s="14" t="s">
        <v>35</v>
      </c>
      <c r="AX152" s="14" t="s">
        <v>87</v>
      </c>
      <c r="AY152" s="220" t="s">
        <v>139</v>
      </c>
    </row>
    <row r="153" spans="1:65" s="2" customFormat="1" ht="14.45" customHeight="1">
      <c r="A153" s="34"/>
      <c r="B153" s="35"/>
      <c r="C153" s="186" t="s">
        <v>342</v>
      </c>
      <c r="D153" s="186" t="s">
        <v>141</v>
      </c>
      <c r="E153" s="187" t="s">
        <v>343</v>
      </c>
      <c r="F153" s="188" t="s">
        <v>344</v>
      </c>
      <c r="G153" s="189" t="s">
        <v>144</v>
      </c>
      <c r="H153" s="190">
        <v>3480</v>
      </c>
      <c r="I153" s="191"/>
      <c r="J153" s="192">
        <f>ROUND(I153*H153,2)</f>
        <v>0</v>
      </c>
      <c r="K153" s="188" t="s">
        <v>1</v>
      </c>
      <c r="L153" s="39"/>
      <c r="M153" s="193" t="s">
        <v>1</v>
      </c>
      <c r="N153" s="194" t="s">
        <v>44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146</v>
      </c>
      <c r="AT153" s="197" t="s">
        <v>141</v>
      </c>
      <c r="AU153" s="197" t="s">
        <v>79</v>
      </c>
      <c r="AY153" s="17" t="s">
        <v>139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87</v>
      </c>
      <c r="BK153" s="198">
        <f>ROUND(I153*H153,2)</f>
        <v>0</v>
      </c>
      <c r="BL153" s="17" t="s">
        <v>146</v>
      </c>
      <c r="BM153" s="197" t="s">
        <v>345</v>
      </c>
    </row>
    <row r="154" spans="1:65" s="2" customFormat="1" ht="14.45" customHeight="1">
      <c r="A154" s="34"/>
      <c r="B154" s="35"/>
      <c r="C154" s="186" t="s">
        <v>168</v>
      </c>
      <c r="D154" s="186" t="s">
        <v>141</v>
      </c>
      <c r="E154" s="187" t="s">
        <v>346</v>
      </c>
      <c r="F154" s="188" t="s">
        <v>347</v>
      </c>
      <c r="G154" s="189" t="s">
        <v>144</v>
      </c>
      <c r="H154" s="190">
        <v>120</v>
      </c>
      <c r="I154" s="191"/>
      <c r="J154" s="192">
        <f>ROUND(I154*H154,2)</f>
        <v>0</v>
      </c>
      <c r="K154" s="188" t="s">
        <v>1</v>
      </c>
      <c r="L154" s="39"/>
      <c r="M154" s="193" t="s">
        <v>1</v>
      </c>
      <c r="N154" s="194" t="s">
        <v>44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146</v>
      </c>
      <c r="AT154" s="197" t="s">
        <v>141</v>
      </c>
      <c r="AU154" s="197" t="s">
        <v>79</v>
      </c>
      <c r="AY154" s="17" t="s">
        <v>139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87</v>
      </c>
      <c r="BK154" s="198">
        <f>ROUND(I154*H154,2)</f>
        <v>0</v>
      </c>
      <c r="BL154" s="17" t="s">
        <v>146</v>
      </c>
      <c r="BM154" s="197" t="s">
        <v>348</v>
      </c>
    </row>
    <row r="155" spans="1:65" s="2" customFormat="1" ht="14.45" customHeight="1">
      <c r="A155" s="34"/>
      <c r="B155" s="35"/>
      <c r="C155" s="186" t="s">
        <v>7</v>
      </c>
      <c r="D155" s="186" t="s">
        <v>141</v>
      </c>
      <c r="E155" s="187" t="s">
        <v>349</v>
      </c>
      <c r="F155" s="188" t="s">
        <v>350</v>
      </c>
      <c r="G155" s="189" t="s">
        <v>144</v>
      </c>
      <c r="H155" s="190">
        <v>19</v>
      </c>
      <c r="I155" s="191"/>
      <c r="J155" s="192">
        <f>ROUND(I155*H155,2)</f>
        <v>0</v>
      </c>
      <c r="K155" s="188" t="s">
        <v>183</v>
      </c>
      <c r="L155" s="39"/>
      <c r="M155" s="193" t="s">
        <v>1</v>
      </c>
      <c r="N155" s="194" t="s">
        <v>44</v>
      </c>
      <c r="O155" s="71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146</v>
      </c>
      <c r="AT155" s="197" t="s">
        <v>141</v>
      </c>
      <c r="AU155" s="197" t="s">
        <v>79</v>
      </c>
      <c r="AY155" s="17" t="s">
        <v>139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87</v>
      </c>
      <c r="BK155" s="198">
        <f>ROUND(I155*H155,2)</f>
        <v>0</v>
      </c>
      <c r="BL155" s="17" t="s">
        <v>146</v>
      </c>
      <c r="BM155" s="197" t="s">
        <v>351</v>
      </c>
    </row>
    <row r="156" spans="1:65" s="13" customFormat="1" ht="11.25">
      <c r="B156" s="199"/>
      <c r="C156" s="200"/>
      <c r="D156" s="201" t="s">
        <v>148</v>
      </c>
      <c r="E156" s="202" t="s">
        <v>1</v>
      </c>
      <c r="F156" s="203" t="s">
        <v>352</v>
      </c>
      <c r="G156" s="200"/>
      <c r="H156" s="202" t="s">
        <v>1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148</v>
      </c>
      <c r="AU156" s="209" t="s">
        <v>79</v>
      </c>
      <c r="AV156" s="13" t="s">
        <v>87</v>
      </c>
      <c r="AW156" s="13" t="s">
        <v>35</v>
      </c>
      <c r="AX156" s="13" t="s">
        <v>79</v>
      </c>
      <c r="AY156" s="209" t="s">
        <v>139</v>
      </c>
    </row>
    <row r="157" spans="1:65" s="14" customFormat="1" ht="11.25">
      <c r="B157" s="210"/>
      <c r="C157" s="211"/>
      <c r="D157" s="201" t="s">
        <v>148</v>
      </c>
      <c r="E157" s="212" t="s">
        <v>1</v>
      </c>
      <c r="F157" s="213" t="s">
        <v>342</v>
      </c>
      <c r="G157" s="211"/>
      <c r="H157" s="214">
        <v>19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148</v>
      </c>
      <c r="AU157" s="220" t="s">
        <v>79</v>
      </c>
      <c r="AV157" s="14" t="s">
        <v>89</v>
      </c>
      <c r="AW157" s="14" t="s">
        <v>35</v>
      </c>
      <c r="AX157" s="14" t="s">
        <v>87</v>
      </c>
      <c r="AY157" s="220" t="s">
        <v>139</v>
      </c>
    </row>
    <row r="158" spans="1:65" s="2" customFormat="1" ht="14.45" customHeight="1">
      <c r="A158" s="34"/>
      <c r="B158" s="35"/>
      <c r="C158" s="224" t="s">
        <v>353</v>
      </c>
      <c r="D158" s="224" t="s">
        <v>271</v>
      </c>
      <c r="E158" s="225" t="s">
        <v>354</v>
      </c>
      <c r="F158" s="226" t="s">
        <v>355</v>
      </c>
      <c r="G158" s="227" t="s">
        <v>356</v>
      </c>
      <c r="H158" s="228">
        <v>19</v>
      </c>
      <c r="I158" s="229"/>
      <c r="J158" s="230">
        <f>ROUND(I158*H158,2)</f>
        <v>0</v>
      </c>
      <c r="K158" s="226" t="s">
        <v>183</v>
      </c>
      <c r="L158" s="231"/>
      <c r="M158" s="232" t="s">
        <v>1</v>
      </c>
      <c r="N158" s="233" t="s">
        <v>44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188</v>
      </c>
      <c r="AT158" s="197" t="s">
        <v>271</v>
      </c>
      <c r="AU158" s="197" t="s">
        <v>79</v>
      </c>
      <c r="AY158" s="17" t="s">
        <v>139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87</v>
      </c>
      <c r="BK158" s="198">
        <f>ROUND(I158*H158,2)</f>
        <v>0</v>
      </c>
      <c r="BL158" s="17" t="s">
        <v>146</v>
      </c>
      <c r="BM158" s="197" t="s">
        <v>357</v>
      </c>
    </row>
    <row r="159" spans="1:65" s="13" customFormat="1" ht="11.25">
      <c r="B159" s="199"/>
      <c r="C159" s="200"/>
      <c r="D159" s="201" t="s">
        <v>148</v>
      </c>
      <c r="E159" s="202" t="s">
        <v>1</v>
      </c>
      <c r="F159" s="203" t="s">
        <v>358</v>
      </c>
      <c r="G159" s="200"/>
      <c r="H159" s="202" t="s">
        <v>1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148</v>
      </c>
      <c r="AU159" s="209" t="s">
        <v>79</v>
      </c>
      <c r="AV159" s="13" t="s">
        <v>87</v>
      </c>
      <c r="AW159" s="13" t="s">
        <v>35</v>
      </c>
      <c r="AX159" s="13" t="s">
        <v>79</v>
      </c>
      <c r="AY159" s="209" t="s">
        <v>139</v>
      </c>
    </row>
    <row r="160" spans="1:65" s="14" customFormat="1" ht="11.25">
      <c r="B160" s="210"/>
      <c r="C160" s="211"/>
      <c r="D160" s="201" t="s">
        <v>148</v>
      </c>
      <c r="E160" s="212" t="s">
        <v>1</v>
      </c>
      <c r="F160" s="213" t="s">
        <v>342</v>
      </c>
      <c r="G160" s="211"/>
      <c r="H160" s="214">
        <v>19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148</v>
      </c>
      <c r="AU160" s="220" t="s">
        <v>79</v>
      </c>
      <c r="AV160" s="14" t="s">
        <v>89</v>
      </c>
      <c r="AW160" s="14" t="s">
        <v>35</v>
      </c>
      <c r="AX160" s="14" t="s">
        <v>87</v>
      </c>
      <c r="AY160" s="220" t="s">
        <v>139</v>
      </c>
    </row>
    <row r="161" spans="1:65" s="2" customFormat="1" ht="14.45" customHeight="1">
      <c r="A161" s="34"/>
      <c r="B161" s="35"/>
      <c r="C161" s="186" t="s">
        <v>359</v>
      </c>
      <c r="D161" s="186" t="s">
        <v>141</v>
      </c>
      <c r="E161" s="187" t="s">
        <v>360</v>
      </c>
      <c r="F161" s="188" t="s">
        <v>361</v>
      </c>
      <c r="G161" s="189" t="s">
        <v>144</v>
      </c>
      <c r="H161" s="190">
        <v>19</v>
      </c>
      <c r="I161" s="191"/>
      <c r="J161" s="192">
        <f>ROUND(I161*H161,2)</f>
        <v>0</v>
      </c>
      <c r="K161" s="188" t="s">
        <v>183</v>
      </c>
      <c r="L161" s="39"/>
      <c r="M161" s="193" t="s">
        <v>1</v>
      </c>
      <c r="N161" s="194" t="s">
        <v>44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146</v>
      </c>
      <c r="AT161" s="197" t="s">
        <v>141</v>
      </c>
      <c r="AU161" s="197" t="s">
        <v>79</v>
      </c>
      <c r="AY161" s="17" t="s">
        <v>139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87</v>
      </c>
      <c r="BK161" s="198">
        <f>ROUND(I161*H161,2)</f>
        <v>0</v>
      </c>
      <c r="BL161" s="17" t="s">
        <v>146</v>
      </c>
      <c r="BM161" s="197" t="s">
        <v>362</v>
      </c>
    </row>
    <row r="162" spans="1:65" s="13" customFormat="1" ht="11.25">
      <c r="B162" s="199"/>
      <c r="C162" s="200"/>
      <c r="D162" s="201" t="s">
        <v>148</v>
      </c>
      <c r="E162" s="202" t="s">
        <v>1</v>
      </c>
      <c r="F162" s="203" t="s">
        <v>358</v>
      </c>
      <c r="G162" s="200"/>
      <c r="H162" s="202" t="s">
        <v>1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148</v>
      </c>
      <c r="AU162" s="209" t="s">
        <v>79</v>
      </c>
      <c r="AV162" s="13" t="s">
        <v>87</v>
      </c>
      <c r="AW162" s="13" t="s">
        <v>35</v>
      </c>
      <c r="AX162" s="13" t="s">
        <v>79</v>
      </c>
      <c r="AY162" s="209" t="s">
        <v>139</v>
      </c>
    </row>
    <row r="163" spans="1:65" s="14" customFormat="1" ht="11.25">
      <c r="B163" s="210"/>
      <c r="C163" s="211"/>
      <c r="D163" s="201" t="s">
        <v>148</v>
      </c>
      <c r="E163" s="212" t="s">
        <v>1</v>
      </c>
      <c r="F163" s="213" t="s">
        <v>342</v>
      </c>
      <c r="G163" s="211"/>
      <c r="H163" s="214">
        <v>19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148</v>
      </c>
      <c r="AU163" s="220" t="s">
        <v>79</v>
      </c>
      <c r="AV163" s="14" t="s">
        <v>89</v>
      </c>
      <c r="AW163" s="14" t="s">
        <v>35</v>
      </c>
      <c r="AX163" s="14" t="s">
        <v>87</v>
      </c>
      <c r="AY163" s="220" t="s">
        <v>139</v>
      </c>
    </row>
    <row r="164" spans="1:65" s="2" customFormat="1" ht="14.45" customHeight="1">
      <c r="A164" s="34"/>
      <c r="B164" s="35"/>
      <c r="C164" s="186" t="s">
        <v>363</v>
      </c>
      <c r="D164" s="186" t="s">
        <v>141</v>
      </c>
      <c r="E164" s="187" t="s">
        <v>364</v>
      </c>
      <c r="F164" s="188" t="s">
        <v>365</v>
      </c>
      <c r="G164" s="189" t="s">
        <v>144</v>
      </c>
      <c r="H164" s="190">
        <v>1</v>
      </c>
      <c r="I164" s="191"/>
      <c r="J164" s="192">
        <f>ROUND(I164*H164,2)</f>
        <v>0</v>
      </c>
      <c r="K164" s="188" t="s">
        <v>1</v>
      </c>
      <c r="L164" s="39"/>
      <c r="M164" s="193" t="s">
        <v>1</v>
      </c>
      <c r="N164" s="194" t="s">
        <v>44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146</v>
      </c>
      <c r="AT164" s="197" t="s">
        <v>141</v>
      </c>
      <c r="AU164" s="197" t="s">
        <v>79</v>
      </c>
      <c r="AY164" s="17" t="s">
        <v>139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87</v>
      </c>
      <c r="BK164" s="198">
        <f>ROUND(I164*H164,2)</f>
        <v>0</v>
      </c>
      <c r="BL164" s="17" t="s">
        <v>146</v>
      </c>
      <c r="BM164" s="197" t="s">
        <v>366</v>
      </c>
    </row>
    <row r="165" spans="1:65" s="2" customFormat="1" ht="14.45" customHeight="1">
      <c r="A165" s="34"/>
      <c r="B165" s="35"/>
      <c r="C165" s="186" t="s">
        <v>367</v>
      </c>
      <c r="D165" s="186" t="s">
        <v>141</v>
      </c>
      <c r="E165" s="187" t="s">
        <v>368</v>
      </c>
      <c r="F165" s="188" t="s">
        <v>369</v>
      </c>
      <c r="G165" s="189" t="s">
        <v>144</v>
      </c>
      <c r="H165" s="190">
        <v>19</v>
      </c>
      <c r="I165" s="191"/>
      <c r="J165" s="192">
        <f>ROUND(I165*H165,2)</f>
        <v>0</v>
      </c>
      <c r="K165" s="188" t="s">
        <v>1</v>
      </c>
      <c r="L165" s="39"/>
      <c r="M165" s="193" t="s">
        <v>1</v>
      </c>
      <c r="N165" s="194" t="s">
        <v>44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146</v>
      </c>
      <c r="AT165" s="197" t="s">
        <v>141</v>
      </c>
      <c r="AU165" s="197" t="s">
        <v>79</v>
      </c>
      <c r="AY165" s="17" t="s">
        <v>139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87</v>
      </c>
      <c r="BK165" s="198">
        <f>ROUND(I165*H165,2)</f>
        <v>0</v>
      </c>
      <c r="BL165" s="17" t="s">
        <v>146</v>
      </c>
      <c r="BM165" s="197" t="s">
        <v>370</v>
      </c>
    </row>
    <row r="166" spans="1:65" s="13" customFormat="1" ht="11.25">
      <c r="B166" s="199"/>
      <c r="C166" s="200"/>
      <c r="D166" s="201" t="s">
        <v>148</v>
      </c>
      <c r="E166" s="202" t="s">
        <v>1</v>
      </c>
      <c r="F166" s="203" t="s">
        <v>371</v>
      </c>
      <c r="G166" s="200"/>
      <c r="H166" s="202" t="s">
        <v>1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148</v>
      </c>
      <c r="AU166" s="209" t="s">
        <v>79</v>
      </c>
      <c r="AV166" s="13" t="s">
        <v>87</v>
      </c>
      <c r="AW166" s="13" t="s">
        <v>35</v>
      </c>
      <c r="AX166" s="13" t="s">
        <v>79</v>
      </c>
      <c r="AY166" s="209" t="s">
        <v>139</v>
      </c>
    </row>
    <row r="167" spans="1:65" s="14" customFormat="1" ht="11.25">
      <c r="B167" s="210"/>
      <c r="C167" s="211"/>
      <c r="D167" s="201" t="s">
        <v>148</v>
      </c>
      <c r="E167" s="212" t="s">
        <v>1</v>
      </c>
      <c r="F167" s="213" t="s">
        <v>342</v>
      </c>
      <c r="G167" s="211"/>
      <c r="H167" s="214">
        <v>19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148</v>
      </c>
      <c r="AU167" s="220" t="s">
        <v>79</v>
      </c>
      <c r="AV167" s="14" t="s">
        <v>89</v>
      </c>
      <c r="AW167" s="14" t="s">
        <v>35</v>
      </c>
      <c r="AX167" s="14" t="s">
        <v>87</v>
      </c>
      <c r="AY167" s="220" t="s">
        <v>139</v>
      </c>
    </row>
    <row r="168" spans="1:65" s="2" customFormat="1" ht="14.45" customHeight="1">
      <c r="A168" s="34"/>
      <c r="B168" s="35"/>
      <c r="C168" s="186" t="s">
        <v>341</v>
      </c>
      <c r="D168" s="186" t="s">
        <v>141</v>
      </c>
      <c r="E168" s="187" t="s">
        <v>372</v>
      </c>
      <c r="F168" s="188" t="s">
        <v>373</v>
      </c>
      <c r="G168" s="189" t="s">
        <v>261</v>
      </c>
      <c r="H168" s="190">
        <v>17412</v>
      </c>
      <c r="I168" s="191"/>
      <c r="J168" s="192">
        <f>ROUND(I168*H168,2)</f>
        <v>0</v>
      </c>
      <c r="K168" s="188" t="s">
        <v>1</v>
      </c>
      <c r="L168" s="39"/>
      <c r="M168" s="193" t="s">
        <v>1</v>
      </c>
      <c r="N168" s="194" t="s">
        <v>44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146</v>
      </c>
      <c r="AT168" s="197" t="s">
        <v>141</v>
      </c>
      <c r="AU168" s="197" t="s">
        <v>79</v>
      </c>
      <c r="AY168" s="17" t="s">
        <v>139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87</v>
      </c>
      <c r="BK168" s="198">
        <f>ROUND(I168*H168,2)</f>
        <v>0</v>
      </c>
      <c r="BL168" s="17" t="s">
        <v>146</v>
      </c>
      <c r="BM168" s="197" t="s">
        <v>374</v>
      </c>
    </row>
    <row r="169" spans="1:65" s="13" customFormat="1" ht="11.25">
      <c r="B169" s="199"/>
      <c r="C169" s="200"/>
      <c r="D169" s="201" t="s">
        <v>148</v>
      </c>
      <c r="E169" s="202" t="s">
        <v>1</v>
      </c>
      <c r="F169" s="203" t="s">
        <v>375</v>
      </c>
      <c r="G169" s="200"/>
      <c r="H169" s="202" t="s">
        <v>1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148</v>
      </c>
      <c r="AU169" s="209" t="s">
        <v>79</v>
      </c>
      <c r="AV169" s="13" t="s">
        <v>87</v>
      </c>
      <c r="AW169" s="13" t="s">
        <v>35</v>
      </c>
      <c r="AX169" s="13" t="s">
        <v>79</v>
      </c>
      <c r="AY169" s="209" t="s">
        <v>139</v>
      </c>
    </row>
    <row r="170" spans="1:65" s="14" customFormat="1" ht="11.25">
      <c r="B170" s="210"/>
      <c r="C170" s="211"/>
      <c r="D170" s="201" t="s">
        <v>148</v>
      </c>
      <c r="E170" s="212" t="s">
        <v>1</v>
      </c>
      <c r="F170" s="213" t="s">
        <v>376</v>
      </c>
      <c r="G170" s="211"/>
      <c r="H170" s="214">
        <v>17412</v>
      </c>
      <c r="I170" s="215"/>
      <c r="J170" s="211"/>
      <c r="K170" s="211"/>
      <c r="L170" s="216"/>
      <c r="M170" s="221"/>
      <c r="N170" s="222"/>
      <c r="O170" s="222"/>
      <c r="P170" s="222"/>
      <c r="Q170" s="222"/>
      <c r="R170" s="222"/>
      <c r="S170" s="222"/>
      <c r="T170" s="223"/>
      <c r="AT170" s="220" t="s">
        <v>148</v>
      </c>
      <c r="AU170" s="220" t="s">
        <v>79</v>
      </c>
      <c r="AV170" s="14" t="s">
        <v>89</v>
      </c>
      <c r="AW170" s="14" t="s">
        <v>35</v>
      </c>
      <c r="AX170" s="14" t="s">
        <v>87</v>
      </c>
      <c r="AY170" s="220" t="s">
        <v>139</v>
      </c>
    </row>
    <row r="171" spans="1:65" s="2" customFormat="1" ht="6.95" customHeight="1">
      <c r="A171" s="34"/>
      <c r="B171" s="54"/>
      <c r="C171" s="55"/>
      <c r="D171" s="55"/>
      <c r="E171" s="55"/>
      <c r="F171" s="55"/>
      <c r="G171" s="55"/>
      <c r="H171" s="55"/>
      <c r="I171" s="55"/>
      <c r="J171" s="55"/>
      <c r="K171" s="55"/>
      <c r="L171" s="39"/>
      <c r="M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</row>
  </sheetData>
  <sheetProtection algorithmName="SHA-512" hashValue="KUm9QHMHQis/FlTBlq9cLXIE7iy/BbADP18WFpD+XFWj6LGFBVTn0aRMHP2CbEf0lpiJ8Zo2bOnI4e286iU5Qw==" saltValue="kijbsI26SfXLAclgQtXwCJuLfl7d+rNhwyNfoXG2BA+wSoylOkTdZfAyr3FldL3bYLG57PwRRyn1XRPO34uwjw==" spinCount="100000" sheet="1" objects="1" scenarios="1" formatColumns="0" formatRows="0" autoFilter="0"/>
  <autoFilter ref="C115:K170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114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Podpora biodiverzity botanicky a zoologicky cenného území bývalého vojenského areálu v Chomýži u Krnova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115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377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37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ROUND(J116,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ROUND((SUM(BE116:BE178)),  2)</f>
        <v>0</v>
      </c>
      <c r="G33" s="34"/>
      <c r="H33" s="34"/>
      <c r="I33" s="124">
        <v>0.21</v>
      </c>
      <c r="J33" s="123">
        <f>ROUND(((SUM(BE116:BE178))*I33),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ROUND((SUM(BF116:BF178)),  2)</f>
        <v>0</v>
      </c>
      <c r="G34" s="34"/>
      <c r="H34" s="34"/>
      <c r="I34" s="124">
        <v>0.15</v>
      </c>
      <c r="J34" s="123">
        <f>ROUND(((SUM(BF116:BF178))*I34),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ROUND((SUM(BG116:BG178)),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ROUND((SUM(BH116:BH178)),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ROUND((SUM(BI116:BI178)),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Podpora biodiverzity botanicky a zoologicky cenného území bývalého vojenského areálu v Chomýži u Krnova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0" t="str">
        <f>E9</f>
        <v>SO 04 - Příslušenství ohrad a vybavení pastevního areálu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Chomýž u Krnova</v>
      </c>
      <c r="G89" s="36"/>
      <c r="H89" s="36"/>
      <c r="I89" s="29" t="s">
        <v>22</v>
      </c>
      <c r="J89" s="66" t="str">
        <f>IF(J12="","",J12)</f>
        <v>16. 10. 2020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Krnov</v>
      </c>
      <c r="G91" s="36"/>
      <c r="H91" s="36"/>
      <c r="I91" s="29" t="s">
        <v>32</v>
      </c>
      <c r="J91" s="32" t="str">
        <f>E21</f>
        <v>ZAHRADA OLOMOUC,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36</v>
      </c>
      <c r="J92" s="32" t="str">
        <f>E24</f>
        <v>Ing. Milena Uhlárová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J116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2" customFormat="1" ht="21.7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31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pans="1:31" s="2" customFormat="1" ht="6.95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24.95" customHeight="1">
      <c r="A103" s="34"/>
      <c r="B103" s="35"/>
      <c r="C103" s="23" t="s">
        <v>124</v>
      </c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2" customHeight="1">
      <c r="A105" s="34"/>
      <c r="B105" s="35"/>
      <c r="C105" s="29" t="s">
        <v>16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6.5" customHeight="1">
      <c r="A106" s="34"/>
      <c r="B106" s="35"/>
      <c r="C106" s="36"/>
      <c r="D106" s="36"/>
      <c r="E106" s="298" t="str">
        <f>E7</f>
        <v>Podpora biodiverzity botanicky a zoologicky cenného území bývalého vojenského areálu v Chomýži u Krnova</v>
      </c>
      <c r="F106" s="299"/>
      <c r="G106" s="299"/>
      <c r="H106" s="299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115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50" t="str">
        <f>E9</f>
        <v>SO 04 - Příslušenství ohrad a vybavení pastevního areálu</v>
      </c>
      <c r="F108" s="300"/>
      <c r="G108" s="300"/>
      <c r="H108" s="300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20</v>
      </c>
      <c r="D110" s="36"/>
      <c r="E110" s="36"/>
      <c r="F110" s="27" t="str">
        <f>F12</f>
        <v>Chomýž u Krnova</v>
      </c>
      <c r="G110" s="36"/>
      <c r="H110" s="36"/>
      <c r="I110" s="29" t="s">
        <v>22</v>
      </c>
      <c r="J110" s="66" t="str">
        <f>IF(J12="","",J12)</f>
        <v>16. 10. 2020</v>
      </c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5.7" customHeight="1">
      <c r="A112" s="34"/>
      <c r="B112" s="35"/>
      <c r="C112" s="29" t="s">
        <v>24</v>
      </c>
      <c r="D112" s="36"/>
      <c r="E112" s="36"/>
      <c r="F112" s="27" t="str">
        <f>E15</f>
        <v>Město Krnov</v>
      </c>
      <c r="G112" s="36"/>
      <c r="H112" s="36"/>
      <c r="I112" s="29" t="s">
        <v>32</v>
      </c>
      <c r="J112" s="32" t="str">
        <f>E21</f>
        <v>ZAHRADA OLOMOUC, s.r.o.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5.7" customHeight="1">
      <c r="A113" s="34"/>
      <c r="B113" s="35"/>
      <c r="C113" s="29" t="s">
        <v>30</v>
      </c>
      <c r="D113" s="36"/>
      <c r="E113" s="36"/>
      <c r="F113" s="27" t="str">
        <f>IF(E18="","",E18)</f>
        <v>Vyplň údaj</v>
      </c>
      <c r="G113" s="36"/>
      <c r="H113" s="36"/>
      <c r="I113" s="29" t="s">
        <v>36</v>
      </c>
      <c r="J113" s="32" t="str">
        <f>E24</f>
        <v>Ing. Milena Uhlárová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0.3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11" customFormat="1" ht="29.25" customHeight="1">
      <c r="A115" s="159"/>
      <c r="B115" s="160"/>
      <c r="C115" s="161" t="s">
        <v>125</v>
      </c>
      <c r="D115" s="162" t="s">
        <v>64</v>
      </c>
      <c r="E115" s="162" t="s">
        <v>60</v>
      </c>
      <c r="F115" s="162" t="s">
        <v>61</v>
      </c>
      <c r="G115" s="162" t="s">
        <v>126</v>
      </c>
      <c r="H115" s="162" t="s">
        <v>127</v>
      </c>
      <c r="I115" s="162" t="s">
        <v>128</v>
      </c>
      <c r="J115" s="162" t="s">
        <v>119</v>
      </c>
      <c r="K115" s="163" t="s">
        <v>129</v>
      </c>
      <c r="L115" s="164"/>
      <c r="M115" s="75" t="s">
        <v>1</v>
      </c>
      <c r="N115" s="76" t="s">
        <v>43</v>
      </c>
      <c r="O115" s="76" t="s">
        <v>130</v>
      </c>
      <c r="P115" s="76" t="s">
        <v>131</v>
      </c>
      <c r="Q115" s="76" t="s">
        <v>132</v>
      </c>
      <c r="R115" s="76" t="s">
        <v>133</v>
      </c>
      <c r="S115" s="76" t="s">
        <v>134</v>
      </c>
      <c r="T115" s="77" t="s">
        <v>135</v>
      </c>
      <c r="U115" s="159"/>
      <c r="V115" s="159"/>
      <c r="W115" s="159"/>
      <c r="X115" s="159"/>
      <c r="Y115" s="159"/>
      <c r="Z115" s="159"/>
      <c r="AA115" s="159"/>
      <c r="AB115" s="159"/>
      <c r="AC115" s="159"/>
      <c r="AD115" s="159"/>
      <c r="AE115" s="159"/>
    </row>
    <row r="116" spans="1:65" s="2" customFormat="1" ht="22.9" customHeight="1">
      <c r="A116" s="34"/>
      <c r="B116" s="35"/>
      <c r="C116" s="82" t="s">
        <v>136</v>
      </c>
      <c r="D116" s="36"/>
      <c r="E116" s="36"/>
      <c r="F116" s="36"/>
      <c r="G116" s="36"/>
      <c r="H116" s="36"/>
      <c r="I116" s="36"/>
      <c r="J116" s="165">
        <f>BK116</f>
        <v>0</v>
      </c>
      <c r="K116" s="36"/>
      <c r="L116" s="39"/>
      <c r="M116" s="78"/>
      <c r="N116" s="166"/>
      <c r="O116" s="79"/>
      <c r="P116" s="167">
        <f>SUM(P117:P178)</f>
        <v>0</v>
      </c>
      <c r="Q116" s="79"/>
      <c r="R116" s="167">
        <f>SUM(R117:R178)</f>
        <v>0</v>
      </c>
      <c r="S116" s="79"/>
      <c r="T116" s="168">
        <f>SUM(T117:T178)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78</v>
      </c>
      <c r="AU116" s="17" t="s">
        <v>121</v>
      </c>
      <c r="BK116" s="169">
        <f>SUM(BK117:BK178)</f>
        <v>0</v>
      </c>
    </row>
    <row r="117" spans="1:65" s="2" customFormat="1" ht="24.2" customHeight="1">
      <c r="A117" s="34"/>
      <c r="B117" s="35"/>
      <c r="C117" s="186" t="s">
        <v>87</v>
      </c>
      <c r="D117" s="186" t="s">
        <v>141</v>
      </c>
      <c r="E117" s="187" t="s">
        <v>378</v>
      </c>
      <c r="F117" s="188" t="s">
        <v>379</v>
      </c>
      <c r="G117" s="189" t="s">
        <v>356</v>
      </c>
      <c r="H117" s="190">
        <v>1</v>
      </c>
      <c r="I117" s="191"/>
      <c r="J117" s="192">
        <f>ROUND(I117*H117,2)</f>
        <v>0</v>
      </c>
      <c r="K117" s="188" t="s">
        <v>183</v>
      </c>
      <c r="L117" s="39"/>
      <c r="M117" s="193" t="s">
        <v>1</v>
      </c>
      <c r="N117" s="194" t="s">
        <v>44</v>
      </c>
      <c r="O117" s="71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97" t="s">
        <v>146</v>
      </c>
      <c r="AT117" s="197" t="s">
        <v>141</v>
      </c>
      <c r="AU117" s="197" t="s">
        <v>79</v>
      </c>
      <c r="AY117" s="17" t="s">
        <v>139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7" t="s">
        <v>87</v>
      </c>
      <c r="BK117" s="198">
        <f>ROUND(I117*H117,2)</f>
        <v>0</v>
      </c>
      <c r="BL117" s="17" t="s">
        <v>146</v>
      </c>
      <c r="BM117" s="197" t="s">
        <v>380</v>
      </c>
    </row>
    <row r="118" spans="1:65" s="14" customFormat="1" ht="11.25">
      <c r="B118" s="210"/>
      <c r="C118" s="211"/>
      <c r="D118" s="201" t="s">
        <v>148</v>
      </c>
      <c r="E118" s="212" t="s">
        <v>1</v>
      </c>
      <c r="F118" s="213" t="s">
        <v>87</v>
      </c>
      <c r="G118" s="211"/>
      <c r="H118" s="214">
        <v>1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148</v>
      </c>
      <c r="AU118" s="220" t="s">
        <v>79</v>
      </c>
      <c r="AV118" s="14" t="s">
        <v>89</v>
      </c>
      <c r="AW118" s="14" t="s">
        <v>35</v>
      </c>
      <c r="AX118" s="14" t="s">
        <v>87</v>
      </c>
      <c r="AY118" s="220" t="s">
        <v>139</v>
      </c>
    </row>
    <row r="119" spans="1:65" s="2" customFormat="1" ht="24.2" customHeight="1">
      <c r="A119" s="34"/>
      <c r="B119" s="35"/>
      <c r="C119" s="186" t="s">
        <v>89</v>
      </c>
      <c r="D119" s="186" t="s">
        <v>141</v>
      </c>
      <c r="E119" s="187" t="s">
        <v>381</v>
      </c>
      <c r="F119" s="188" t="s">
        <v>382</v>
      </c>
      <c r="G119" s="189" t="s">
        <v>182</v>
      </c>
      <c r="H119" s="190">
        <v>10</v>
      </c>
      <c r="I119" s="191"/>
      <c r="J119" s="192">
        <f>ROUND(I119*H119,2)</f>
        <v>0</v>
      </c>
      <c r="K119" s="188" t="s">
        <v>1</v>
      </c>
      <c r="L119" s="39"/>
      <c r="M119" s="193" t="s">
        <v>1</v>
      </c>
      <c r="N119" s="194" t="s">
        <v>44</v>
      </c>
      <c r="O119" s="71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7" t="s">
        <v>146</v>
      </c>
      <c r="AT119" s="197" t="s">
        <v>141</v>
      </c>
      <c r="AU119" s="197" t="s">
        <v>79</v>
      </c>
      <c r="AY119" s="17" t="s">
        <v>139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7" t="s">
        <v>87</v>
      </c>
      <c r="BK119" s="198">
        <f>ROUND(I119*H119,2)</f>
        <v>0</v>
      </c>
      <c r="BL119" s="17" t="s">
        <v>146</v>
      </c>
      <c r="BM119" s="197" t="s">
        <v>383</v>
      </c>
    </row>
    <row r="120" spans="1:65" s="14" customFormat="1" ht="11.25">
      <c r="B120" s="210"/>
      <c r="C120" s="211"/>
      <c r="D120" s="201" t="s">
        <v>148</v>
      </c>
      <c r="E120" s="212" t="s">
        <v>1</v>
      </c>
      <c r="F120" s="213" t="s">
        <v>199</v>
      </c>
      <c r="G120" s="211"/>
      <c r="H120" s="214">
        <v>10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148</v>
      </c>
      <c r="AU120" s="220" t="s">
        <v>79</v>
      </c>
      <c r="AV120" s="14" t="s">
        <v>89</v>
      </c>
      <c r="AW120" s="14" t="s">
        <v>35</v>
      </c>
      <c r="AX120" s="14" t="s">
        <v>87</v>
      </c>
      <c r="AY120" s="220" t="s">
        <v>139</v>
      </c>
    </row>
    <row r="121" spans="1:65" s="2" customFormat="1" ht="14.45" customHeight="1">
      <c r="A121" s="34"/>
      <c r="B121" s="35"/>
      <c r="C121" s="186" t="s">
        <v>158</v>
      </c>
      <c r="D121" s="186" t="s">
        <v>141</v>
      </c>
      <c r="E121" s="187" t="s">
        <v>384</v>
      </c>
      <c r="F121" s="188" t="s">
        <v>385</v>
      </c>
      <c r="G121" s="189" t="s">
        <v>356</v>
      </c>
      <c r="H121" s="190">
        <v>1</v>
      </c>
      <c r="I121" s="191"/>
      <c r="J121" s="192">
        <f>ROUND(I121*H121,2)</f>
        <v>0</v>
      </c>
      <c r="K121" s="188" t="s">
        <v>183</v>
      </c>
      <c r="L121" s="39"/>
      <c r="M121" s="193" t="s">
        <v>1</v>
      </c>
      <c r="N121" s="194" t="s">
        <v>44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146</v>
      </c>
      <c r="AT121" s="197" t="s">
        <v>141</v>
      </c>
      <c r="AU121" s="197" t="s">
        <v>79</v>
      </c>
      <c r="AY121" s="17" t="s">
        <v>139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87</v>
      </c>
      <c r="BK121" s="198">
        <f>ROUND(I121*H121,2)</f>
        <v>0</v>
      </c>
      <c r="BL121" s="17" t="s">
        <v>146</v>
      </c>
      <c r="BM121" s="197" t="s">
        <v>386</v>
      </c>
    </row>
    <row r="122" spans="1:65" s="14" customFormat="1" ht="11.25">
      <c r="B122" s="210"/>
      <c r="C122" s="211"/>
      <c r="D122" s="201" t="s">
        <v>148</v>
      </c>
      <c r="E122" s="212" t="s">
        <v>1</v>
      </c>
      <c r="F122" s="213" t="s">
        <v>87</v>
      </c>
      <c r="G122" s="211"/>
      <c r="H122" s="214">
        <v>1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148</v>
      </c>
      <c r="AU122" s="220" t="s">
        <v>79</v>
      </c>
      <c r="AV122" s="14" t="s">
        <v>89</v>
      </c>
      <c r="AW122" s="14" t="s">
        <v>35</v>
      </c>
      <c r="AX122" s="14" t="s">
        <v>87</v>
      </c>
      <c r="AY122" s="220" t="s">
        <v>139</v>
      </c>
    </row>
    <row r="123" spans="1:65" s="2" customFormat="1" ht="14.45" customHeight="1">
      <c r="A123" s="34"/>
      <c r="B123" s="35"/>
      <c r="C123" s="224" t="s">
        <v>146</v>
      </c>
      <c r="D123" s="224" t="s">
        <v>271</v>
      </c>
      <c r="E123" s="225" t="s">
        <v>387</v>
      </c>
      <c r="F123" s="226" t="s">
        <v>388</v>
      </c>
      <c r="G123" s="227" t="s">
        <v>144</v>
      </c>
      <c r="H123" s="228">
        <v>1</v>
      </c>
      <c r="I123" s="229"/>
      <c r="J123" s="230">
        <f>ROUND(I123*H123,2)</f>
        <v>0</v>
      </c>
      <c r="K123" s="226" t="s">
        <v>183</v>
      </c>
      <c r="L123" s="231"/>
      <c r="M123" s="232" t="s">
        <v>1</v>
      </c>
      <c r="N123" s="233" t="s">
        <v>44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188</v>
      </c>
      <c r="AT123" s="197" t="s">
        <v>271</v>
      </c>
      <c r="AU123" s="197" t="s">
        <v>79</v>
      </c>
      <c r="AY123" s="17" t="s">
        <v>139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87</v>
      </c>
      <c r="BK123" s="198">
        <f>ROUND(I123*H123,2)</f>
        <v>0</v>
      </c>
      <c r="BL123" s="17" t="s">
        <v>146</v>
      </c>
      <c r="BM123" s="197" t="s">
        <v>389</v>
      </c>
    </row>
    <row r="124" spans="1:65" s="14" customFormat="1" ht="11.25">
      <c r="B124" s="210"/>
      <c r="C124" s="211"/>
      <c r="D124" s="201" t="s">
        <v>148</v>
      </c>
      <c r="E124" s="212" t="s">
        <v>1</v>
      </c>
      <c r="F124" s="213" t="s">
        <v>87</v>
      </c>
      <c r="G124" s="211"/>
      <c r="H124" s="214">
        <v>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148</v>
      </c>
      <c r="AU124" s="220" t="s">
        <v>79</v>
      </c>
      <c r="AV124" s="14" t="s">
        <v>89</v>
      </c>
      <c r="AW124" s="14" t="s">
        <v>35</v>
      </c>
      <c r="AX124" s="14" t="s">
        <v>87</v>
      </c>
      <c r="AY124" s="220" t="s">
        <v>139</v>
      </c>
    </row>
    <row r="125" spans="1:65" s="2" customFormat="1" ht="14.45" customHeight="1">
      <c r="A125" s="34"/>
      <c r="B125" s="35"/>
      <c r="C125" s="186" t="s">
        <v>169</v>
      </c>
      <c r="D125" s="186" t="s">
        <v>141</v>
      </c>
      <c r="E125" s="187" t="s">
        <v>390</v>
      </c>
      <c r="F125" s="188" t="s">
        <v>391</v>
      </c>
      <c r="G125" s="189" t="s">
        <v>235</v>
      </c>
      <c r="H125" s="190">
        <v>4.5199999999999996</v>
      </c>
      <c r="I125" s="191"/>
      <c r="J125" s="192">
        <f>ROUND(I125*H125,2)</f>
        <v>0</v>
      </c>
      <c r="K125" s="188" t="s">
        <v>145</v>
      </c>
      <c r="L125" s="39"/>
      <c r="M125" s="193" t="s">
        <v>1</v>
      </c>
      <c r="N125" s="194" t="s">
        <v>44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146</v>
      </c>
      <c r="AT125" s="197" t="s">
        <v>141</v>
      </c>
      <c r="AU125" s="197" t="s">
        <v>79</v>
      </c>
      <c r="AY125" s="17" t="s">
        <v>139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87</v>
      </c>
      <c r="BK125" s="198">
        <f>ROUND(I125*H125,2)</f>
        <v>0</v>
      </c>
      <c r="BL125" s="17" t="s">
        <v>146</v>
      </c>
      <c r="BM125" s="197" t="s">
        <v>392</v>
      </c>
    </row>
    <row r="126" spans="1:65" s="13" customFormat="1" ht="11.25">
      <c r="B126" s="199"/>
      <c r="C126" s="200"/>
      <c r="D126" s="201" t="s">
        <v>148</v>
      </c>
      <c r="E126" s="202" t="s">
        <v>1</v>
      </c>
      <c r="F126" s="203" t="s">
        <v>393</v>
      </c>
      <c r="G126" s="200"/>
      <c r="H126" s="202" t="s">
        <v>1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148</v>
      </c>
      <c r="AU126" s="209" t="s">
        <v>79</v>
      </c>
      <c r="AV126" s="13" t="s">
        <v>87</v>
      </c>
      <c r="AW126" s="13" t="s">
        <v>35</v>
      </c>
      <c r="AX126" s="13" t="s">
        <v>79</v>
      </c>
      <c r="AY126" s="209" t="s">
        <v>139</v>
      </c>
    </row>
    <row r="127" spans="1:65" s="14" customFormat="1" ht="11.25">
      <c r="B127" s="210"/>
      <c r="C127" s="211"/>
      <c r="D127" s="201" t="s">
        <v>148</v>
      </c>
      <c r="E127" s="212" t="s">
        <v>1</v>
      </c>
      <c r="F127" s="213" t="s">
        <v>394</v>
      </c>
      <c r="G127" s="211"/>
      <c r="H127" s="214">
        <v>2.56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148</v>
      </c>
      <c r="AU127" s="220" t="s">
        <v>79</v>
      </c>
      <c r="AV127" s="14" t="s">
        <v>89</v>
      </c>
      <c r="AW127" s="14" t="s">
        <v>35</v>
      </c>
      <c r="AX127" s="14" t="s">
        <v>79</v>
      </c>
      <c r="AY127" s="220" t="s">
        <v>139</v>
      </c>
    </row>
    <row r="128" spans="1:65" s="13" customFormat="1" ht="11.25">
      <c r="B128" s="199"/>
      <c r="C128" s="200"/>
      <c r="D128" s="201" t="s">
        <v>148</v>
      </c>
      <c r="E128" s="202" t="s">
        <v>1</v>
      </c>
      <c r="F128" s="203" t="s">
        <v>395</v>
      </c>
      <c r="G128" s="200"/>
      <c r="H128" s="202" t="s">
        <v>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148</v>
      </c>
      <c r="AU128" s="209" t="s">
        <v>79</v>
      </c>
      <c r="AV128" s="13" t="s">
        <v>87</v>
      </c>
      <c r="AW128" s="13" t="s">
        <v>35</v>
      </c>
      <c r="AX128" s="13" t="s">
        <v>79</v>
      </c>
      <c r="AY128" s="209" t="s">
        <v>139</v>
      </c>
    </row>
    <row r="129" spans="1:65" s="14" customFormat="1" ht="11.25">
      <c r="B129" s="210"/>
      <c r="C129" s="211"/>
      <c r="D129" s="201" t="s">
        <v>148</v>
      </c>
      <c r="E129" s="212" t="s">
        <v>1</v>
      </c>
      <c r="F129" s="213" t="s">
        <v>396</v>
      </c>
      <c r="G129" s="211"/>
      <c r="H129" s="214">
        <v>1.96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148</v>
      </c>
      <c r="AU129" s="220" t="s">
        <v>79</v>
      </c>
      <c r="AV129" s="14" t="s">
        <v>89</v>
      </c>
      <c r="AW129" s="14" t="s">
        <v>35</v>
      </c>
      <c r="AX129" s="14" t="s">
        <v>79</v>
      </c>
      <c r="AY129" s="220" t="s">
        <v>139</v>
      </c>
    </row>
    <row r="130" spans="1:65" s="15" customFormat="1" ht="11.25">
      <c r="B130" s="234"/>
      <c r="C130" s="235"/>
      <c r="D130" s="201" t="s">
        <v>148</v>
      </c>
      <c r="E130" s="236" t="s">
        <v>1</v>
      </c>
      <c r="F130" s="237" t="s">
        <v>397</v>
      </c>
      <c r="G130" s="235"/>
      <c r="H130" s="238">
        <v>4.5199999999999996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148</v>
      </c>
      <c r="AU130" s="244" t="s">
        <v>79</v>
      </c>
      <c r="AV130" s="15" t="s">
        <v>146</v>
      </c>
      <c r="AW130" s="15" t="s">
        <v>35</v>
      </c>
      <c r="AX130" s="15" t="s">
        <v>87</v>
      </c>
      <c r="AY130" s="244" t="s">
        <v>139</v>
      </c>
    </row>
    <row r="131" spans="1:65" s="2" customFormat="1" ht="14.45" customHeight="1">
      <c r="A131" s="34"/>
      <c r="B131" s="35"/>
      <c r="C131" s="186" t="s">
        <v>175</v>
      </c>
      <c r="D131" s="186" t="s">
        <v>141</v>
      </c>
      <c r="E131" s="187" t="s">
        <v>398</v>
      </c>
      <c r="F131" s="188" t="s">
        <v>399</v>
      </c>
      <c r="G131" s="189" t="s">
        <v>356</v>
      </c>
      <c r="H131" s="190">
        <v>1</v>
      </c>
      <c r="I131" s="191"/>
      <c r="J131" s="192">
        <f>ROUND(I131*H131,2)</f>
        <v>0</v>
      </c>
      <c r="K131" s="188" t="s">
        <v>183</v>
      </c>
      <c r="L131" s="39"/>
      <c r="M131" s="193" t="s">
        <v>1</v>
      </c>
      <c r="N131" s="194" t="s">
        <v>44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146</v>
      </c>
      <c r="AT131" s="197" t="s">
        <v>141</v>
      </c>
      <c r="AU131" s="197" t="s">
        <v>79</v>
      </c>
      <c r="AY131" s="17" t="s">
        <v>139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87</v>
      </c>
      <c r="BK131" s="198">
        <f>ROUND(I131*H131,2)</f>
        <v>0</v>
      </c>
      <c r="BL131" s="17" t="s">
        <v>146</v>
      </c>
      <c r="BM131" s="197" t="s">
        <v>400</v>
      </c>
    </row>
    <row r="132" spans="1:65" s="14" customFormat="1" ht="11.25">
      <c r="B132" s="210"/>
      <c r="C132" s="211"/>
      <c r="D132" s="201" t="s">
        <v>148</v>
      </c>
      <c r="E132" s="212" t="s">
        <v>1</v>
      </c>
      <c r="F132" s="213" t="s">
        <v>87</v>
      </c>
      <c r="G132" s="211"/>
      <c r="H132" s="214">
        <v>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148</v>
      </c>
      <c r="AU132" s="220" t="s">
        <v>79</v>
      </c>
      <c r="AV132" s="14" t="s">
        <v>89</v>
      </c>
      <c r="AW132" s="14" t="s">
        <v>35</v>
      </c>
      <c r="AX132" s="14" t="s">
        <v>87</v>
      </c>
      <c r="AY132" s="220" t="s">
        <v>139</v>
      </c>
    </row>
    <row r="133" spans="1:65" s="2" customFormat="1" ht="14.45" customHeight="1">
      <c r="A133" s="34"/>
      <c r="B133" s="35"/>
      <c r="C133" s="224" t="s">
        <v>174</v>
      </c>
      <c r="D133" s="224" t="s">
        <v>271</v>
      </c>
      <c r="E133" s="225" t="s">
        <v>401</v>
      </c>
      <c r="F133" s="226" t="s">
        <v>402</v>
      </c>
      <c r="G133" s="227" t="s">
        <v>144</v>
      </c>
      <c r="H133" s="228">
        <v>1</v>
      </c>
      <c r="I133" s="229"/>
      <c r="J133" s="230">
        <f>ROUND(I133*H133,2)</f>
        <v>0</v>
      </c>
      <c r="K133" s="226" t="s">
        <v>183</v>
      </c>
      <c r="L133" s="231"/>
      <c r="M133" s="232" t="s">
        <v>1</v>
      </c>
      <c r="N133" s="233" t="s">
        <v>44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188</v>
      </c>
      <c r="AT133" s="197" t="s">
        <v>271</v>
      </c>
      <c r="AU133" s="197" t="s">
        <v>79</v>
      </c>
      <c r="AY133" s="17" t="s">
        <v>139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87</v>
      </c>
      <c r="BK133" s="198">
        <f>ROUND(I133*H133,2)</f>
        <v>0</v>
      </c>
      <c r="BL133" s="17" t="s">
        <v>146</v>
      </c>
      <c r="BM133" s="197" t="s">
        <v>403</v>
      </c>
    </row>
    <row r="134" spans="1:65" s="14" customFormat="1" ht="11.25">
      <c r="B134" s="210"/>
      <c r="C134" s="211"/>
      <c r="D134" s="201" t="s">
        <v>148</v>
      </c>
      <c r="E134" s="212" t="s">
        <v>1</v>
      </c>
      <c r="F134" s="213" t="s">
        <v>87</v>
      </c>
      <c r="G134" s="211"/>
      <c r="H134" s="214">
        <v>1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148</v>
      </c>
      <c r="AU134" s="220" t="s">
        <v>79</v>
      </c>
      <c r="AV134" s="14" t="s">
        <v>89</v>
      </c>
      <c r="AW134" s="14" t="s">
        <v>35</v>
      </c>
      <c r="AX134" s="14" t="s">
        <v>87</v>
      </c>
      <c r="AY134" s="220" t="s">
        <v>139</v>
      </c>
    </row>
    <row r="135" spans="1:65" s="2" customFormat="1" ht="14.45" customHeight="1">
      <c r="A135" s="34"/>
      <c r="B135" s="35"/>
      <c r="C135" s="224" t="s">
        <v>188</v>
      </c>
      <c r="D135" s="224" t="s">
        <v>271</v>
      </c>
      <c r="E135" s="225" t="s">
        <v>404</v>
      </c>
      <c r="F135" s="226" t="s">
        <v>405</v>
      </c>
      <c r="G135" s="227" t="s">
        <v>144</v>
      </c>
      <c r="H135" s="228">
        <v>2</v>
      </c>
      <c r="I135" s="229"/>
      <c r="J135" s="230">
        <f>ROUND(I135*H135,2)</f>
        <v>0</v>
      </c>
      <c r="K135" s="226" t="s">
        <v>183</v>
      </c>
      <c r="L135" s="231"/>
      <c r="M135" s="232" t="s">
        <v>1</v>
      </c>
      <c r="N135" s="233" t="s">
        <v>44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188</v>
      </c>
      <c r="AT135" s="197" t="s">
        <v>271</v>
      </c>
      <c r="AU135" s="197" t="s">
        <v>79</v>
      </c>
      <c r="AY135" s="17" t="s">
        <v>139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87</v>
      </c>
      <c r="BK135" s="198">
        <f>ROUND(I135*H135,2)</f>
        <v>0</v>
      </c>
      <c r="BL135" s="17" t="s">
        <v>146</v>
      </c>
      <c r="BM135" s="197" t="s">
        <v>406</v>
      </c>
    </row>
    <row r="136" spans="1:65" s="14" customFormat="1" ht="11.25">
      <c r="B136" s="210"/>
      <c r="C136" s="211"/>
      <c r="D136" s="201" t="s">
        <v>148</v>
      </c>
      <c r="E136" s="212" t="s">
        <v>1</v>
      </c>
      <c r="F136" s="213" t="s">
        <v>89</v>
      </c>
      <c r="G136" s="211"/>
      <c r="H136" s="214">
        <v>2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148</v>
      </c>
      <c r="AU136" s="220" t="s">
        <v>79</v>
      </c>
      <c r="AV136" s="14" t="s">
        <v>89</v>
      </c>
      <c r="AW136" s="14" t="s">
        <v>35</v>
      </c>
      <c r="AX136" s="14" t="s">
        <v>87</v>
      </c>
      <c r="AY136" s="220" t="s">
        <v>139</v>
      </c>
    </row>
    <row r="137" spans="1:65" s="2" customFormat="1" ht="14.45" customHeight="1">
      <c r="A137" s="34"/>
      <c r="B137" s="35"/>
      <c r="C137" s="186" t="s">
        <v>194</v>
      </c>
      <c r="D137" s="186" t="s">
        <v>141</v>
      </c>
      <c r="E137" s="187" t="s">
        <v>407</v>
      </c>
      <c r="F137" s="188" t="s">
        <v>408</v>
      </c>
      <c r="G137" s="189" t="s">
        <v>261</v>
      </c>
      <c r="H137" s="190">
        <v>1</v>
      </c>
      <c r="I137" s="191"/>
      <c r="J137" s="192">
        <f>ROUND(I137*H137,2)</f>
        <v>0</v>
      </c>
      <c r="K137" s="188" t="s">
        <v>183</v>
      </c>
      <c r="L137" s="39"/>
      <c r="M137" s="193" t="s">
        <v>1</v>
      </c>
      <c r="N137" s="194" t="s">
        <v>44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146</v>
      </c>
      <c r="AT137" s="197" t="s">
        <v>141</v>
      </c>
      <c r="AU137" s="197" t="s">
        <v>79</v>
      </c>
      <c r="AY137" s="17" t="s">
        <v>139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87</v>
      </c>
      <c r="BK137" s="198">
        <f>ROUND(I137*H137,2)</f>
        <v>0</v>
      </c>
      <c r="BL137" s="17" t="s">
        <v>146</v>
      </c>
      <c r="BM137" s="197" t="s">
        <v>409</v>
      </c>
    </row>
    <row r="138" spans="1:65" s="14" customFormat="1" ht="11.25">
      <c r="B138" s="210"/>
      <c r="C138" s="211"/>
      <c r="D138" s="201" t="s">
        <v>148</v>
      </c>
      <c r="E138" s="212" t="s">
        <v>1</v>
      </c>
      <c r="F138" s="213" t="s">
        <v>87</v>
      </c>
      <c r="G138" s="211"/>
      <c r="H138" s="214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148</v>
      </c>
      <c r="AU138" s="220" t="s">
        <v>79</v>
      </c>
      <c r="AV138" s="14" t="s">
        <v>89</v>
      </c>
      <c r="AW138" s="14" t="s">
        <v>35</v>
      </c>
      <c r="AX138" s="14" t="s">
        <v>87</v>
      </c>
      <c r="AY138" s="220" t="s">
        <v>139</v>
      </c>
    </row>
    <row r="139" spans="1:65" s="2" customFormat="1" ht="14.45" customHeight="1">
      <c r="A139" s="34"/>
      <c r="B139" s="35"/>
      <c r="C139" s="224" t="s">
        <v>199</v>
      </c>
      <c r="D139" s="224" t="s">
        <v>271</v>
      </c>
      <c r="E139" s="225" t="s">
        <v>410</v>
      </c>
      <c r="F139" s="226" t="s">
        <v>411</v>
      </c>
      <c r="G139" s="227" t="s">
        <v>144</v>
      </c>
      <c r="H139" s="228">
        <v>1</v>
      </c>
      <c r="I139" s="229"/>
      <c r="J139" s="230">
        <f>ROUND(I139*H139,2)</f>
        <v>0</v>
      </c>
      <c r="K139" s="226" t="s">
        <v>183</v>
      </c>
      <c r="L139" s="231"/>
      <c r="M139" s="232" t="s">
        <v>1</v>
      </c>
      <c r="N139" s="233" t="s">
        <v>44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188</v>
      </c>
      <c r="AT139" s="197" t="s">
        <v>271</v>
      </c>
      <c r="AU139" s="197" t="s">
        <v>79</v>
      </c>
      <c r="AY139" s="17" t="s">
        <v>139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87</v>
      </c>
      <c r="BK139" s="198">
        <f>ROUND(I139*H139,2)</f>
        <v>0</v>
      </c>
      <c r="BL139" s="17" t="s">
        <v>146</v>
      </c>
      <c r="BM139" s="197" t="s">
        <v>412</v>
      </c>
    </row>
    <row r="140" spans="1:65" s="14" customFormat="1" ht="11.25">
      <c r="B140" s="210"/>
      <c r="C140" s="211"/>
      <c r="D140" s="201" t="s">
        <v>148</v>
      </c>
      <c r="E140" s="212" t="s">
        <v>1</v>
      </c>
      <c r="F140" s="213" t="s">
        <v>87</v>
      </c>
      <c r="G140" s="211"/>
      <c r="H140" s="214">
        <v>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148</v>
      </c>
      <c r="AU140" s="220" t="s">
        <v>79</v>
      </c>
      <c r="AV140" s="14" t="s">
        <v>89</v>
      </c>
      <c r="AW140" s="14" t="s">
        <v>35</v>
      </c>
      <c r="AX140" s="14" t="s">
        <v>87</v>
      </c>
      <c r="AY140" s="220" t="s">
        <v>139</v>
      </c>
    </row>
    <row r="141" spans="1:65" s="2" customFormat="1" ht="14.45" customHeight="1">
      <c r="A141" s="34"/>
      <c r="B141" s="35"/>
      <c r="C141" s="186" t="s">
        <v>204</v>
      </c>
      <c r="D141" s="186" t="s">
        <v>141</v>
      </c>
      <c r="E141" s="187" t="s">
        <v>413</v>
      </c>
      <c r="F141" s="188" t="s">
        <v>414</v>
      </c>
      <c r="G141" s="189" t="s">
        <v>144</v>
      </c>
      <c r="H141" s="190">
        <v>6</v>
      </c>
      <c r="I141" s="191"/>
      <c r="J141" s="192">
        <f>ROUND(I141*H141,2)</f>
        <v>0</v>
      </c>
      <c r="K141" s="188" t="s">
        <v>1</v>
      </c>
      <c r="L141" s="39"/>
      <c r="M141" s="193" t="s">
        <v>1</v>
      </c>
      <c r="N141" s="194" t="s">
        <v>44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146</v>
      </c>
      <c r="AT141" s="197" t="s">
        <v>141</v>
      </c>
      <c r="AU141" s="197" t="s">
        <v>79</v>
      </c>
      <c r="AY141" s="17" t="s">
        <v>139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87</v>
      </c>
      <c r="BK141" s="198">
        <f>ROUND(I141*H141,2)</f>
        <v>0</v>
      </c>
      <c r="BL141" s="17" t="s">
        <v>146</v>
      </c>
      <c r="BM141" s="197" t="s">
        <v>415</v>
      </c>
    </row>
    <row r="142" spans="1:65" s="13" customFormat="1" ht="11.25">
      <c r="B142" s="199"/>
      <c r="C142" s="200"/>
      <c r="D142" s="201" t="s">
        <v>148</v>
      </c>
      <c r="E142" s="202" t="s">
        <v>1</v>
      </c>
      <c r="F142" s="203" t="s">
        <v>416</v>
      </c>
      <c r="G142" s="200"/>
      <c r="H142" s="202" t="s">
        <v>1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148</v>
      </c>
      <c r="AU142" s="209" t="s">
        <v>79</v>
      </c>
      <c r="AV142" s="13" t="s">
        <v>87</v>
      </c>
      <c r="AW142" s="13" t="s">
        <v>35</v>
      </c>
      <c r="AX142" s="13" t="s">
        <v>79</v>
      </c>
      <c r="AY142" s="209" t="s">
        <v>139</v>
      </c>
    </row>
    <row r="143" spans="1:65" s="14" customFormat="1" ht="11.25">
      <c r="B143" s="210"/>
      <c r="C143" s="211"/>
      <c r="D143" s="201" t="s">
        <v>148</v>
      </c>
      <c r="E143" s="212" t="s">
        <v>1</v>
      </c>
      <c r="F143" s="213" t="s">
        <v>87</v>
      </c>
      <c r="G143" s="211"/>
      <c r="H143" s="214">
        <v>1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148</v>
      </c>
      <c r="AU143" s="220" t="s">
        <v>79</v>
      </c>
      <c r="AV143" s="14" t="s">
        <v>89</v>
      </c>
      <c r="AW143" s="14" t="s">
        <v>35</v>
      </c>
      <c r="AX143" s="14" t="s">
        <v>79</v>
      </c>
      <c r="AY143" s="220" t="s">
        <v>139</v>
      </c>
    </row>
    <row r="144" spans="1:65" s="13" customFormat="1" ht="11.25">
      <c r="B144" s="199"/>
      <c r="C144" s="200"/>
      <c r="D144" s="201" t="s">
        <v>148</v>
      </c>
      <c r="E144" s="202" t="s">
        <v>1</v>
      </c>
      <c r="F144" s="203" t="s">
        <v>417</v>
      </c>
      <c r="G144" s="200"/>
      <c r="H144" s="202" t="s">
        <v>1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148</v>
      </c>
      <c r="AU144" s="209" t="s">
        <v>79</v>
      </c>
      <c r="AV144" s="13" t="s">
        <v>87</v>
      </c>
      <c r="AW144" s="13" t="s">
        <v>35</v>
      </c>
      <c r="AX144" s="13" t="s">
        <v>79</v>
      </c>
      <c r="AY144" s="209" t="s">
        <v>139</v>
      </c>
    </row>
    <row r="145" spans="1:65" s="14" customFormat="1" ht="11.25">
      <c r="B145" s="210"/>
      <c r="C145" s="211"/>
      <c r="D145" s="201" t="s">
        <v>148</v>
      </c>
      <c r="E145" s="212" t="s">
        <v>1</v>
      </c>
      <c r="F145" s="213" t="s">
        <v>158</v>
      </c>
      <c r="G145" s="211"/>
      <c r="H145" s="214">
        <v>3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148</v>
      </c>
      <c r="AU145" s="220" t="s">
        <v>79</v>
      </c>
      <c r="AV145" s="14" t="s">
        <v>89</v>
      </c>
      <c r="AW145" s="14" t="s">
        <v>35</v>
      </c>
      <c r="AX145" s="14" t="s">
        <v>79</v>
      </c>
      <c r="AY145" s="220" t="s">
        <v>139</v>
      </c>
    </row>
    <row r="146" spans="1:65" s="13" customFormat="1" ht="11.25">
      <c r="B146" s="199"/>
      <c r="C146" s="200"/>
      <c r="D146" s="201" t="s">
        <v>148</v>
      </c>
      <c r="E146" s="202" t="s">
        <v>1</v>
      </c>
      <c r="F146" s="203" t="s">
        <v>418</v>
      </c>
      <c r="G146" s="200"/>
      <c r="H146" s="202" t="s">
        <v>1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148</v>
      </c>
      <c r="AU146" s="209" t="s">
        <v>79</v>
      </c>
      <c r="AV146" s="13" t="s">
        <v>87</v>
      </c>
      <c r="AW146" s="13" t="s">
        <v>35</v>
      </c>
      <c r="AX146" s="13" t="s">
        <v>79</v>
      </c>
      <c r="AY146" s="209" t="s">
        <v>139</v>
      </c>
    </row>
    <row r="147" spans="1:65" s="14" customFormat="1" ht="11.25">
      <c r="B147" s="210"/>
      <c r="C147" s="211"/>
      <c r="D147" s="201" t="s">
        <v>148</v>
      </c>
      <c r="E147" s="212" t="s">
        <v>1</v>
      </c>
      <c r="F147" s="213" t="s">
        <v>89</v>
      </c>
      <c r="G147" s="211"/>
      <c r="H147" s="214">
        <v>2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148</v>
      </c>
      <c r="AU147" s="220" t="s">
        <v>79</v>
      </c>
      <c r="AV147" s="14" t="s">
        <v>89</v>
      </c>
      <c r="AW147" s="14" t="s">
        <v>35</v>
      </c>
      <c r="AX147" s="14" t="s">
        <v>79</v>
      </c>
      <c r="AY147" s="220" t="s">
        <v>139</v>
      </c>
    </row>
    <row r="148" spans="1:65" s="15" customFormat="1" ht="11.25">
      <c r="B148" s="234"/>
      <c r="C148" s="235"/>
      <c r="D148" s="201" t="s">
        <v>148</v>
      </c>
      <c r="E148" s="236" t="s">
        <v>1</v>
      </c>
      <c r="F148" s="237" t="s">
        <v>397</v>
      </c>
      <c r="G148" s="235"/>
      <c r="H148" s="238">
        <v>6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148</v>
      </c>
      <c r="AU148" s="244" t="s">
        <v>79</v>
      </c>
      <c r="AV148" s="15" t="s">
        <v>146</v>
      </c>
      <c r="AW148" s="15" t="s">
        <v>35</v>
      </c>
      <c r="AX148" s="15" t="s">
        <v>87</v>
      </c>
      <c r="AY148" s="244" t="s">
        <v>139</v>
      </c>
    </row>
    <row r="149" spans="1:65" s="2" customFormat="1" ht="14.45" customHeight="1">
      <c r="A149" s="34"/>
      <c r="B149" s="35"/>
      <c r="C149" s="224" t="s">
        <v>210</v>
      </c>
      <c r="D149" s="224" t="s">
        <v>271</v>
      </c>
      <c r="E149" s="225" t="s">
        <v>419</v>
      </c>
      <c r="F149" s="226" t="s">
        <v>420</v>
      </c>
      <c r="G149" s="227" t="s">
        <v>144</v>
      </c>
      <c r="H149" s="228">
        <v>3</v>
      </c>
      <c r="I149" s="229"/>
      <c r="J149" s="230">
        <f>ROUND(I149*H149,2)</f>
        <v>0</v>
      </c>
      <c r="K149" s="226" t="s">
        <v>183</v>
      </c>
      <c r="L149" s="231"/>
      <c r="M149" s="232" t="s">
        <v>1</v>
      </c>
      <c r="N149" s="233" t="s">
        <v>44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188</v>
      </c>
      <c r="AT149" s="197" t="s">
        <v>271</v>
      </c>
      <c r="AU149" s="197" t="s">
        <v>79</v>
      </c>
      <c r="AY149" s="17" t="s">
        <v>139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87</v>
      </c>
      <c r="BK149" s="198">
        <f>ROUND(I149*H149,2)</f>
        <v>0</v>
      </c>
      <c r="BL149" s="17" t="s">
        <v>146</v>
      </c>
      <c r="BM149" s="197" t="s">
        <v>421</v>
      </c>
    </row>
    <row r="150" spans="1:65" s="14" customFormat="1" ht="11.25">
      <c r="B150" s="210"/>
      <c r="C150" s="211"/>
      <c r="D150" s="201" t="s">
        <v>148</v>
      </c>
      <c r="E150" s="212" t="s">
        <v>1</v>
      </c>
      <c r="F150" s="213" t="s">
        <v>158</v>
      </c>
      <c r="G150" s="211"/>
      <c r="H150" s="214">
        <v>3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148</v>
      </c>
      <c r="AU150" s="220" t="s">
        <v>79</v>
      </c>
      <c r="AV150" s="14" t="s">
        <v>89</v>
      </c>
      <c r="AW150" s="14" t="s">
        <v>35</v>
      </c>
      <c r="AX150" s="14" t="s">
        <v>87</v>
      </c>
      <c r="AY150" s="220" t="s">
        <v>139</v>
      </c>
    </row>
    <row r="151" spans="1:65" s="2" customFormat="1" ht="14.45" customHeight="1">
      <c r="A151" s="34"/>
      <c r="B151" s="35"/>
      <c r="C151" s="224" t="s">
        <v>214</v>
      </c>
      <c r="D151" s="224" t="s">
        <v>271</v>
      </c>
      <c r="E151" s="225" t="s">
        <v>422</v>
      </c>
      <c r="F151" s="226" t="s">
        <v>423</v>
      </c>
      <c r="G151" s="227" t="s">
        <v>144</v>
      </c>
      <c r="H151" s="228">
        <v>1</v>
      </c>
      <c r="I151" s="229"/>
      <c r="J151" s="230">
        <f>ROUND(I151*H151,2)</f>
        <v>0</v>
      </c>
      <c r="K151" s="226" t="s">
        <v>1</v>
      </c>
      <c r="L151" s="231"/>
      <c r="M151" s="232" t="s">
        <v>1</v>
      </c>
      <c r="N151" s="233" t="s">
        <v>44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188</v>
      </c>
      <c r="AT151" s="197" t="s">
        <v>271</v>
      </c>
      <c r="AU151" s="197" t="s">
        <v>79</v>
      </c>
      <c r="AY151" s="17" t="s">
        <v>139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87</v>
      </c>
      <c r="BK151" s="198">
        <f>ROUND(I151*H151,2)</f>
        <v>0</v>
      </c>
      <c r="BL151" s="17" t="s">
        <v>146</v>
      </c>
      <c r="BM151" s="197" t="s">
        <v>424</v>
      </c>
    </row>
    <row r="152" spans="1:65" s="2" customFormat="1" ht="14.45" customHeight="1">
      <c r="A152" s="34"/>
      <c r="B152" s="35"/>
      <c r="C152" s="224" t="s">
        <v>319</v>
      </c>
      <c r="D152" s="224" t="s">
        <v>271</v>
      </c>
      <c r="E152" s="225" t="s">
        <v>425</v>
      </c>
      <c r="F152" s="226" t="s">
        <v>426</v>
      </c>
      <c r="G152" s="227" t="s">
        <v>261</v>
      </c>
      <c r="H152" s="228">
        <v>20</v>
      </c>
      <c r="I152" s="229"/>
      <c r="J152" s="230">
        <f>ROUND(I152*H152,2)</f>
        <v>0</v>
      </c>
      <c r="K152" s="226" t="s">
        <v>1</v>
      </c>
      <c r="L152" s="231"/>
      <c r="M152" s="232" t="s">
        <v>1</v>
      </c>
      <c r="N152" s="233" t="s">
        <v>44</v>
      </c>
      <c r="O152" s="71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188</v>
      </c>
      <c r="AT152" s="197" t="s">
        <v>271</v>
      </c>
      <c r="AU152" s="197" t="s">
        <v>79</v>
      </c>
      <c r="AY152" s="17" t="s">
        <v>139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87</v>
      </c>
      <c r="BK152" s="198">
        <f>ROUND(I152*H152,2)</f>
        <v>0</v>
      </c>
      <c r="BL152" s="17" t="s">
        <v>146</v>
      </c>
      <c r="BM152" s="197" t="s">
        <v>427</v>
      </c>
    </row>
    <row r="153" spans="1:65" s="2" customFormat="1" ht="14.45" customHeight="1">
      <c r="A153" s="34"/>
      <c r="B153" s="35"/>
      <c r="C153" s="224" t="s">
        <v>8</v>
      </c>
      <c r="D153" s="224" t="s">
        <v>271</v>
      </c>
      <c r="E153" s="225" t="s">
        <v>428</v>
      </c>
      <c r="F153" s="226" t="s">
        <v>429</v>
      </c>
      <c r="G153" s="227" t="s">
        <v>430</v>
      </c>
      <c r="H153" s="228">
        <v>1</v>
      </c>
      <c r="I153" s="229"/>
      <c r="J153" s="230">
        <f>ROUND(I153*H153,2)</f>
        <v>0</v>
      </c>
      <c r="K153" s="226" t="s">
        <v>1</v>
      </c>
      <c r="L153" s="231"/>
      <c r="M153" s="232" t="s">
        <v>1</v>
      </c>
      <c r="N153" s="233" t="s">
        <v>44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188</v>
      </c>
      <c r="AT153" s="197" t="s">
        <v>271</v>
      </c>
      <c r="AU153" s="197" t="s">
        <v>79</v>
      </c>
      <c r="AY153" s="17" t="s">
        <v>139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87</v>
      </c>
      <c r="BK153" s="198">
        <f>ROUND(I153*H153,2)</f>
        <v>0</v>
      </c>
      <c r="BL153" s="17" t="s">
        <v>146</v>
      </c>
      <c r="BM153" s="197" t="s">
        <v>431</v>
      </c>
    </row>
    <row r="154" spans="1:65" s="2" customFormat="1" ht="14.45" customHeight="1">
      <c r="A154" s="34"/>
      <c r="B154" s="35"/>
      <c r="C154" s="224" t="s">
        <v>326</v>
      </c>
      <c r="D154" s="224" t="s">
        <v>271</v>
      </c>
      <c r="E154" s="225" t="s">
        <v>432</v>
      </c>
      <c r="F154" s="226" t="s">
        <v>433</v>
      </c>
      <c r="G154" s="227" t="s">
        <v>430</v>
      </c>
      <c r="H154" s="228">
        <v>1</v>
      </c>
      <c r="I154" s="229"/>
      <c r="J154" s="230">
        <f>ROUND(I154*H154,2)</f>
        <v>0</v>
      </c>
      <c r="K154" s="226" t="s">
        <v>1</v>
      </c>
      <c r="L154" s="231"/>
      <c r="M154" s="232" t="s">
        <v>1</v>
      </c>
      <c r="N154" s="233" t="s">
        <v>44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188</v>
      </c>
      <c r="AT154" s="197" t="s">
        <v>271</v>
      </c>
      <c r="AU154" s="197" t="s">
        <v>79</v>
      </c>
      <c r="AY154" s="17" t="s">
        <v>139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87</v>
      </c>
      <c r="BK154" s="198">
        <f>ROUND(I154*H154,2)</f>
        <v>0</v>
      </c>
      <c r="BL154" s="17" t="s">
        <v>146</v>
      </c>
      <c r="BM154" s="197" t="s">
        <v>434</v>
      </c>
    </row>
    <row r="155" spans="1:65" s="2" customFormat="1" ht="14.45" customHeight="1">
      <c r="A155" s="34"/>
      <c r="B155" s="35"/>
      <c r="C155" s="186" t="s">
        <v>330</v>
      </c>
      <c r="D155" s="186" t="s">
        <v>141</v>
      </c>
      <c r="E155" s="187" t="s">
        <v>435</v>
      </c>
      <c r="F155" s="188" t="s">
        <v>436</v>
      </c>
      <c r="G155" s="189" t="s">
        <v>356</v>
      </c>
      <c r="H155" s="190">
        <v>1</v>
      </c>
      <c r="I155" s="191"/>
      <c r="J155" s="192">
        <f>ROUND(I155*H155,2)</f>
        <v>0</v>
      </c>
      <c r="K155" s="188" t="s">
        <v>183</v>
      </c>
      <c r="L155" s="39"/>
      <c r="M155" s="193" t="s">
        <v>1</v>
      </c>
      <c r="N155" s="194" t="s">
        <v>44</v>
      </c>
      <c r="O155" s="71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146</v>
      </c>
      <c r="AT155" s="197" t="s">
        <v>141</v>
      </c>
      <c r="AU155" s="197" t="s">
        <v>79</v>
      </c>
      <c r="AY155" s="17" t="s">
        <v>139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87</v>
      </c>
      <c r="BK155" s="198">
        <f>ROUND(I155*H155,2)</f>
        <v>0</v>
      </c>
      <c r="BL155" s="17" t="s">
        <v>146</v>
      </c>
      <c r="BM155" s="197" t="s">
        <v>437</v>
      </c>
    </row>
    <row r="156" spans="1:65" s="14" customFormat="1" ht="11.25">
      <c r="B156" s="210"/>
      <c r="C156" s="211"/>
      <c r="D156" s="201" t="s">
        <v>148</v>
      </c>
      <c r="E156" s="212" t="s">
        <v>1</v>
      </c>
      <c r="F156" s="213" t="s">
        <v>87</v>
      </c>
      <c r="G156" s="211"/>
      <c r="H156" s="214">
        <v>1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148</v>
      </c>
      <c r="AU156" s="220" t="s">
        <v>79</v>
      </c>
      <c r="AV156" s="14" t="s">
        <v>89</v>
      </c>
      <c r="AW156" s="14" t="s">
        <v>35</v>
      </c>
      <c r="AX156" s="14" t="s">
        <v>87</v>
      </c>
      <c r="AY156" s="220" t="s">
        <v>139</v>
      </c>
    </row>
    <row r="157" spans="1:65" s="2" customFormat="1" ht="14.45" customHeight="1">
      <c r="A157" s="34"/>
      <c r="B157" s="35"/>
      <c r="C157" s="186" t="s">
        <v>336</v>
      </c>
      <c r="D157" s="186" t="s">
        <v>141</v>
      </c>
      <c r="E157" s="187" t="s">
        <v>438</v>
      </c>
      <c r="F157" s="188" t="s">
        <v>439</v>
      </c>
      <c r="G157" s="189" t="s">
        <v>144</v>
      </c>
      <c r="H157" s="190">
        <v>1</v>
      </c>
      <c r="I157" s="191"/>
      <c r="J157" s="192">
        <f>ROUND(I157*H157,2)</f>
        <v>0</v>
      </c>
      <c r="K157" s="188" t="s">
        <v>1</v>
      </c>
      <c r="L157" s="39"/>
      <c r="M157" s="193" t="s">
        <v>1</v>
      </c>
      <c r="N157" s="194" t="s">
        <v>44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326</v>
      </c>
      <c r="AT157" s="197" t="s">
        <v>141</v>
      </c>
      <c r="AU157" s="197" t="s">
        <v>79</v>
      </c>
      <c r="AY157" s="17" t="s">
        <v>139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87</v>
      </c>
      <c r="BK157" s="198">
        <f>ROUND(I157*H157,2)</f>
        <v>0</v>
      </c>
      <c r="BL157" s="17" t="s">
        <v>326</v>
      </c>
      <c r="BM157" s="197" t="s">
        <v>440</v>
      </c>
    </row>
    <row r="158" spans="1:65" s="2" customFormat="1" ht="14.45" customHeight="1">
      <c r="A158" s="34"/>
      <c r="B158" s="35"/>
      <c r="C158" s="224" t="s">
        <v>342</v>
      </c>
      <c r="D158" s="224" t="s">
        <v>271</v>
      </c>
      <c r="E158" s="225" t="s">
        <v>441</v>
      </c>
      <c r="F158" s="226" t="s">
        <v>442</v>
      </c>
      <c r="G158" s="227" t="s">
        <v>144</v>
      </c>
      <c r="H158" s="228">
        <v>1</v>
      </c>
      <c r="I158" s="229"/>
      <c r="J158" s="230">
        <f>ROUND(I158*H158,2)</f>
        <v>0</v>
      </c>
      <c r="K158" s="226" t="s">
        <v>1</v>
      </c>
      <c r="L158" s="231"/>
      <c r="M158" s="232" t="s">
        <v>1</v>
      </c>
      <c r="N158" s="233" t="s">
        <v>44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443</v>
      </c>
      <c r="AT158" s="197" t="s">
        <v>271</v>
      </c>
      <c r="AU158" s="197" t="s">
        <v>79</v>
      </c>
      <c r="AY158" s="17" t="s">
        <v>139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87</v>
      </c>
      <c r="BK158" s="198">
        <f>ROUND(I158*H158,2)</f>
        <v>0</v>
      </c>
      <c r="BL158" s="17" t="s">
        <v>326</v>
      </c>
      <c r="BM158" s="197" t="s">
        <v>444</v>
      </c>
    </row>
    <row r="159" spans="1:65" s="14" customFormat="1" ht="11.25">
      <c r="B159" s="210"/>
      <c r="C159" s="211"/>
      <c r="D159" s="201" t="s">
        <v>148</v>
      </c>
      <c r="E159" s="212" t="s">
        <v>1</v>
      </c>
      <c r="F159" s="213" t="s">
        <v>87</v>
      </c>
      <c r="G159" s="211"/>
      <c r="H159" s="214">
        <v>1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148</v>
      </c>
      <c r="AU159" s="220" t="s">
        <v>79</v>
      </c>
      <c r="AV159" s="14" t="s">
        <v>89</v>
      </c>
      <c r="AW159" s="14" t="s">
        <v>35</v>
      </c>
      <c r="AX159" s="14" t="s">
        <v>87</v>
      </c>
      <c r="AY159" s="220" t="s">
        <v>139</v>
      </c>
    </row>
    <row r="160" spans="1:65" s="2" customFormat="1" ht="14.45" customHeight="1">
      <c r="A160" s="34"/>
      <c r="B160" s="35"/>
      <c r="C160" s="224" t="s">
        <v>168</v>
      </c>
      <c r="D160" s="224" t="s">
        <v>271</v>
      </c>
      <c r="E160" s="225" t="s">
        <v>445</v>
      </c>
      <c r="F160" s="226" t="s">
        <v>446</v>
      </c>
      <c r="G160" s="227" t="s">
        <v>144</v>
      </c>
      <c r="H160" s="228">
        <v>2</v>
      </c>
      <c r="I160" s="229"/>
      <c r="J160" s="230">
        <f>ROUND(I160*H160,2)</f>
        <v>0</v>
      </c>
      <c r="K160" s="226" t="s">
        <v>1</v>
      </c>
      <c r="L160" s="231"/>
      <c r="M160" s="232" t="s">
        <v>1</v>
      </c>
      <c r="N160" s="233" t="s">
        <v>44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443</v>
      </c>
      <c r="AT160" s="197" t="s">
        <v>271</v>
      </c>
      <c r="AU160" s="197" t="s">
        <v>79</v>
      </c>
      <c r="AY160" s="17" t="s">
        <v>139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87</v>
      </c>
      <c r="BK160" s="198">
        <f>ROUND(I160*H160,2)</f>
        <v>0</v>
      </c>
      <c r="BL160" s="17" t="s">
        <v>326</v>
      </c>
      <c r="BM160" s="197" t="s">
        <v>447</v>
      </c>
    </row>
    <row r="161" spans="1:65" s="14" customFormat="1" ht="11.25">
      <c r="B161" s="210"/>
      <c r="C161" s="211"/>
      <c r="D161" s="201" t="s">
        <v>148</v>
      </c>
      <c r="E161" s="212" t="s">
        <v>1</v>
      </c>
      <c r="F161" s="213" t="s">
        <v>89</v>
      </c>
      <c r="G161" s="211"/>
      <c r="H161" s="214">
        <v>2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148</v>
      </c>
      <c r="AU161" s="220" t="s">
        <v>79</v>
      </c>
      <c r="AV161" s="14" t="s">
        <v>89</v>
      </c>
      <c r="AW161" s="14" t="s">
        <v>35</v>
      </c>
      <c r="AX161" s="14" t="s">
        <v>87</v>
      </c>
      <c r="AY161" s="220" t="s">
        <v>139</v>
      </c>
    </row>
    <row r="162" spans="1:65" s="2" customFormat="1" ht="14.45" customHeight="1">
      <c r="A162" s="34"/>
      <c r="B162" s="35"/>
      <c r="C162" s="224" t="s">
        <v>7</v>
      </c>
      <c r="D162" s="224" t="s">
        <v>271</v>
      </c>
      <c r="E162" s="225" t="s">
        <v>448</v>
      </c>
      <c r="F162" s="226" t="s">
        <v>449</v>
      </c>
      <c r="G162" s="227" t="s">
        <v>356</v>
      </c>
      <c r="H162" s="228">
        <v>1</v>
      </c>
      <c r="I162" s="229"/>
      <c r="J162" s="230">
        <f>ROUND(I162*H162,2)</f>
        <v>0</v>
      </c>
      <c r="K162" s="226" t="s">
        <v>1</v>
      </c>
      <c r="L162" s="231"/>
      <c r="M162" s="232" t="s">
        <v>1</v>
      </c>
      <c r="N162" s="233" t="s">
        <v>44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443</v>
      </c>
      <c r="AT162" s="197" t="s">
        <v>271</v>
      </c>
      <c r="AU162" s="197" t="s">
        <v>79</v>
      </c>
      <c r="AY162" s="17" t="s">
        <v>139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87</v>
      </c>
      <c r="BK162" s="198">
        <f>ROUND(I162*H162,2)</f>
        <v>0</v>
      </c>
      <c r="BL162" s="17" t="s">
        <v>326</v>
      </c>
      <c r="BM162" s="197" t="s">
        <v>450</v>
      </c>
    </row>
    <row r="163" spans="1:65" s="14" customFormat="1" ht="11.25">
      <c r="B163" s="210"/>
      <c r="C163" s="211"/>
      <c r="D163" s="201" t="s">
        <v>148</v>
      </c>
      <c r="E163" s="212" t="s">
        <v>1</v>
      </c>
      <c r="F163" s="213" t="s">
        <v>87</v>
      </c>
      <c r="G163" s="211"/>
      <c r="H163" s="214">
        <v>1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148</v>
      </c>
      <c r="AU163" s="220" t="s">
        <v>79</v>
      </c>
      <c r="AV163" s="14" t="s">
        <v>89</v>
      </c>
      <c r="AW163" s="14" t="s">
        <v>35</v>
      </c>
      <c r="AX163" s="14" t="s">
        <v>87</v>
      </c>
      <c r="AY163" s="220" t="s">
        <v>139</v>
      </c>
    </row>
    <row r="164" spans="1:65" s="2" customFormat="1" ht="14.45" customHeight="1">
      <c r="A164" s="34"/>
      <c r="B164" s="35"/>
      <c r="C164" s="224" t="s">
        <v>353</v>
      </c>
      <c r="D164" s="224" t="s">
        <v>271</v>
      </c>
      <c r="E164" s="225" t="s">
        <v>451</v>
      </c>
      <c r="F164" s="226" t="s">
        <v>452</v>
      </c>
      <c r="G164" s="227" t="s">
        <v>356</v>
      </c>
      <c r="H164" s="228">
        <v>1</v>
      </c>
      <c r="I164" s="229"/>
      <c r="J164" s="230">
        <f>ROUND(I164*H164,2)</f>
        <v>0</v>
      </c>
      <c r="K164" s="226" t="s">
        <v>1</v>
      </c>
      <c r="L164" s="231"/>
      <c r="M164" s="232" t="s">
        <v>1</v>
      </c>
      <c r="N164" s="233" t="s">
        <v>44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443</v>
      </c>
      <c r="AT164" s="197" t="s">
        <v>271</v>
      </c>
      <c r="AU164" s="197" t="s">
        <v>79</v>
      </c>
      <c r="AY164" s="17" t="s">
        <v>139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87</v>
      </c>
      <c r="BK164" s="198">
        <f>ROUND(I164*H164,2)</f>
        <v>0</v>
      </c>
      <c r="BL164" s="17" t="s">
        <v>326</v>
      </c>
      <c r="BM164" s="197" t="s">
        <v>453</v>
      </c>
    </row>
    <row r="165" spans="1:65" s="14" customFormat="1" ht="11.25">
      <c r="B165" s="210"/>
      <c r="C165" s="211"/>
      <c r="D165" s="201" t="s">
        <v>148</v>
      </c>
      <c r="E165" s="212" t="s">
        <v>1</v>
      </c>
      <c r="F165" s="213" t="s">
        <v>87</v>
      </c>
      <c r="G165" s="211"/>
      <c r="H165" s="214">
        <v>1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148</v>
      </c>
      <c r="AU165" s="220" t="s">
        <v>79</v>
      </c>
      <c r="AV165" s="14" t="s">
        <v>89</v>
      </c>
      <c r="AW165" s="14" t="s">
        <v>35</v>
      </c>
      <c r="AX165" s="14" t="s">
        <v>87</v>
      </c>
      <c r="AY165" s="220" t="s">
        <v>139</v>
      </c>
    </row>
    <row r="166" spans="1:65" s="2" customFormat="1" ht="14.45" customHeight="1">
      <c r="A166" s="34"/>
      <c r="B166" s="35"/>
      <c r="C166" s="224" t="s">
        <v>359</v>
      </c>
      <c r="D166" s="224" t="s">
        <v>271</v>
      </c>
      <c r="E166" s="225" t="s">
        <v>454</v>
      </c>
      <c r="F166" s="226" t="s">
        <v>455</v>
      </c>
      <c r="G166" s="227" t="s">
        <v>144</v>
      </c>
      <c r="H166" s="228">
        <v>1</v>
      </c>
      <c r="I166" s="229"/>
      <c r="J166" s="230">
        <f>ROUND(I166*H166,2)</f>
        <v>0</v>
      </c>
      <c r="K166" s="226" t="s">
        <v>1</v>
      </c>
      <c r="L166" s="231"/>
      <c r="M166" s="232" t="s">
        <v>1</v>
      </c>
      <c r="N166" s="233" t="s">
        <v>44</v>
      </c>
      <c r="O166" s="71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443</v>
      </c>
      <c r="AT166" s="197" t="s">
        <v>271</v>
      </c>
      <c r="AU166" s="197" t="s">
        <v>79</v>
      </c>
      <c r="AY166" s="17" t="s">
        <v>139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7" t="s">
        <v>87</v>
      </c>
      <c r="BK166" s="198">
        <f>ROUND(I166*H166,2)</f>
        <v>0</v>
      </c>
      <c r="BL166" s="17" t="s">
        <v>326</v>
      </c>
      <c r="BM166" s="197" t="s">
        <v>456</v>
      </c>
    </row>
    <row r="167" spans="1:65" s="2" customFormat="1" ht="14.45" customHeight="1">
      <c r="A167" s="34"/>
      <c r="B167" s="35"/>
      <c r="C167" s="224" t="s">
        <v>363</v>
      </c>
      <c r="D167" s="224" t="s">
        <v>271</v>
      </c>
      <c r="E167" s="225" t="s">
        <v>457</v>
      </c>
      <c r="F167" s="226" t="s">
        <v>458</v>
      </c>
      <c r="G167" s="227" t="s">
        <v>144</v>
      </c>
      <c r="H167" s="228">
        <v>2</v>
      </c>
      <c r="I167" s="229"/>
      <c r="J167" s="230">
        <f>ROUND(I167*H167,2)</f>
        <v>0</v>
      </c>
      <c r="K167" s="226" t="s">
        <v>1</v>
      </c>
      <c r="L167" s="231"/>
      <c r="M167" s="232" t="s">
        <v>1</v>
      </c>
      <c r="N167" s="233" t="s">
        <v>44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443</v>
      </c>
      <c r="AT167" s="197" t="s">
        <v>271</v>
      </c>
      <c r="AU167" s="197" t="s">
        <v>79</v>
      </c>
      <c r="AY167" s="17" t="s">
        <v>139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87</v>
      </c>
      <c r="BK167" s="198">
        <f>ROUND(I167*H167,2)</f>
        <v>0</v>
      </c>
      <c r="BL167" s="17" t="s">
        <v>326</v>
      </c>
      <c r="BM167" s="197" t="s">
        <v>459</v>
      </c>
    </row>
    <row r="168" spans="1:65" s="2" customFormat="1" ht="14.45" customHeight="1">
      <c r="A168" s="34"/>
      <c r="B168" s="35"/>
      <c r="C168" s="224" t="s">
        <v>367</v>
      </c>
      <c r="D168" s="224" t="s">
        <v>271</v>
      </c>
      <c r="E168" s="225" t="s">
        <v>460</v>
      </c>
      <c r="F168" s="226" t="s">
        <v>461</v>
      </c>
      <c r="G168" s="227" t="s">
        <v>144</v>
      </c>
      <c r="H168" s="228">
        <v>1</v>
      </c>
      <c r="I168" s="229"/>
      <c r="J168" s="230">
        <f>ROUND(I168*H168,2)</f>
        <v>0</v>
      </c>
      <c r="K168" s="226" t="s">
        <v>1</v>
      </c>
      <c r="L168" s="231"/>
      <c r="M168" s="232" t="s">
        <v>1</v>
      </c>
      <c r="N168" s="233" t="s">
        <v>44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443</v>
      </c>
      <c r="AT168" s="197" t="s">
        <v>271</v>
      </c>
      <c r="AU168" s="197" t="s">
        <v>79</v>
      </c>
      <c r="AY168" s="17" t="s">
        <v>139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87</v>
      </c>
      <c r="BK168" s="198">
        <f>ROUND(I168*H168,2)</f>
        <v>0</v>
      </c>
      <c r="BL168" s="17" t="s">
        <v>326</v>
      </c>
      <c r="BM168" s="197" t="s">
        <v>462</v>
      </c>
    </row>
    <row r="169" spans="1:65" s="14" customFormat="1" ht="11.25">
      <c r="B169" s="210"/>
      <c r="C169" s="211"/>
      <c r="D169" s="201" t="s">
        <v>148</v>
      </c>
      <c r="E169" s="212" t="s">
        <v>1</v>
      </c>
      <c r="F169" s="213" t="s">
        <v>87</v>
      </c>
      <c r="G169" s="211"/>
      <c r="H169" s="214">
        <v>1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148</v>
      </c>
      <c r="AU169" s="220" t="s">
        <v>79</v>
      </c>
      <c r="AV169" s="14" t="s">
        <v>89</v>
      </c>
      <c r="AW169" s="14" t="s">
        <v>35</v>
      </c>
      <c r="AX169" s="14" t="s">
        <v>87</v>
      </c>
      <c r="AY169" s="220" t="s">
        <v>139</v>
      </c>
    </row>
    <row r="170" spans="1:65" s="2" customFormat="1" ht="14.45" customHeight="1">
      <c r="A170" s="34"/>
      <c r="B170" s="35"/>
      <c r="C170" s="224" t="s">
        <v>341</v>
      </c>
      <c r="D170" s="224" t="s">
        <v>271</v>
      </c>
      <c r="E170" s="225" t="s">
        <v>463</v>
      </c>
      <c r="F170" s="226" t="s">
        <v>464</v>
      </c>
      <c r="G170" s="227" t="s">
        <v>144</v>
      </c>
      <c r="H170" s="228">
        <v>20</v>
      </c>
      <c r="I170" s="229"/>
      <c r="J170" s="230">
        <f t="shared" ref="J170:J178" si="0">ROUND(I170*H170,2)</f>
        <v>0</v>
      </c>
      <c r="K170" s="226" t="s">
        <v>1</v>
      </c>
      <c r="L170" s="231"/>
      <c r="M170" s="232" t="s">
        <v>1</v>
      </c>
      <c r="N170" s="233" t="s">
        <v>44</v>
      </c>
      <c r="O170" s="71"/>
      <c r="P170" s="195">
        <f t="shared" ref="P170:P178" si="1">O170*H170</f>
        <v>0</v>
      </c>
      <c r="Q170" s="195">
        <v>0</v>
      </c>
      <c r="R170" s="195">
        <f t="shared" ref="R170:R178" si="2">Q170*H170</f>
        <v>0</v>
      </c>
      <c r="S170" s="195">
        <v>0</v>
      </c>
      <c r="T170" s="196">
        <f t="shared" ref="T170:T178" si="3"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443</v>
      </c>
      <c r="AT170" s="197" t="s">
        <v>271</v>
      </c>
      <c r="AU170" s="197" t="s">
        <v>79</v>
      </c>
      <c r="AY170" s="17" t="s">
        <v>139</v>
      </c>
      <c r="BE170" s="198">
        <f t="shared" ref="BE170:BE178" si="4">IF(N170="základní",J170,0)</f>
        <v>0</v>
      </c>
      <c r="BF170" s="198">
        <f t="shared" ref="BF170:BF178" si="5">IF(N170="snížená",J170,0)</f>
        <v>0</v>
      </c>
      <c r="BG170" s="198">
        <f t="shared" ref="BG170:BG178" si="6">IF(N170="zákl. přenesená",J170,0)</f>
        <v>0</v>
      </c>
      <c r="BH170" s="198">
        <f t="shared" ref="BH170:BH178" si="7">IF(N170="sníž. přenesená",J170,0)</f>
        <v>0</v>
      </c>
      <c r="BI170" s="198">
        <f t="shared" ref="BI170:BI178" si="8">IF(N170="nulová",J170,0)</f>
        <v>0</v>
      </c>
      <c r="BJ170" s="17" t="s">
        <v>87</v>
      </c>
      <c r="BK170" s="198">
        <f t="shared" ref="BK170:BK178" si="9">ROUND(I170*H170,2)</f>
        <v>0</v>
      </c>
      <c r="BL170" s="17" t="s">
        <v>326</v>
      </c>
      <c r="BM170" s="197" t="s">
        <v>465</v>
      </c>
    </row>
    <row r="171" spans="1:65" s="2" customFormat="1" ht="14.45" customHeight="1">
      <c r="A171" s="34"/>
      <c r="B171" s="35"/>
      <c r="C171" s="224" t="s">
        <v>466</v>
      </c>
      <c r="D171" s="224" t="s">
        <v>271</v>
      </c>
      <c r="E171" s="225" t="s">
        <v>467</v>
      </c>
      <c r="F171" s="226" t="s">
        <v>468</v>
      </c>
      <c r="G171" s="227" t="s">
        <v>144</v>
      </c>
      <c r="H171" s="228">
        <v>7</v>
      </c>
      <c r="I171" s="229"/>
      <c r="J171" s="230">
        <f t="shared" si="0"/>
        <v>0</v>
      </c>
      <c r="K171" s="226" t="s">
        <v>1</v>
      </c>
      <c r="L171" s="231"/>
      <c r="M171" s="232" t="s">
        <v>1</v>
      </c>
      <c r="N171" s="233" t="s">
        <v>44</v>
      </c>
      <c r="O171" s="71"/>
      <c r="P171" s="195">
        <f t="shared" si="1"/>
        <v>0</v>
      </c>
      <c r="Q171" s="195">
        <v>0</v>
      </c>
      <c r="R171" s="195">
        <f t="shared" si="2"/>
        <v>0</v>
      </c>
      <c r="S171" s="195">
        <v>0</v>
      </c>
      <c r="T171" s="196">
        <f t="shared" si="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443</v>
      </c>
      <c r="AT171" s="197" t="s">
        <v>271</v>
      </c>
      <c r="AU171" s="197" t="s">
        <v>79</v>
      </c>
      <c r="AY171" s="17" t="s">
        <v>139</v>
      </c>
      <c r="BE171" s="198">
        <f t="shared" si="4"/>
        <v>0</v>
      </c>
      <c r="BF171" s="198">
        <f t="shared" si="5"/>
        <v>0</v>
      </c>
      <c r="BG171" s="198">
        <f t="shared" si="6"/>
        <v>0</v>
      </c>
      <c r="BH171" s="198">
        <f t="shared" si="7"/>
        <v>0</v>
      </c>
      <c r="BI171" s="198">
        <f t="shared" si="8"/>
        <v>0</v>
      </c>
      <c r="BJ171" s="17" t="s">
        <v>87</v>
      </c>
      <c r="BK171" s="198">
        <f t="shared" si="9"/>
        <v>0</v>
      </c>
      <c r="BL171" s="17" t="s">
        <v>326</v>
      </c>
      <c r="BM171" s="197" t="s">
        <v>469</v>
      </c>
    </row>
    <row r="172" spans="1:65" s="2" customFormat="1" ht="14.45" customHeight="1">
      <c r="A172" s="34"/>
      <c r="B172" s="35"/>
      <c r="C172" s="224" t="s">
        <v>470</v>
      </c>
      <c r="D172" s="224" t="s">
        <v>271</v>
      </c>
      <c r="E172" s="225" t="s">
        <v>471</v>
      </c>
      <c r="F172" s="226" t="s">
        <v>472</v>
      </c>
      <c r="G172" s="227" t="s">
        <v>144</v>
      </c>
      <c r="H172" s="228">
        <v>42</v>
      </c>
      <c r="I172" s="229"/>
      <c r="J172" s="230">
        <f t="shared" si="0"/>
        <v>0</v>
      </c>
      <c r="K172" s="226" t="s">
        <v>1</v>
      </c>
      <c r="L172" s="231"/>
      <c r="M172" s="232" t="s">
        <v>1</v>
      </c>
      <c r="N172" s="233" t="s">
        <v>44</v>
      </c>
      <c r="O172" s="71"/>
      <c r="P172" s="195">
        <f t="shared" si="1"/>
        <v>0</v>
      </c>
      <c r="Q172" s="195">
        <v>0</v>
      </c>
      <c r="R172" s="195">
        <f t="shared" si="2"/>
        <v>0</v>
      </c>
      <c r="S172" s="195">
        <v>0</v>
      </c>
      <c r="T172" s="196">
        <f t="shared" si="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443</v>
      </c>
      <c r="AT172" s="197" t="s">
        <v>271</v>
      </c>
      <c r="AU172" s="197" t="s">
        <v>79</v>
      </c>
      <c r="AY172" s="17" t="s">
        <v>139</v>
      </c>
      <c r="BE172" s="198">
        <f t="shared" si="4"/>
        <v>0</v>
      </c>
      <c r="BF172" s="198">
        <f t="shared" si="5"/>
        <v>0</v>
      </c>
      <c r="BG172" s="198">
        <f t="shared" si="6"/>
        <v>0</v>
      </c>
      <c r="BH172" s="198">
        <f t="shared" si="7"/>
        <v>0</v>
      </c>
      <c r="BI172" s="198">
        <f t="shared" si="8"/>
        <v>0</v>
      </c>
      <c r="BJ172" s="17" t="s">
        <v>87</v>
      </c>
      <c r="BK172" s="198">
        <f t="shared" si="9"/>
        <v>0</v>
      </c>
      <c r="BL172" s="17" t="s">
        <v>326</v>
      </c>
      <c r="BM172" s="197" t="s">
        <v>473</v>
      </c>
    </row>
    <row r="173" spans="1:65" s="2" customFormat="1" ht="14.45" customHeight="1">
      <c r="A173" s="34"/>
      <c r="B173" s="35"/>
      <c r="C173" s="224" t="s">
        <v>474</v>
      </c>
      <c r="D173" s="224" t="s">
        <v>271</v>
      </c>
      <c r="E173" s="225" t="s">
        <v>475</v>
      </c>
      <c r="F173" s="226" t="s">
        <v>476</v>
      </c>
      <c r="G173" s="227" t="s">
        <v>261</v>
      </c>
      <c r="H173" s="228">
        <v>1</v>
      </c>
      <c r="I173" s="229"/>
      <c r="J173" s="230">
        <f t="shared" si="0"/>
        <v>0</v>
      </c>
      <c r="K173" s="226" t="s">
        <v>1</v>
      </c>
      <c r="L173" s="231"/>
      <c r="M173" s="232" t="s">
        <v>1</v>
      </c>
      <c r="N173" s="233" t="s">
        <v>44</v>
      </c>
      <c r="O173" s="71"/>
      <c r="P173" s="195">
        <f t="shared" si="1"/>
        <v>0</v>
      </c>
      <c r="Q173" s="195">
        <v>0</v>
      </c>
      <c r="R173" s="195">
        <f t="shared" si="2"/>
        <v>0</v>
      </c>
      <c r="S173" s="195">
        <v>0</v>
      </c>
      <c r="T173" s="196">
        <f t="shared" si="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443</v>
      </c>
      <c r="AT173" s="197" t="s">
        <v>271</v>
      </c>
      <c r="AU173" s="197" t="s">
        <v>79</v>
      </c>
      <c r="AY173" s="17" t="s">
        <v>139</v>
      </c>
      <c r="BE173" s="198">
        <f t="shared" si="4"/>
        <v>0</v>
      </c>
      <c r="BF173" s="198">
        <f t="shared" si="5"/>
        <v>0</v>
      </c>
      <c r="BG173" s="198">
        <f t="shared" si="6"/>
        <v>0</v>
      </c>
      <c r="BH173" s="198">
        <f t="shared" si="7"/>
        <v>0</v>
      </c>
      <c r="BI173" s="198">
        <f t="shared" si="8"/>
        <v>0</v>
      </c>
      <c r="BJ173" s="17" t="s">
        <v>87</v>
      </c>
      <c r="BK173" s="198">
        <f t="shared" si="9"/>
        <v>0</v>
      </c>
      <c r="BL173" s="17" t="s">
        <v>326</v>
      </c>
      <c r="BM173" s="197" t="s">
        <v>477</v>
      </c>
    </row>
    <row r="174" spans="1:65" s="2" customFormat="1" ht="14.45" customHeight="1">
      <c r="A174" s="34"/>
      <c r="B174" s="35"/>
      <c r="C174" s="224" t="s">
        <v>478</v>
      </c>
      <c r="D174" s="224" t="s">
        <v>271</v>
      </c>
      <c r="E174" s="225" t="s">
        <v>479</v>
      </c>
      <c r="F174" s="226" t="s">
        <v>480</v>
      </c>
      <c r="G174" s="227" t="s">
        <v>144</v>
      </c>
      <c r="H174" s="228">
        <v>3</v>
      </c>
      <c r="I174" s="229"/>
      <c r="J174" s="230">
        <f t="shared" si="0"/>
        <v>0</v>
      </c>
      <c r="K174" s="226" t="s">
        <v>1</v>
      </c>
      <c r="L174" s="231"/>
      <c r="M174" s="232" t="s">
        <v>1</v>
      </c>
      <c r="N174" s="233" t="s">
        <v>44</v>
      </c>
      <c r="O174" s="71"/>
      <c r="P174" s="195">
        <f t="shared" si="1"/>
        <v>0</v>
      </c>
      <c r="Q174" s="195">
        <v>0</v>
      </c>
      <c r="R174" s="195">
        <f t="shared" si="2"/>
        <v>0</v>
      </c>
      <c r="S174" s="195">
        <v>0</v>
      </c>
      <c r="T174" s="196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443</v>
      </c>
      <c r="AT174" s="197" t="s">
        <v>271</v>
      </c>
      <c r="AU174" s="197" t="s">
        <v>79</v>
      </c>
      <c r="AY174" s="17" t="s">
        <v>139</v>
      </c>
      <c r="BE174" s="198">
        <f t="shared" si="4"/>
        <v>0</v>
      </c>
      <c r="BF174" s="198">
        <f t="shared" si="5"/>
        <v>0</v>
      </c>
      <c r="BG174" s="198">
        <f t="shared" si="6"/>
        <v>0</v>
      </c>
      <c r="BH174" s="198">
        <f t="shared" si="7"/>
        <v>0</v>
      </c>
      <c r="BI174" s="198">
        <f t="shared" si="8"/>
        <v>0</v>
      </c>
      <c r="BJ174" s="17" t="s">
        <v>87</v>
      </c>
      <c r="BK174" s="198">
        <f t="shared" si="9"/>
        <v>0</v>
      </c>
      <c r="BL174" s="17" t="s">
        <v>326</v>
      </c>
      <c r="BM174" s="197" t="s">
        <v>481</v>
      </c>
    </row>
    <row r="175" spans="1:65" s="2" customFormat="1" ht="14.45" customHeight="1">
      <c r="A175" s="34"/>
      <c r="B175" s="35"/>
      <c r="C175" s="224" t="s">
        <v>482</v>
      </c>
      <c r="D175" s="224" t="s">
        <v>271</v>
      </c>
      <c r="E175" s="225" t="s">
        <v>483</v>
      </c>
      <c r="F175" s="226" t="s">
        <v>484</v>
      </c>
      <c r="G175" s="227" t="s">
        <v>144</v>
      </c>
      <c r="H175" s="228">
        <v>6</v>
      </c>
      <c r="I175" s="229"/>
      <c r="J175" s="230">
        <f t="shared" si="0"/>
        <v>0</v>
      </c>
      <c r="K175" s="226" t="s">
        <v>1</v>
      </c>
      <c r="L175" s="231"/>
      <c r="M175" s="232" t="s">
        <v>1</v>
      </c>
      <c r="N175" s="233" t="s">
        <v>44</v>
      </c>
      <c r="O175" s="71"/>
      <c r="P175" s="195">
        <f t="shared" si="1"/>
        <v>0</v>
      </c>
      <c r="Q175" s="195">
        <v>0</v>
      </c>
      <c r="R175" s="195">
        <f t="shared" si="2"/>
        <v>0</v>
      </c>
      <c r="S175" s="195">
        <v>0</v>
      </c>
      <c r="T175" s="196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443</v>
      </c>
      <c r="AT175" s="197" t="s">
        <v>271</v>
      </c>
      <c r="AU175" s="197" t="s">
        <v>79</v>
      </c>
      <c r="AY175" s="17" t="s">
        <v>139</v>
      </c>
      <c r="BE175" s="198">
        <f t="shared" si="4"/>
        <v>0</v>
      </c>
      <c r="BF175" s="198">
        <f t="shared" si="5"/>
        <v>0</v>
      </c>
      <c r="BG175" s="198">
        <f t="shared" si="6"/>
        <v>0</v>
      </c>
      <c r="BH175" s="198">
        <f t="shared" si="7"/>
        <v>0</v>
      </c>
      <c r="BI175" s="198">
        <f t="shared" si="8"/>
        <v>0</v>
      </c>
      <c r="BJ175" s="17" t="s">
        <v>87</v>
      </c>
      <c r="BK175" s="198">
        <f t="shared" si="9"/>
        <v>0</v>
      </c>
      <c r="BL175" s="17" t="s">
        <v>326</v>
      </c>
      <c r="BM175" s="197" t="s">
        <v>485</v>
      </c>
    </row>
    <row r="176" spans="1:65" s="2" customFormat="1" ht="14.45" customHeight="1">
      <c r="A176" s="34"/>
      <c r="B176" s="35"/>
      <c r="C176" s="224" t="s">
        <v>443</v>
      </c>
      <c r="D176" s="224" t="s">
        <v>271</v>
      </c>
      <c r="E176" s="225" t="s">
        <v>486</v>
      </c>
      <c r="F176" s="226" t="s">
        <v>487</v>
      </c>
      <c r="G176" s="227" t="s">
        <v>144</v>
      </c>
      <c r="H176" s="228">
        <v>180</v>
      </c>
      <c r="I176" s="229"/>
      <c r="J176" s="230">
        <f t="shared" si="0"/>
        <v>0</v>
      </c>
      <c r="K176" s="226" t="s">
        <v>1</v>
      </c>
      <c r="L176" s="231"/>
      <c r="M176" s="232" t="s">
        <v>1</v>
      </c>
      <c r="N176" s="233" t="s">
        <v>44</v>
      </c>
      <c r="O176" s="71"/>
      <c r="P176" s="195">
        <f t="shared" si="1"/>
        <v>0</v>
      </c>
      <c r="Q176" s="195">
        <v>0</v>
      </c>
      <c r="R176" s="195">
        <f t="shared" si="2"/>
        <v>0</v>
      </c>
      <c r="S176" s="195">
        <v>0</v>
      </c>
      <c r="T176" s="196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443</v>
      </c>
      <c r="AT176" s="197" t="s">
        <v>271</v>
      </c>
      <c r="AU176" s="197" t="s">
        <v>79</v>
      </c>
      <c r="AY176" s="17" t="s">
        <v>139</v>
      </c>
      <c r="BE176" s="198">
        <f t="shared" si="4"/>
        <v>0</v>
      </c>
      <c r="BF176" s="198">
        <f t="shared" si="5"/>
        <v>0</v>
      </c>
      <c r="BG176" s="198">
        <f t="shared" si="6"/>
        <v>0</v>
      </c>
      <c r="BH176" s="198">
        <f t="shared" si="7"/>
        <v>0</v>
      </c>
      <c r="BI176" s="198">
        <f t="shared" si="8"/>
        <v>0</v>
      </c>
      <c r="BJ176" s="17" t="s">
        <v>87</v>
      </c>
      <c r="BK176" s="198">
        <f t="shared" si="9"/>
        <v>0</v>
      </c>
      <c r="BL176" s="17" t="s">
        <v>326</v>
      </c>
      <c r="BM176" s="197" t="s">
        <v>488</v>
      </c>
    </row>
    <row r="177" spans="1:65" s="2" customFormat="1" ht="14.45" customHeight="1">
      <c r="A177" s="34"/>
      <c r="B177" s="35"/>
      <c r="C177" s="224" t="s">
        <v>489</v>
      </c>
      <c r="D177" s="224" t="s">
        <v>271</v>
      </c>
      <c r="E177" s="225" t="s">
        <v>490</v>
      </c>
      <c r="F177" s="226" t="s">
        <v>491</v>
      </c>
      <c r="G177" s="227" t="s">
        <v>144</v>
      </c>
      <c r="H177" s="228">
        <v>18</v>
      </c>
      <c r="I177" s="229"/>
      <c r="J177" s="230">
        <f t="shared" si="0"/>
        <v>0</v>
      </c>
      <c r="K177" s="226" t="s">
        <v>1</v>
      </c>
      <c r="L177" s="231"/>
      <c r="M177" s="232" t="s">
        <v>1</v>
      </c>
      <c r="N177" s="233" t="s">
        <v>44</v>
      </c>
      <c r="O177" s="71"/>
      <c r="P177" s="195">
        <f t="shared" si="1"/>
        <v>0</v>
      </c>
      <c r="Q177" s="195">
        <v>0</v>
      </c>
      <c r="R177" s="195">
        <f t="shared" si="2"/>
        <v>0</v>
      </c>
      <c r="S177" s="195">
        <v>0</v>
      </c>
      <c r="T177" s="196">
        <f t="shared" si="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443</v>
      </c>
      <c r="AT177" s="197" t="s">
        <v>271</v>
      </c>
      <c r="AU177" s="197" t="s">
        <v>79</v>
      </c>
      <c r="AY177" s="17" t="s">
        <v>139</v>
      </c>
      <c r="BE177" s="198">
        <f t="shared" si="4"/>
        <v>0</v>
      </c>
      <c r="BF177" s="198">
        <f t="shared" si="5"/>
        <v>0</v>
      </c>
      <c r="BG177" s="198">
        <f t="shared" si="6"/>
        <v>0</v>
      </c>
      <c r="BH177" s="198">
        <f t="shared" si="7"/>
        <v>0</v>
      </c>
      <c r="BI177" s="198">
        <f t="shared" si="8"/>
        <v>0</v>
      </c>
      <c r="BJ177" s="17" t="s">
        <v>87</v>
      </c>
      <c r="BK177" s="198">
        <f t="shared" si="9"/>
        <v>0</v>
      </c>
      <c r="BL177" s="17" t="s">
        <v>326</v>
      </c>
      <c r="BM177" s="197" t="s">
        <v>492</v>
      </c>
    </row>
    <row r="178" spans="1:65" s="2" customFormat="1" ht="14.45" customHeight="1">
      <c r="A178" s="34"/>
      <c r="B178" s="35"/>
      <c r="C178" s="224" t="s">
        <v>493</v>
      </c>
      <c r="D178" s="224" t="s">
        <v>271</v>
      </c>
      <c r="E178" s="225" t="s">
        <v>494</v>
      </c>
      <c r="F178" s="226" t="s">
        <v>495</v>
      </c>
      <c r="G178" s="227" t="s">
        <v>261</v>
      </c>
      <c r="H178" s="228">
        <v>2</v>
      </c>
      <c r="I178" s="229"/>
      <c r="J178" s="230">
        <f t="shared" si="0"/>
        <v>0</v>
      </c>
      <c r="K178" s="226" t="s">
        <v>1</v>
      </c>
      <c r="L178" s="231"/>
      <c r="M178" s="245" t="s">
        <v>1</v>
      </c>
      <c r="N178" s="246" t="s">
        <v>44</v>
      </c>
      <c r="O178" s="247"/>
      <c r="P178" s="248">
        <f t="shared" si="1"/>
        <v>0</v>
      </c>
      <c r="Q178" s="248">
        <v>0</v>
      </c>
      <c r="R178" s="248">
        <f t="shared" si="2"/>
        <v>0</v>
      </c>
      <c r="S178" s="248">
        <v>0</v>
      </c>
      <c r="T178" s="249">
        <f t="shared" si="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443</v>
      </c>
      <c r="AT178" s="197" t="s">
        <v>271</v>
      </c>
      <c r="AU178" s="197" t="s">
        <v>79</v>
      </c>
      <c r="AY178" s="17" t="s">
        <v>139</v>
      </c>
      <c r="BE178" s="198">
        <f t="shared" si="4"/>
        <v>0</v>
      </c>
      <c r="BF178" s="198">
        <f t="shared" si="5"/>
        <v>0</v>
      </c>
      <c r="BG178" s="198">
        <f t="shared" si="6"/>
        <v>0</v>
      </c>
      <c r="BH178" s="198">
        <f t="shared" si="7"/>
        <v>0</v>
      </c>
      <c r="BI178" s="198">
        <f t="shared" si="8"/>
        <v>0</v>
      </c>
      <c r="BJ178" s="17" t="s">
        <v>87</v>
      </c>
      <c r="BK178" s="198">
        <f t="shared" si="9"/>
        <v>0</v>
      </c>
      <c r="BL178" s="17" t="s">
        <v>326</v>
      </c>
      <c r="BM178" s="197" t="s">
        <v>496</v>
      </c>
    </row>
    <row r="179" spans="1:65" s="2" customFormat="1" ht="6.95" customHeight="1">
      <c r="A179" s="34"/>
      <c r="B179" s="54"/>
      <c r="C179" s="55"/>
      <c r="D179" s="55"/>
      <c r="E179" s="55"/>
      <c r="F179" s="55"/>
      <c r="G179" s="55"/>
      <c r="H179" s="55"/>
      <c r="I179" s="55"/>
      <c r="J179" s="55"/>
      <c r="K179" s="55"/>
      <c r="L179" s="39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sheetProtection algorithmName="SHA-512" hashValue="b3xNIqMnRMJkfBKnWaAECNjtOQ4LCQLGUy4BAAqzQI4IkN5pBlKSiyKAvgvrEX41RpxszszizN2SxpnQJ4Bamg==" saltValue="C61wJ1Hkb3HjnBWluXCsoUXLnqp/UYDsxyLC8hTCpxfH/HH5v5taEXk/dQzboeK8oV4i6sTqjnVYkKfkK3ZobQ==" spinCount="100000" sheet="1" objects="1" scenarios="1" formatColumns="0" formatRows="0" autoFilter="0"/>
  <autoFilter ref="C115:K178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101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114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Podpora biodiverzity botanicky a zoologicky cenného území bývalého vojenského areálu v Chomýži u Krnova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115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497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37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ROUND(J116,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ROUND((SUM(BE116:BE120)),  2)</f>
        <v>0</v>
      </c>
      <c r="G33" s="34"/>
      <c r="H33" s="34"/>
      <c r="I33" s="124">
        <v>0.21</v>
      </c>
      <c r="J33" s="123">
        <f>ROUND(((SUM(BE116:BE120))*I33),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ROUND((SUM(BF116:BF120)),  2)</f>
        <v>0</v>
      </c>
      <c r="G34" s="34"/>
      <c r="H34" s="34"/>
      <c r="I34" s="124">
        <v>0.15</v>
      </c>
      <c r="J34" s="123">
        <f>ROUND(((SUM(BF116:BF120))*I34),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ROUND((SUM(BG116:BG120)),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ROUND((SUM(BH116:BH120)),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ROUND((SUM(BI116:BI120)),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Podpora biodiverzity botanicky a zoologicky cenného území bývalého vojenského areálu v Chomýži u Krnova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0" t="str">
        <f>E9</f>
        <v>SO 05 - Pastva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Chomýž u Krnova</v>
      </c>
      <c r="G89" s="36"/>
      <c r="H89" s="36"/>
      <c r="I89" s="29" t="s">
        <v>22</v>
      </c>
      <c r="J89" s="66" t="str">
        <f>IF(J12="","",J12)</f>
        <v>16. 10. 2020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Krnov</v>
      </c>
      <c r="G91" s="36"/>
      <c r="H91" s="36"/>
      <c r="I91" s="29" t="s">
        <v>32</v>
      </c>
      <c r="J91" s="32" t="str">
        <f>E21</f>
        <v>ZAHRADA OLOMOUC,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36</v>
      </c>
      <c r="J92" s="32" t="str">
        <f>E24</f>
        <v>Ing. Milena Uhlárová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J116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2" customFormat="1" ht="21.7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31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pans="1:31" s="2" customFormat="1" ht="6.95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24.95" customHeight="1">
      <c r="A103" s="34"/>
      <c r="B103" s="35"/>
      <c r="C103" s="23" t="s">
        <v>124</v>
      </c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12" customHeight="1">
      <c r="A105" s="34"/>
      <c r="B105" s="35"/>
      <c r="C105" s="29" t="s">
        <v>16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6.5" customHeight="1">
      <c r="A106" s="34"/>
      <c r="B106" s="35"/>
      <c r="C106" s="36"/>
      <c r="D106" s="36"/>
      <c r="E106" s="298" t="str">
        <f>E7</f>
        <v>Podpora biodiverzity botanicky a zoologicky cenného území bývalého vojenského areálu v Chomýži u Krnova</v>
      </c>
      <c r="F106" s="299"/>
      <c r="G106" s="299"/>
      <c r="H106" s="299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115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50" t="str">
        <f>E9</f>
        <v>SO 05 - Pastva</v>
      </c>
      <c r="F108" s="300"/>
      <c r="G108" s="300"/>
      <c r="H108" s="300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20</v>
      </c>
      <c r="D110" s="36"/>
      <c r="E110" s="36"/>
      <c r="F110" s="27" t="str">
        <f>F12</f>
        <v>Chomýž u Krnova</v>
      </c>
      <c r="G110" s="36"/>
      <c r="H110" s="36"/>
      <c r="I110" s="29" t="s">
        <v>22</v>
      </c>
      <c r="J110" s="66" t="str">
        <f>IF(J12="","",J12)</f>
        <v>16. 10. 2020</v>
      </c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5.7" customHeight="1">
      <c r="A112" s="34"/>
      <c r="B112" s="35"/>
      <c r="C112" s="29" t="s">
        <v>24</v>
      </c>
      <c r="D112" s="36"/>
      <c r="E112" s="36"/>
      <c r="F112" s="27" t="str">
        <f>E15</f>
        <v>Město Krnov</v>
      </c>
      <c r="G112" s="36"/>
      <c r="H112" s="36"/>
      <c r="I112" s="29" t="s">
        <v>32</v>
      </c>
      <c r="J112" s="32" t="str">
        <f>E21</f>
        <v>ZAHRADA OLOMOUC, s.r.o.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5.7" customHeight="1">
      <c r="A113" s="34"/>
      <c r="B113" s="35"/>
      <c r="C113" s="29" t="s">
        <v>30</v>
      </c>
      <c r="D113" s="36"/>
      <c r="E113" s="36"/>
      <c r="F113" s="27" t="str">
        <f>IF(E18="","",E18)</f>
        <v>Vyplň údaj</v>
      </c>
      <c r="G113" s="36"/>
      <c r="H113" s="36"/>
      <c r="I113" s="29" t="s">
        <v>36</v>
      </c>
      <c r="J113" s="32" t="str">
        <f>E24</f>
        <v>Ing. Milena Uhlárová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0.3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11" customFormat="1" ht="29.25" customHeight="1">
      <c r="A115" s="159"/>
      <c r="B115" s="160"/>
      <c r="C115" s="161" t="s">
        <v>125</v>
      </c>
      <c r="D115" s="162" t="s">
        <v>64</v>
      </c>
      <c r="E115" s="162" t="s">
        <v>60</v>
      </c>
      <c r="F115" s="162" t="s">
        <v>61</v>
      </c>
      <c r="G115" s="162" t="s">
        <v>126</v>
      </c>
      <c r="H115" s="162" t="s">
        <v>127</v>
      </c>
      <c r="I115" s="162" t="s">
        <v>128</v>
      </c>
      <c r="J115" s="162" t="s">
        <v>119</v>
      </c>
      <c r="K115" s="163" t="s">
        <v>129</v>
      </c>
      <c r="L115" s="164"/>
      <c r="M115" s="75" t="s">
        <v>1</v>
      </c>
      <c r="N115" s="76" t="s">
        <v>43</v>
      </c>
      <c r="O115" s="76" t="s">
        <v>130</v>
      </c>
      <c r="P115" s="76" t="s">
        <v>131</v>
      </c>
      <c r="Q115" s="76" t="s">
        <v>132</v>
      </c>
      <c r="R115" s="76" t="s">
        <v>133</v>
      </c>
      <c r="S115" s="76" t="s">
        <v>134</v>
      </c>
      <c r="T115" s="77" t="s">
        <v>135</v>
      </c>
      <c r="U115" s="159"/>
      <c r="V115" s="159"/>
      <c r="W115" s="159"/>
      <c r="X115" s="159"/>
      <c r="Y115" s="159"/>
      <c r="Z115" s="159"/>
      <c r="AA115" s="159"/>
      <c r="AB115" s="159"/>
      <c r="AC115" s="159"/>
      <c r="AD115" s="159"/>
      <c r="AE115" s="159"/>
    </row>
    <row r="116" spans="1:65" s="2" customFormat="1" ht="22.9" customHeight="1">
      <c r="A116" s="34"/>
      <c r="B116" s="35"/>
      <c r="C116" s="82" t="s">
        <v>136</v>
      </c>
      <c r="D116" s="36"/>
      <c r="E116" s="36"/>
      <c r="F116" s="36"/>
      <c r="G116" s="36"/>
      <c r="H116" s="36"/>
      <c r="I116" s="36"/>
      <c r="J116" s="165">
        <f>BK116</f>
        <v>0</v>
      </c>
      <c r="K116" s="36"/>
      <c r="L116" s="39"/>
      <c r="M116" s="78"/>
      <c r="N116" s="166"/>
      <c r="O116" s="79"/>
      <c r="P116" s="167">
        <f>SUM(P117:P120)</f>
        <v>0</v>
      </c>
      <c r="Q116" s="79"/>
      <c r="R116" s="167">
        <f>SUM(R117:R120)</f>
        <v>0</v>
      </c>
      <c r="S116" s="79"/>
      <c r="T116" s="168">
        <f>SUM(T117:T120)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78</v>
      </c>
      <c r="AU116" s="17" t="s">
        <v>121</v>
      </c>
      <c r="BK116" s="169">
        <f>SUM(BK117:BK120)</f>
        <v>0</v>
      </c>
    </row>
    <row r="117" spans="1:65" s="2" customFormat="1" ht="24.2" customHeight="1">
      <c r="A117" s="34"/>
      <c r="B117" s="35"/>
      <c r="C117" s="186" t="s">
        <v>87</v>
      </c>
      <c r="D117" s="186" t="s">
        <v>141</v>
      </c>
      <c r="E117" s="187" t="s">
        <v>498</v>
      </c>
      <c r="F117" s="188" t="s">
        <v>499</v>
      </c>
      <c r="G117" s="189" t="s">
        <v>430</v>
      </c>
      <c r="H117" s="190">
        <v>1</v>
      </c>
      <c r="I117" s="191"/>
      <c r="J117" s="192">
        <f>ROUND(I117*H117,2)</f>
        <v>0</v>
      </c>
      <c r="K117" s="188" t="s">
        <v>1</v>
      </c>
      <c r="L117" s="39"/>
      <c r="M117" s="193" t="s">
        <v>1</v>
      </c>
      <c r="N117" s="194" t="s">
        <v>44</v>
      </c>
      <c r="O117" s="71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97" t="s">
        <v>146</v>
      </c>
      <c r="AT117" s="197" t="s">
        <v>141</v>
      </c>
      <c r="AU117" s="197" t="s">
        <v>79</v>
      </c>
      <c r="AY117" s="17" t="s">
        <v>139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7" t="s">
        <v>87</v>
      </c>
      <c r="BK117" s="198">
        <f>ROUND(I117*H117,2)</f>
        <v>0</v>
      </c>
      <c r="BL117" s="17" t="s">
        <v>146</v>
      </c>
      <c r="BM117" s="197" t="s">
        <v>500</v>
      </c>
    </row>
    <row r="118" spans="1:65" s="2" customFormat="1" ht="14.45" customHeight="1">
      <c r="A118" s="34"/>
      <c r="B118" s="35"/>
      <c r="C118" s="186" t="s">
        <v>89</v>
      </c>
      <c r="D118" s="186" t="s">
        <v>141</v>
      </c>
      <c r="E118" s="187" t="s">
        <v>501</v>
      </c>
      <c r="F118" s="188" t="s">
        <v>502</v>
      </c>
      <c r="G118" s="189" t="s">
        <v>191</v>
      </c>
      <c r="H118" s="190">
        <v>109.8</v>
      </c>
      <c r="I118" s="191"/>
      <c r="J118" s="192">
        <f>ROUND(I118*H118,2)</f>
        <v>0</v>
      </c>
      <c r="K118" s="188" t="s">
        <v>1</v>
      </c>
      <c r="L118" s="39"/>
      <c r="M118" s="193" t="s">
        <v>1</v>
      </c>
      <c r="N118" s="194" t="s">
        <v>44</v>
      </c>
      <c r="O118" s="71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7" t="s">
        <v>146</v>
      </c>
      <c r="AT118" s="197" t="s">
        <v>141</v>
      </c>
      <c r="AU118" s="197" t="s">
        <v>79</v>
      </c>
      <c r="AY118" s="17" t="s">
        <v>139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7" t="s">
        <v>87</v>
      </c>
      <c r="BK118" s="198">
        <f>ROUND(I118*H118,2)</f>
        <v>0</v>
      </c>
      <c r="BL118" s="17" t="s">
        <v>146</v>
      </c>
      <c r="BM118" s="197" t="s">
        <v>503</v>
      </c>
    </row>
    <row r="119" spans="1:65" s="13" customFormat="1" ht="11.25">
      <c r="B119" s="199"/>
      <c r="C119" s="200"/>
      <c r="D119" s="201" t="s">
        <v>148</v>
      </c>
      <c r="E119" s="202" t="s">
        <v>1</v>
      </c>
      <c r="F119" s="203" t="s">
        <v>375</v>
      </c>
      <c r="G119" s="200"/>
      <c r="H119" s="202" t="s">
        <v>1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148</v>
      </c>
      <c r="AU119" s="209" t="s">
        <v>79</v>
      </c>
      <c r="AV119" s="13" t="s">
        <v>87</v>
      </c>
      <c r="AW119" s="13" t="s">
        <v>35</v>
      </c>
      <c r="AX119" s="13" t="s">
        <v>79</v>
      </c>
      <c r="AY119" s="209" t="s">
        <v>139</v>
      </c>
    </row>
    <row r="120" spans="1:65" s="14" customFormat="1" ht="11.25">
      <c r="B120" s="210"/>
      <c r="C120" s="211"/>
      <c r="D120" s="201" t="s">
        <v>148</v>
      </c>
      <c r="E120" s="212" t="s">
        <v>1</v>
      </c>
      <c r="F120" s="213" t="s">
        <v>504</v>
      </c>
      <c r="G120" s="211"/>
      <c r="H120" s="214">
        <v>109.8</v>
      </c>
      <c r="I120" s="215"/>
      <c r="J120" s="211"/>
      <c r="K120" s="211"/>
      <c r="L120" s="216"/>
      <c r="M120" s="221"/>
      <c r="N120" s="222"/>
      <c r="O120" s="222"/>
      <c r="P120" s="222"/>
      <c r="Q120" s="222"/>
      <c r="R120" s="222"/>
      <c r="S120" s="222"/>
      <c r="T120" s="223"/>
      <c r="AT120" s="220" t="s">
        <v>148</v>
      </c>
      <c r="AU120" s="220" t="s">
        <v>79</v>
      </c>
      <c r="AV120" s="14" t="s">
        <v>89</v>
      </c>
      <c r="AW120" s="14" t="s">
        <v>35</v>
      </c>
      <c r="AX120" s="14" t="s">
        <v>87</v>
      </c>
      <c r="AY120" s="220" t="s">
        <v>139</v>
      </c>
    </row>
    <row r="121" spans="1:65" s="2" customFormat="1" ht="6.95" customHeight="1">
      <c r="A121" s="3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39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algorithmName="SHA-512" hashValue="ao2l/T77j+pZWNMypFWX0Gas72/GROJq3DSOhxzl2lwM835SSpWuXXH1OPTV9yB626M/hrGiB85e2T6whJ7R0Q==" saltValue="qKajQdRBY4VW18su2ol5pYTc0y5ZTD0rM6XGHvkr7OyN0fOsJ8kdahSM3mqW/84IgAwEwCOGytwJMimgRfY1nQ==" spinCount="100000" sheet="1" objects="1" scenarios="1" formatColumns="0" formatRows="0" autoFilter="0"/>
  <autoFilter ref="C115:K120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104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114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Podpora biodiverzity botanicky a zoologicky cenného území bývalého vojenského areálu v Chomýži u Krnova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115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505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37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ROUND((SUM(BE117:BE192)),  2)</f>
        <v>0</v>
      </c>
      <c r="G33" s="34"/>
      <c r="H33" s="34"/>
      <c r="I33" s="124">
        <v>0.21</v>
      </c>
      <c r="J33" s="123">
        <f>ROUND(((SUM(BE117:BE192))*I33),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ROUND((SUM(BF117:BF192)),  2)</f>
        <v>0</v>
      </c>
      <c r="G34" s="34"/>
      <c r="H34" s="34"/>
      <c r="I34" s="124">
        <v>0.15</v>
      </c>
      <c r="J34" s="123">
        <f>ROUND(((SUM(BF117:BF192))*I34),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ROUND((SUM(BG117:BG192)),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ROUND((SUM(BH117:BH192)),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ROUND((SUM(BI117:BI192)),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Podpora biodiverzity botanicky a zoologicky cenného území bývalého vojenského areálu v Chomýži u Krnova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0" t="str">
        <f>E9</f>
        <v>SO 06 - Výsadba keřů, ochrana stromu v sadu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Chomýž u Krnova</v>
      </c>
      <c r="G89" s="36"/>
      <c r="H89" s="36"/>
      <c r="I89" s="29" t="s">
        <v>22</v>
      </c>
      <c r="J89" s="66" t="str">
        <f>IF(J12="","",J12)</f>
        <v>16. 10. 2020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Krnov</v>
      </c>
      <c r="G91" s="36"/>
      <c r="H91" s="36"/>
      <c r="I91" s="29" t="s">
        <v>32</v>
      </c>
      <c r="J91" s="32" t="str">
        <f>E21</f>
        <v>ZAHRADA OLOMOUC,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36</v>
      </c>
      <c r="J92" s="32" t="str">
        <f>E24</f>
        <v>Ing. Milena Uhlárová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9" customFormat="1" ht="24.95" customHeight="1">
      <c r="B97" s="147"/>
      <c r="C97" s="148"/>
      <c r="D97" s="149" t="s">
        <v>506</v>
      </c>
      <c r="E97" s="150"/>
      <c r="F97" s="150"/>
      <c r="G97" s="150"/>
      <c r="H97" s="150"/>
      <c r="I97" s="150"/>
      <c r="J97" s="151">
        <f>J185</f>
        <v>0</v>
      </c>
      <c r="K97" s="148"/>
      <c r="L97" s="152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124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298" t="str">
        <f>E7</f>
        <v>Podpora biodiverzity botanicky a zoologicky cenného území bývalého vojenského areálu v Chomýži u Krnova</v>
      </c>
      <c r="F107" s="299"/>
      <c r="G107" s="299"/>
      <c r="H107" s="299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115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50" t="str">
        <f>E9</f>
        <v>SO 06 - Výsadba keřů, ochrana stromu v sadu</v>
      </c>
      <c r="F109" s="300"/>
      <c r="G109" s="300"/>
      <c r="H109" s="300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>Chomýž u Krnova</v>
      </c>
      <c r="G111" s="36"/>
      <c r="H111" s="36"/>
      <c r="I111" s="29" t="s">
        <v>22</v>
      </c>
      <c r="J111" s="66" t="str">
        <f>IF(J12="","",J12)</f>
        <v>16. 10. 2020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5.7" customHeight="1">
      <c r="A113" s="34"/>
      <c r="B113" s="35"/>
      <c r="C113" s="29" t="s">
        <v>24</v>
      </c>
      <c r="D113" s="36"/>
      <c r="E113" s="36"/>
      <c r="F113" s="27" t="str">
        <f>E15</f>
        <v>Město Krnov</v>
      </c>
      <c r="G113" s="36"/>
      <c r="H113" s="36"/>
      <c r="I113" s="29" t="s">
        <v>32</v>
      </c>
      <c r="J113" s="32" t="str">
        <f>E21</f>
        <v>ZAHRADA OLOMOUC, s.r.o.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30</v>
      </c>
      <c r="D114" s="36"/>
      <c r="E114" s="36"/>
      <c r="F114" s="27" t="str">
        <f>IF(E18="","",E18)</f>
        <v>Vyplň údaj</v>
      </c>
      <c r="G114" s="36"/>
      <c r="H114" s="36"/>
      <c r="I114" s="29" t="s">
        <v>36</v>
      </c>
      <c r="J114" s="32" t="str">
        <f>E24</f>
        <v>Ing. Milena Uhlárová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59"/>
      <c r="B116" s="160"/>
      <c r="C116" s="161" t="s">
        <v>125</v>
      </c>
      <c r="D116" s="162" t="s">
        <v>64</v>
      </c>
      <c r="E116" s="162" t="s">
        <v>60</v>
      </c>
      <c r="F116" s="162" t="s">
        <v>61</v>
      </c>
      <c r="G116" s="162" t="s">
        <v>126</v>
      </c>
      <c r="H116" s="162" t="s">
        <v>127</v>
      </c>
      <c r="I116" s="162" t="s">
        <v>128</v>
      </c>
      <c r="J116" s="162" t="s">
        <v>119</v>
      </c>
      <c r="K116" s="163" t="s">
        <v>129</v>
      </c>
      <c r="L116" s="164"/>
      <c r="M116" s="75" t="s">
        <v>1</v>
      </c>
      <c r="N116" s="76" t="s">
        <v>43</v>
      </c>
      <c r="O116" s="76" t="s">
        <v>130</v>
      </c>
      <c r="P116" s="76" t="s">
        <v>131</v>
      </c>
      <c r="Q116" s="76" t="s">
        <v>132</v>
      </c>
      <c r="R116" s="76" t="s">
        <v>133</v>
      </c>
      <c r="S116" s="76" t="s">
        <v>134</v>
      </c>
      <c r="T116" s="77" t="s">
        <v>135</v>
      </c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4"/>
      <c r="B117" s="35"/>
      <c r="C117" s="82" t="s">
        <v>136</v>
      </c>
      <c r="D117" s="36"/>
      <c r="E117" s="36"/>
      <c r="F117" s="36"/>
      <c r="G117" s="36"/>
      <c r="H117" s="36"/>
      <c r="I117" s="36"/>
      <c r="J117" s="165">
        <f>BK117</f>
        <v>0</v>
      </c>
      <c r="K117" s="36"/>
      <c r="L117" s="39"/>
      <c r="M117" s="78"/>
      <c r="N117" s="166"/>
      <c r="O117" s="79"/>
      <c r="P117" s="167">
        <f>P118+SUM(P119:P185)</f>
        <v>0</v>
      </c>
      <c r="Q117" s="79"/>
      <c r="R117" s="167">
        <f>R118+SUM(R119:R185)</f>
        <v>3.15</v>
      </c>
      <c r="S117" s="79"/>
      <c r="T117" s="168">
        <f>T118+SUM(T119:T185)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78</v>
      </c>
      <c r="AU117" s="17" t="s">
        <v>121</v>
      </c>
      <c r="BK117" s="169">
        <f>BK118+SUM(BK119:BK185)</f>
        <v>0</v>
      </c>
    </row>
    <row r="118" spans="1:65" s="2" customFormat="1" ht="14.45" customHeight="1">
      <c r="A118" s="34"/>
      <c r="B118" s="35"/>
      <c r="C118" s="186" t="s">
        <v>87</v>
      </c>
      <c r="D118" s="186" t="s">
        <v>141</v>
      </c>
      <c r="E118" s="187" t="s">
        <v>222</v>
      </c>
      <c r="F118" s="188" t="s">
        <v>507</v>
      </c>
      <c r="G118" s="189" t="s">
        <v>191</v>
      </c>
      <c r="H118" s="190">
        <v>0.21</v>
      </c>
      <c r="I118" s="191"/>
      <c r="J118" s="192">
        <f>ROUND(I118*H118,2)</f>
        <v>0</v>
      </c>
      <c r="K118" s="188" t="s">
        <v>1</v>
      </c>
      <c r="L118" s="39"/>
      <c r="M118" s="193" t="s">
        <v>1</v>
      </c>
      <c r="N118" s="194" t="s">
        <v>44</v>
      </c>
      <c r="O118" s="71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7" t="s">
        <v>146</v>
      </c>
      <c r="AT118" s="197" t="s">
        <v>141</v>
      </c>
      <c r="AU118" s="197" t="s">
        <v>79</v>
      </c>
      <c r="AY118" s="17" t="s">
        <v>139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7" t="s">
        <v>87</v>
      </c>
      <c r="BK118" s="198">
        <f>ROUND(I118*H118,2)</f>
        <v>0</v>
      </c>
      <c r="BL118" s="17" t="s">
        <v>146</v>
      </c>
      <c r="BM118" s="197" t="s">
        <v>508</v>
      </c>
    </row>
    <row r="119" spans="1:65" s="13" customFormat="1" ht="11.25">
      <c r="B119" s="199"/>
      <c r="C119" s="200"/>
      <c r="D119" s="201" t="s">
        <v>148</v>
      </c>
      <c r="E119" s="202" t="s">
        <v>1</v>
      </c>
      <c r="F119" s="203" t="s">
        <v>509</v>
      </c>
      <c r="G119" s="200"/>
      <c r="H119" s="202" t="s">
        <v>1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148</v>
      </c>
      <c r="AU119" s="209" t="s">
        <v>79</v>
      </c>
      <c r="AV119" s="13" t="s">
        <v>87</v>
      </c>
      <c r="AW119" s="13" t="s">
        <v>35</v>
      </c>
      <c r="AX119" s="13" t="s">
        <v>79</v>
      </c>
      <c r="AY119" s="209" t="s">
        <v>139</v>
      </c>
    </row>
    <row r="120" spans="1:65" s="14" customFormat="1" ht="11.25">
      <c r="B120" s="210"/>
      <c r="C120" s="211"/>
      <c r="D120" s="201" t="s">
        <v>148</v>
      </c>
      <c r="E120" s="212" t="s">
        <v>1</v>
      </c>
      <c r="F120" s="213" t="s">
        <v>510</v>
      </c>
      <c r="G120" s="211"/>
      <c r="H120" s="214">
        <v>0.21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148</v>
      </c>
      <c r="AU120" s="220" t="s">
        <v>79</v>
      </c>
      <c r="AV120" s="14" t="s">
        <v>89</v>
      </c>
      <c r="AW120" s="14" t="s">
        <v>35</v>
      </c>
      <c r="AX120" s="14" t="s">
        <v>87</v>
      </c>
      <c r="AY120" s="220" t="s">
        <v>139</v>
      </c>
    </row>
    <row r="121" spans="1:65" s="2" customFormat="1" ht="14.45" customHeight="1">
      <c r="A121" s="34"/>
      <c r="B121" s="35"/>
      <c r="C121" s="186" t="s">
        <v>89</v>
      </c>
      <c r="D121" s="186" t="s">
        <v>141</v>
      </c>
      <c r="E121" s="187" t="s">
        <v>227</v>
      </c>
      <c r="F121" s="188" t="s">
        <v>228</v>
      </c>
      <c r="G121" s="189" t="s">
        <v>191</v>
      </c>
      <c r="H121" s="190">
        <v>0.21</v>
      </c>
      <c r="I121" s="191"/>
      <c r="J121" s="192">
        <f>ROUND(I121*H121,2)</f>
        <v>0</v>
      </c>
      <c r="K121" s="188" t="s">
        <v>1</v>
      </c>
      <c r="L121" s="39"/>
      <c r="M121" s="193" t="s">
        <v>1</v>
      </c>
      <c r="N121" s="194" t="s">
        <v>44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146</v>
      </c>
      <c r="AT121" s="197" t="s">
        <v>141</v>
      </c>
      <c r="AU121" s="197" t="s">
        <v>79</v>
      </c>
      <c r="AY121" s="17" t="s">
        <v>139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87</v>
      </c>
      <c r="BK121" s="198">
        <f>ROUND(I121*H121,2)</f>
        <v>0</v>
      </c>
      <c r="BL121" s="17" t="s">
        <v>146</v>
      </c>
      <c r="BM121" s="197" t="s">
        <v>511</v>
      </c>
    </row>
    <row r="122" spans="1:65" s="13" customFormat="1" ht="11.25">
      <c r="B122" s="199"/>
      <c r="C122" s="200"/>
      <c r="D122" s="201" t="s">
        <v>148</v>
      </c>
      <c r="E122" s="202" t="s">
        <v>1</v>
      </c>
      <c r="F122" s="203" t="s">
        <v>509</v>
      </c>
      <c r="G122" s="200"/>
      <c r="H122" s="202" t="s">
        <v>1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148</v>
      </c>
      <c r="AU122" s="209" t="s">
        <v>79</v>
      </c>
      <c r="AV122" s="13" t="s">
        <v>87</v>
      </c>
      <c r="AW122" s="13" t="s">
        <v>35</v>
      </c>
      <c r="AX122" s="13" t="s">
        <v>79</v>
      </c>
      <c r="AY122" s="209" t="s">
        <v>139</v>
      </c>
    </row>
    <row r="123" spans="1:65" s="14" customFormat="1" ht="11.25">
      <c r="B123" s="210"/>
      <c r="C123" s="211"/>
      <c r="D123" s="201" t="s">
        <v>148</v>
      </c>
      <c r="E123" s="212" t="s">
        <v>1</v>
      </c>
      <c r="F123" s="213" t="s">
        <v>510</v>
      </c>
      <c r="G123" s="211"/>
      <c r="H123" s="214">
        <v>0.21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148</v>
      </c>
      <c r="AU123" s="220" t="s">
        <v>79</v>
      </c>
      <c r="AV123" s="14" t="s">
        <v>89</v>
      </c>
      <c r="AW123" s="14" t="s">
        <v>35</v>
      </c>
      <c r="AX123" s="14" t="s">
        <v>87</v>
      </c>
      <c r="AY123" s="220" t="s">
        <v>139</v>
      </c>
    </row>
    <row r="124" spans="1:65" s="2" customFormat="1" ht="14.45" customHeight="1">
      <c r="A124" s="34"/>
      <c r="B124" s="35"/>
      <c r="C124" s="186" t="s">
        <v>158</v>
      </c>
      <c r="D124" s="186" t="s">
        <v>141</v>
      </c>
      <c r="E124" s="187" t="s">
        <v>230</v>
      </c>
      <c r="F124" s="188" t="s">
        <v>231</v>
      </c>
      <c r="G124" s="189" t="s">
        <v>191</v>
      </c>
      <c r="H124" s="190">
        <v>0.21</v>
      </c>
      <c r="I124" s="191"/>
      <c r="J124" s="192">
        <f>ROUND(I124*H124,2)</f>
        <v>0</v>
      </c>
      <c r="K124" s="188" t="s">
        <v>1</v>
      </c>
      <c r="L124" s="39"/>
      <c r="M124" s="193" t="s">
        <v>1</v>
      </c>
      <c r="N124" s="194" t="s">
        <v>44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146</v>
      </c>
      <c r="AT124" s="197" t="s">
        <v>141</v>
      </c>
      <c r="AU124" s="197" t="s">
        <v>79</v>
      </c>
      <c r="AY124" s="17" t="s">
        <v>139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87</v>
      </c>
      <c r="BK124" s="198">
        <f>ROUND(I124*H124,2)</f>
        <v>0</v>
      </c>
      <c r="BL124" s="17" t="s">
        <v>146</v>
      </c>
      <c r="BM124" s="197" t="s">
        <v>512</v>
      </c>
    </row>
    <row r="125" spans="1:65" s="13" customFormat="1" ht="11.25">
      <c r="B125" s="199"/>
      <c r="C125" s="200"/>
      <c r="D125" s="201" t="s">
        <v>148</v>
      </c>
      <c r="E125" s="202" t="s">
        <v>1</v>
      </c>
      <c r="F125" s="203" t="s">
        <v>509</v>
      </c>
      <c r="G125" s="200"/>
      <c r="H125" s="202" t="s">
        <v>1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148</v>
      </c>
      <c r="AU125" s="209" t="s">
        <v>79</v>
      </c>
      <c r="AV125" s="13" t="s">
        <v>87</v>
      </c>
      <c r="AW125" s="13" t="s">
        <v>35</v>
      </c>
      <c r="AX125" s="13" t="s">
        <v>79</v>
      </c>
      <c r="AY125" s="209" t="s">
        <v>139</v>
      </c>
    </row>
    <row r="126" spans="1:65" s="14" customFormat="1" ht="11.25">
      <c r="B126" s="210"/>
      <c r="C126" s="211"/>
      <c r="D126" s="201" t="s">
        <v>148</v>
      </c>
      <c r="E126" s="212" t="s">
        <v>1</v>
      </c>
      <c r="F126" s="213" t="s">
        <v>510</v>
      </c>
      <c r="G126" s="211"/>
      <c r="H126" s="214">
        <v>0.21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148</v>
      </c>
      <c r="AU126" s="220" t="s">
        <v>79</v>
      </c>
      <c r="AV126" s="14" t="s">
        <v>89</v>
      </c>
      <c r="AW126" s="14" t="s">
        <v>35</v>
      </c>
      <c r="AX126" s="14" t="s">
        <v>87</v>
      </c>
      <c r="AY126" s="220" t="s">
        <v>139</v>
      </c>
    </row>
    <row r="127" spans="1:65" s="2" customFormat="1" ht="14.45" customHeight="1">
      <c r="A127" s="34"/>
      <c r="B127" s="35"/>
      <c r="C127" s="186" t="s">
        <v>146</v>
      </c>
      <c r="D127" s="186" t="s">
        <v>141</v>
      </c>
      <c r="E127" s="187" t="s">
        <v>513</v>
      </c>
      <c r="F127" s="188" t="s">
        <v>514</v>
      </c>
      <c r="G127" s="189" t="s">
        <v>144</v>
      </c>
      <c r="H127" s="190">
        <v>1575</v>
      </c>
      <c r="I127" s="191"/>
      <c r="J127" s="192">
        <f>ROUND(I127*H127,2)</f>
        <v>0</v>
      </c>
      <c r="K127" s="188" t="s">
        <v>145</v>
      </c>
      <c r="L127" s="39"/>
      <c r="M127" s="193" t="s">
        <v>1</v>
      </c>
      <c r="N127" s="194" t="s">
        <v>44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146</v>
      </c>
      <c r="AT127" s="197" t="s">
        <v>141</v>
      </c>
      <c r="AU127" s="197" t="s">
        <v>79</v>
      </c>
      <c r="AY127" s="17" t="s">
        <v>139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87</v>
      </c>
      <c r="BK127" s="198">
        <f>ROUND(I127*H127,2)</f>
        <v>0</v>
      </c>
      <c r="BL127" s="17" t="s">
        <v>146</v>
      </c>
      <c r="BM127" s="197" t="s">
        <v>515</v>
      </c>
    </row>
    <row r="128" spans="1:65" s="13" customFormat="1" ht="11.25">
      <c r="B128" s="199"/>
      <c r="C128" s="200"/>
      <c r="D128" s="201" t="s">
        <v>148</v>
      </c>
      <c r="E128" s="202" t="s">
        <v>1</v>
      </c>
      <c r="F128" s="203" t="s">
        <v>516</v>
      </c>
      <c r="G128" s="200"/>
      <c r="H128" s="202" t="s">
        <v>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148</v>
      </c>
      <c r="AU128" s="209" t="s">
        <v>79</v>
      </c>
      <c r="AV128" s="13" t="s">
        <v>87</v>
      </c>
      <c r="AW128" s="13" t="s">
        <v>35</v>
      </c>
      <c r="AX128" s="13" t="s">
        <v>79</v>
      </c>
      <c r="AY128" s="209" t="s">
        <v>139</v>
      </c>
    </row>
    <row r="129" spans="1:65" s="14" customFormat="1" ht="11.25">
      <c r="B129" s="210"/>
      <c r="C129" s="211"/>
      <c r="D129" s="201" t="s">
        <v>148</v>
      </c>
      <c r="E129" s="212" t="s">
        <v>1</v>
      </c>
      <c r="F129" s="213" t="s">
        <v>517</v>
      </c>
      <c r="G129" s="211"/>
      <c r="H129" s="214">
        <v>1575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148</v>
      </c>
      <c r="AU129" s="220" t="s">
        <v>79</v>
      </c>
      <c r="AV129" s="14" t="s">
        <v>89</v>
      </c>
      <c r="AW129" s="14" t="s">
        <v>35</v>
      </c>
      <c r="AX129" s="14" t="s">
        <v>87</v>
      </c>
      <c r="AY129" s="220" t="s">
        <v>139</v>
      </c>
    </row>
    <row r="130" spans="1:65" s="2" customFormat="1" ht="14.45" customHeight="1">
      <c r="A130" s="34"/>
      <c r="B130" s="35"/>
      <c r="C130" s="186" t="s">
        <v>169</v>
      </c>
      <c r="D130" s="186" t="s">
        <v>141</v>
      </c>
      <c r="E130" s="187" t="s">
        <v>518</v>
      </c>
      <c r="F130" s="188" t="s">
        <v>519</v>
      </c>
      <c r="G130" s="189" t="s">
        <v>144</v>
      </c>
      <c r="H130" s="190">
        <v>1575</v>
      </c>
      <c r="I130" s="191"/>
      <c r="J130" s="192">
        <f>ROUND(I130*H130,2)</f>
        <v>0</v>
      </c>
      <c r="K130" s="188" t="s">
        <v>145</v>
      </c>
      <c r="L130" s="39"/>
      <c r="M130" s="193" t="s">
        <v>1</v>
      </c>
      <c r="N130" s="194" t="s">
        <v>44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146</v>
      </c>
      <c r="AT130" s="197" t="s">
        <v>141</v>
      </c>
      <c r="AU130" s="197" t="s">
        <v>79</v>
      </c>
      <c r="AY130" s="17" t="s">
        <v>139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87</v>
      </c>
      <c r="BK130" s="198">
        <f>ROUND(I130*H130,2)</f>
        <v>0</v>
      </c>
      <c r="BL130" s="17" t="s">
        <v>146</v>
      </c>
      <c r="BM130" s="197" t="s">
        <v>520</v>
      </c>
    </row>
    <row r="131" spans="1:65" s="13" customFormat="1" ht="11.25">
      <c r="B131" s="199"/>
      <c r="C131" s="200"/>
      <c r="D131" s="201" t="s">
        <v>148</v>
      </c>
      <c r="E131" s="202" t="s">
        <v>1</v>
      </c>
      <c r="F131" s="203" t="s">
        <v>516</v>
      </c>
      <c r="G131" s="200"/>
      <c r="H131" s="202" t="s">
        <v>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148</v>
      </c>
      <c r="AU131" s="209" t="s">
        <v>79</v>
      </c>
      <c r="AV131" s="13" t="s">
        <v>87</v>
      </c>
      <c r="AW131" s="13" t="s">
        <v>35</v>
      </c>
      <c r="AX131" s="13" t="s">
        <v>79</v>
      </c>
      <c r="AY131" s="209" t="s">
        <v>139</v>
      </c>
    </row>
    <row r="132" spans="1:65" s="14" customFormat="1" ht="11.25">
      <c r="B132" s="210"/>
      <c r="C132" s="211"/>
      <c r="D132" s="201" t="s">
        <v>148</v>
      </c>
      <c r="E132" s="212" t="s">
        <v>1</v>
      </c>
      <c r="F132" s="213" t="s">
        <v>517</v>
      </c>
      <c r="G132" s="211"/>
      <c r="H132" s="214">
        <v>1575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148</v>
      </c>
      <c r="AU132" s="220" t="s">
        <v>79</v>
      </c>
      <c r="AV132" s="14" t="s">
        <v>89</v>
      </c>
      <c r="AW132" s="14" t="s">
        <v>35</v>
      </c>
      <c r="AX132" s="14" t="s">
        <v>87</v>
      </c>
      <c r="AY132" s="220" t="s">
        <v>139</v>
      </c>
    </row>
    <row r="133" spans="1:65" s="2" customFormat="1" ht="24.2" customHeight="1">
      <c r="A133" s="34"/>
      <c r="B133" s="35"/>
      <c r="C133" s="186" t="s">
        <v>175</v>
      </c>
      <c r="D133" s="186" t="s">
        <v>141</v>
      </c>
      <c r="E133" s="187" t="s">
        <v>521</v>
      </c>
      <c r="F133" s="188" t="s">
        <v>522</v>
      </c>
      <c r="G133" s="189" t="s">
        <v>523</v>
      </c>
      <c r="H133" s="190">
        <v>15.75</v>
      </c>
      <c r="I133" s="191"/>
      <c r="J133" s="192">
        <f>ROUND(I133*H133,2)</f>
        <v>0</v>
      </c>
      <c r="K133" s="188" t="s">
        <v>145</v>
      </c>
      <c r="L133" s="39"/>
      <c r="M133" s="193" t="s">
        <v>1</v>
      </c>
      <c r="N133" s="194" t="s">
        <v>44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146</v>
      </c>
      <c r="AT133" s="197" t="s">
        <v>141</v>
      </c>
      <c r="AU133" s="197" t="s">
        <v>79</v>
      </c>
      <c r="AY133" s="17" t="s">
        <v>139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87</v>
      </c>
      <c r="BK133" s="198">
        <f>ROUND(I133*H133,2)</f>
        <v>0</v>
      </c>
      <c r="BL133" s="17" t="s">
        <v>146</v>
      </c>
      <c r="BM133" s="197" t="s">
        <v>524</v>
      </c>
    </row>
    <row r="134" spans="1:65" s="13" customFormat="1" ht="11.25">
      <c r="B134" s="199"/>
      <c r="C134" s="200"/>
      <c r="D134" s="201" t="s">
        <v>148</v>
      </c>
      <c r="E134" s="202" t="s">
        <v>1</v>
      </c>
      <c r="F134" s="203" t="s">
        <v>516</v>
      </c>
      <c r="G134" s="200"/>
      <c r="H134" s="202" t="s">
        <v>1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148</v>
      </c>
      <c r="AU134" s="209" t="s">
        <v>79</v>
      </c>
      <c r="AV134" s="13" t="s">
        <v>87</v>
      </c>
      <c r="AW134" s="13" t="s">
        <v>35</v>
      </c>
      <c r="AX134" s="13" t="s">
        <v>79</v>
      </c>
      <c r="AY134" s="209" t="s">
        <v>139</v>
      </c>
    </row>
    <row r="135" spans="1:65" s="13" customFormat="1" ht="11.25">
      <c r="B135" s="199"/>
      <c r="C135" s="200"/>
      <c r="D135" s="201" t="s">
        <v>148</v>
      </c>
      <c r="E135" s="202" t="s">
        <v>1</v>
      </c>
      <c r="F135" s="203" t="s">
        <v>525</v>
      </c>
      <c r="G135" s="200"/>
      <c r="H135" s="202" t="s">
        <v>1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148</v>
      </c>
      <c r="AU135" s="209" t="s">
        <v>79</v>
      </c>
      <c r="AV135" s="13" t="s">
        <v>87</v>
      </c>
      <c r="AW135" s="13" t="s">
        <v>35</v>
      </c>
      <c r="AX135" s="13" t="s">
        <v>79</v>
      </c>
      <c r="AY135" s="209" t="s">
        <v>139</v>
      </c>
    </row>
    <row r="136" spans="1:65" s="14" customFormat="1" ht="11.25">
      <c r="B136" s="210"/>
      <c r="C136" s="211"/>
      <c r="D136" s="201" t="s">
        <v>148</v>
      </c>
      <c r="E136" s="212" t="s">
        <v>1</v>
      </c>
      <c r="F136" s="213" t="s">
        <v>526</v>
      </c>
      <c r="G136" s="211"/>
      <c r="H136" s="214">
        <v>15.75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148</v>
      </c>
      <c r="AU136" s="220" t="s">
        <v>79</v>
      </c>
      <c r="AV136" s="14" t="s">
        <v>89</v>
      </c>
      <c r="AW136" s="14" t="s">
        <v>35</v>
      </c>
      <c r="AX136" s="14" t="s">
        <v>87</v>
      </c>
      <c r="AY136" s="220" t="s">
        <v>139</v>
      </c>
    </row>
    <row r="137" spans="1:65" s="2" customFormat="1" ht="14.45" customHeight="1">
      <c r="A137" s="34"/>
      <c r="B137" s="35"/>
      <c r="C137" s="224" t="s">
        <v>174</v>
      </c>
      <c r="D137" s="224" t="s">
        <v>271</v>
      </c>
      <c r="E137" s="225" t="s">
        <v>527</v>
      </c>
      <c r="F137" s="226" t="s">
        <v>528</v>
      </c>
      <c r="G137" s="227" t="s">
        <v>302</v>
      </c>
      <c r="H137" s="228">
        <v>15.75</v>
      </c>
      <c r="I137" s="229"/>
      <c r="J137" s="230">
        <f>ROUND(I137*H137,2)</f>
        <v>0</v>
      </c>
      <c r="K137" s="226" t="s">
        <v>1</v>
      </c>
      <c r="L137" s="231"/>
      <c r="M137" s="232" t="s">
        <v>1</v>
      </c>
      <c r="N137" s="233" t="s">
        <v>44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188</v>
      </c>
      <c r="AT137" s="197" t="s">
        <v>271</v>
      </c>
      <c r="AU137" s="197" t="s">
        <v>79</v>
      </c>
      <c r="AY137" s="17" t="s">
        <v>139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87</v>
      </c>
      <c r="BK137" s="198">
        <f>ROUND(I137*H137,2)</f>
        <v>0</v>
      </c>
      <c r="BL137" s="17" t="s">
        <v>146</v>
      </c>
      <c r="BM137" s="197" t="s">
        <v>529</v>
      </c>
    </row>
    <row r="138" spans="1:65" s="13" customFormat="1" ht="11.25">
      <c r="B138" s="199"/>
      <c r="C138" s="200"/>
      <c r="D138" s="201" t="s">
        <v>148</v>
      </c>
      <c r="E138" s="202" t="s">
        <v>1</v>
      </c>
      <c r="F138" s="203" t="s">
        <v>530</v>
      </c>
      <c r="G138" s="200"/>
      <c r="H138" s="202" t="s">
        <v>1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148</v>
      </c>
      <c r="AU138" s="209" t="s">
        <v>79</v>
      </c>
      <c r="AV138" s="13" t="s">
        <v>87</v>
      </c>
      <c r="AW138" s="13" t="s">
        <v>35</v>
      </c>
      <c r="AX138" s="13" t="s">
        <v>79</v>
      </c>
      <c r="AY138" s="209" t="s">
        <v>139</v>
      </c>
    </row>
    <row r="139" spans="1:65" s="14" customFormat="1" ht="11.25">
      <c r="B139" s="210"/>
      <c r="C139" s="211"/>
      <c r="D139" s="201" t="s">
        <v>148</v>
      </c>
      <c r="E139" s="212" t="s">
        <v>1</v>
      </c>
      <c r="F139" s="213" t="s">
        <v>526</v>
      </c>
      <c r="G139" s="211"/>
      <c r="H139" s="214">
        <v>15.75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148</v>
      </c>
      <c r="AU139" s="220" t="s">
        <v>79</v>
      </c>
      <c r="AV139" s="14" t="s">
        <v>89</v>
      </c>
      <c r="AW139" s="14" t="s">
        <v>35</v>
      </c>
      <c r="AX139" s="14" t="s">
        <v>87</v>
      </c>
      <c r="AY139" s="220" t="s">
        <v>139</v>
      </c>
    </row>
    <row r="140" spans="1:65" s="2" customFormat="1" ht="14.45" customHeight="1">
      <c r="A140" s="34"/>
      <c r="B140" s="35"/>
      <c r="C140" s="186" t="s">
        <v>188</v>
      </c>
      <c r="D140" s="186" t="s">
        <v>141</v>
      </c>
      <c r="E140" s="187" t="s">
        <v>531</v>
      </c>
      <c r="F140" s="188" t="s">
        <v>532</v>
      </c>
      <c r="G140" s="189" t="s">
        <v>144</v>
      </c>
      <c r="H140" s="190">
        <v>1575</v>
      </c>
      <c r="I140" s="191"/>
      <c r="J140" s="192">
        <f>ROUND(I140*H140,2)</f>
        <v>0</v>
      </c>
      <c r="K140" s="188" t="s">
        <v>145</v>
      </c>
      <c r="L140" s="39"/>
      <c r="M140" s="193" t="s">
        <v>1</v>
      </c>
      <c r="N140" s="194" t="s">
        <v>44</v>
      </c>
      <c r="O140" s="71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146</v>
      </c>
      <c r="AT140" s="197" t="s">
        <v>141</v>
      </c>
      <c r="AU140" s="197" t="s">
        <v>79</v>
      </c>
      <c r="AY140" s="17" t="s">
        <v>139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87</v>
      </c>
      <c r="BK140" s="198">
        <f>ROUND(I140*H140,2)</f>
        <v>0</v>
      </c>
      <c r="BL140" s="17" t="s">
        <v>146</v>
      </c>
      <c r="BM140" s="197" t="s">
        <v>533</v>
      </c>
    </row>
    <row r="141" spans="1:65" s="13" customFormat="1" ht="11.25">
      <c r="B141" s="199"/>
      <c r="C141" s="200"/>
      <c r="D141" s="201" t="s">
        <v>148</v>
      </c>
      <c r="E141" s="202" t="s">
        <v>1</v>
      </c>
      <c r="F141" s="203" t="s">
        <v>534</v>
      </c>
      <c r="G141" s="200"/>
      <c r="H141" s="202" t="s">
        <v>1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148</v>
      </c>
      <c r="AU141" s="209" t="s">
        <v>79</v>
      </c>
      <c r="AV141" s="13" t="s">
        <v>87</v>
      </c>
      <c r="AW141" s="13" t="s">
        <v>35</v>
      </c>
      <c r="AX141" s="13" t="s">
        <v>79</v>
      </c>
      <c r="AY141" s="209" t="s">
        <v>139</v>
      </c>
    </row>
    <row r="142" spans="1:65" s="14" customFormat="1" ht="11.25">
      <c r="B142" s="210"/>
      <c r="C142" s="211"/>
      <c r="D142" s="201" t="s">
        <v>148</v>
      </c>
      <c r="E142" s="212" t="s">
        <v>1</v>
      </c>
      <c r="F142" s="213" t="s">
        <v>517</v>
      </c>
      <c r="G142" s="211"/>
      <c r="H142" s="214">
        <v>1575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148</v>
      </c>
      <c r="AU142" s="220" t="s">
        <v>79</v>
      </c>
      <c r="AV142" s="14" t="s">
        <v>89</v>
      </c>
      <c r="AW142" s="14" t="s">
        <v>35</v>
      </c>
      <c r="AX142" s="14" t="s">
        <v>87</v>
      </c>
      <c r="AY142" s="220" t="s">
        <v>139</v>
      </c>
    </row>
    <row r="143" spans="1:65" s="2" customFormat="1" ht="14.45" customHeight="1">
      <c r="A143" s="34"/>
      <c r="B143" s="35"/>
      <c r="C143" s="186" t="s">
        <v>194</v>
      </c>
      <c r="D143" s="186" t="s">
        <v>141</v>
      </c>
      <c r="E143" s="187" t="s">
        <v>535</v>
      </c>
      <c r="F143" s="188" t="s">
        <v>536</v>
      </c>
      <c r="G143" s="189" t="s">
        <v>235</v>
      </c>
      <c r="H143" s="190">
        <v>787.5</v>
      </c>
      <c r="I143" s="191"/>
      <c r="J143" s="192">
        <f>ROUND(I143*H143,2)</f>
        <v>0</v>
      </c>
      <c r="K143" s="188" t="s">
        <v>1</v>
      </c>
      <c r="L143" s="39"/>
      <c r="M143" s="193" t="s">
        <v>1</v>
      </c>
      <c r="N143" s="194" t="s">
        <v>44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146</v>
      </c>
      <c r="AT143" s="197" t="s">
        <v>141</v>
      </c>
      <c r="AU143" s="197" t="s">
        <v>79</v>
      </c>
      <c r="AY143" s="17" t="s">
        <v>139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87</v>
      </c>
      <c r="BK143" s="198">
        <f>ROUND(I143*H143,2)</f>
        <v>0</v>
      </c>
      <c r="BL143" s="17" t="s">
        <v>146</v>
      </c>
      <c r="BM143" s="197" t="s">
        <v>537</v>
      </c>
    </row>
    <row r="144" spans="1:65" s="13" customFormat="1" ht="11.25">
      <c r="B144" s="199"/>
      <c r="C144" s="200"/>
      <c r="D144" s="201" t="s">
        <v>148</v>
      </c>
      <c r="E144" s="202" t="s">
        <v>1</v>
      </c>
      <c r="F144" s="203" t="s">
        <v>538</v>
      </c>
      <c r="G144" s="200"/>
      <c r="H144" s="202" t="s">
        <v>1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148</v>
      </c>
      <c r="AU144" s="209" t="s">
        <v>79</v>
      </c>
      <c r="AV144" s="13" t="s">
        <v>87</v>
      </c>
      <c r="AW144" s="13" t="s">
        <v>35</v>
      </c>
      <c r="AX144" s="13" t="s">
        <v>79</v>
      </c>
      <c r="AY144" s="209" t="s">
        <v>139</v>
      </c>
    </row>
    <row r="145" spans="1:65" s="14" customFormat="1" ht="11.25">
      <c r="B145" s="210"/>
      <c r="C145" s="211"/>
      <c r="D145" s="201" t="s">
        <v>148</v>
      </c>
      <c r="E145" s="212" t="s">
        <v>1</v>
      </c>
      <c r="F145" s="213" t="s">
        <v>539</v>
      </c>
      <c r="G145" s="211"/>
      <c r="H145" s="214">
        <v>787.5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148</v>
      </c>
      <c r="AU145" s="220" t="s">
        <v>79</v>
      </c>
      <c r="AV145" s="14" t="s">
        <v>89</v>
      </c>
      <c r="AW145" s="14" t="s">
        <v>35</v>
      </c>
      <c r="AX145" s="14" t="s">
        <v>87</v>
      </c>
      <c r="AY145" s="220" t="s">
        <v>139</v>
      </c>
    </row>
    <row r="146" spans="1:65" s="2" customFormat="1" ht="14.45" customHeight="1">
      <c r="A146" s="34"/>
      <c r="B146" s="35"/>
      <c r="C146" s="186" t="s">
        <v>199</v>
      </c>
      <c r="D146" s="186" t="s">
        <v>141</v>
      </c>
      <c r="E146" s="187" t="s">
        <v>540</v>
      </c>
      <c r="F146" s="188" t="s">
        <v>541</v>
      </c>
      <c r="G146" s="189" t="s">
        <v>246</v>
      </c>
      <c r="H146" s="190">
        <v>3.2000000000000001E-2</v>
      </c>
      <c r="I146" s="191"/>
      <c r="J146" s="192">
        <f>ROUND(I146*H146,2)</f>
        <v>0</v>
      </c>
      <c r="K146" s="188" t="s">
        <v>145</v>
      </c>
      <c r="L146" s="39"/>
      <c r="M146" s="193" t="s">
        <v>1</v>
      </c>
      <c r="N146" s="194" t="s">
        <v>44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146</v>
      </c>
      <c r="AT146" s="197" t="s">
        <v>141</v>
      </c>
      <c r="AU146" s="197" t="s">
        <v>79</v>
      </c>
      <c r="AY146" s="17" t="s">
        <v>139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87</v>
      </c>
      <c r="BK146" s="198">
        <f>ROUND(I146*H146,2)</f>
        <v>0</v>
      </c>
      <c r="BL146" s="17" t="s">
        <v>146</v>
      </c>
      <c r="BM146" s="197" t="s">
        <v>542</v>
      </c>
    </row>
    <row r="147" spans="1:65" s="13" customFormat="1" ht="11.25">
      <c r="B147" s="199"/>
      <c r="C147" s="200"/>
      <c r="D147" s="201" t="s">
        <v>148</v>
      </c>
      <c r="E147" s="202" t="s">
        <v>1</v>
      </c>
      <c r="F147" s="203" t="s">
        <v>516</v>
      </c>
      <c r="G147" s="200"/>
      <c r="H147" s="202" t="s">
        <v>1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148</v>
      </c>
      <c r="AU147" s="209" t="s">
        <v>79</v>
      </c>
      <c r="AV147" s="13" t="s">
        <v>87</v>
      </c>
      <c r="AW147" s="13" t="s">
        <v>35</v>
      </c>
      <c r="AX147" s="13" t="s">
        <v>79</v>
      </c>
      <c r="AY147" s="209" t="s">
        <v>139</v>
      </c>
    </row>
    <row r="148" spans="1:65" s="13" customFormat="1" ht="11.25">
      <c r="B148" s="199"/>
      <c r="C148" s="200"/>
      <c r="D148" s="201" t="s">
        <v>148</v>
      </c>
      <c r="E148" s="202" t="s">
        <v>1</v>
      </c>
      <c r="F148" s="203" t="s">
        <v>543</v>
      </c>
      <c r="G148" s="200"/>
      <c r="H148" s="202" t="s">
        <v>1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148</v>
      </c>
      <c r="AU148" s="209" t="s">
        <v>79</v>
      </c>
      <c r="AV148" s="13" t="s">
        <v>87</v>
      </c>
      <c r="AW148" s="13" t="s">
        <v>35</v>
      </c>
      <c r="AX148" s="13" t="s">
        <v>79</v>
      </c>
      <c r="AY148" s="209" t="s">
        <v>139</v>
      </c>
    </row>
    <row r="149" spans="1:65" s="14" customFormat="1" ht="11.25">
      <c r="B149" s="210"/>
      <c r="C149" s="211"/>
      <c r="D149" s="201" t="s">
        <v>148</v>
      </c>
      <c r="E149" s="212" t="s">
        <v>1</v>
      </c>
      <c r="F149" s="213" t="s">
        <v>544</v>
      </c>
      <c r="G149" s="211"/>
      <c r="H149" s="214">
        <v>3.2000000000000001E-2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148</v>
      </c>
      <c r="AU149" s="220" t="s">
        <v>79</v>
      </c>
      <c r="AV149" s="14" t="s">
        <v>89</v>
      </c>
      <c r="AW149" s="14" t="s">
        <v>35</v>
      </c>
      <c r="AX149" s="14" t="s">
        <v>87</v>
      </c>
      <c r="AY149" s="220" t="s">
        <v>139</v>
      </c>
    </row>
    <row r="150" spans="1:65" s="2" customFormat="1" ht="14.45" customHeight="1">
      <c r="A150" s="34"/>
      <c r="B150" s="35"/>
      <c r="C150" s="224" t="s">
        <v>204</v>
      </c>
      <c r="D150" s="224" t="s">
        <v>271</v>
      </c>
      <c r="E150" s="225" t="s">
        <v>545</v>
      </c>
      <c r="F150" s="226" t="s">
        <v>546</v>
      </c>
      <c r="G150" s="227" t="s">
        <v>144</v>
      </c>
      <c r="H150" s="228">
        <v>3150</v>
      </c>
      <c r="I150" s="229"/>
      <c r="J150" s="230">
        <f>ROUND(I150*H150,2)</f>
        <v>0</v>
      </c>
      <c r="K150" s="226" t="s">
        <v>145</v>
      </c>
      <c r="L150" s="231"/>
      <c r="M150" s="232" t="s">
        <v>1</v>
      </c>
      <c r="N150" s="233" t="s">
        <v>44</v>
      </c>
      <c r="O150" s="71"/>
      <c r="P150" s="195">
        <f>O150*H150</f>
        <v>0</v>
      </c>
      <c r="Q150" s="195">
        <v>1E-3</v>
      </c>
      <c r="R150" s="195">
        <f>Q150*H150</f>
        <v>3.15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188</v>
      </c>
      <c r="AT150" s="197" t="s">
        <v>271</v>
      </c>
      <c r="AU150" s="197" t="s">
        <v>79</v>
      </c>
      <c r="AY150" s="17" t="s">
        <v>139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87</v>
      </c>
      <c r="BK150" s="198">
        <f>ROUND(I150*H150,2)</f>
        <v>0</v>
      </c>
      <c r="BL150" s="17" t="s">
        <v>146</v>
      </c>
      <c r="BM150" s="197" t="s">
        <v>547</v>
      </c>
    </row>
    <row r="151" spans="1:65" s="14" customFormat="1" ht="11.25">
      <c r="B151" s="210"/>
      <c r="C151" s="211"/>
      <c r="D151" s="201" t="s">
        <v>148</v>
      </c>
      <c r="E151" s="212" t="s">
        <v>1</v>
      </c>
      <c r="F151" s="213" t="s">
        <v>548</v>
      </c>
      <c r="G151" s="211"/>
      <c r="H151" s="214">
        <v>3150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148</v>
      </c>
      <c r="AU151" s="220" t="s">
        <v>79</v>
      </c>
      <c r="AV151" s="14" t="s">
        <v>89</v>
      </c>
      <c r="AW151" s="14" t="s">
        <v>35</v>
      </c>
      <c r="AX151" s="14" t="s">
        <v>87</v>
      </c>
      <c r="AY151" s="220" t="s">
        <v>139</v>
      </c>
    </row>
    <row r="152" spans="1:65" s="2" customFormat="1" ht="14.45" customHeight="1">
      <c r="A152" s="34"/>
      <c r="B152" s="35"/>
      <c r="C152" s="186" t="s">
        <v>210</v>
      </c>
      <c r="D152" s="186" t="s">
        <v>141</v>
      </c>
      <c r="E152" s="187" t="s">
        <v>549</v>
      </c>
      <c r="F152" s="188" t="s">
        <v>550</v>
      </c>
      <c r="G152" s="189" t="s">
        <v>182</v>
      </c>
      <c r="H152" s="190">
        <v>15.75</v>
      </c>
      <c r="I152" s="191"/>
      <c r="J152" s="192">
        <f>ROUND(I152*H152,2)</f>
        <v>0</v>
      </c>
      <c r="K152" s="188" t="s">
        <v>145</v>
      </c>
      <c r="L152" s="39"/>
      <c r="M152" s="193" t="s">
        <v>1</v>
      </c>
      <c r="N152" s="194" t="s">
        <v>44</v>
      </c>
      <c r="O152" s="71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146</v>
      </c>
      <c r="AT152" s="197" t="s">
        <v>141</v>
      </c>
      <c r="AU152" s="197" t="s">
        <v>79</v>
      </c>
      <c r="AY152" s="17" t="s">
        <v>139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87</v>
      </c>
      <c r="BK152" s="198">
        <f>ROUND(I152*H152,2)</f>
        <v>0</v>
      </c>
      <c r="BL152" s="17" t="s">
        <v>146</v>
      </c>
      <c r="BM152" s="197" t="s">
        <v>551</v>
      </c>
    </row>
    <row r="153" spans="1:65" s="13" customFormat="1" ht="11.25">
      <c r="B153" s="199"/>
      <c r="C153" s="200"/>
      <c r="D153" s="201" t="s">
        <v>148</v>
      </c>
      <c r="E153" s="202" t="s">
        <v>1</v>
      </c>
      <c r="F153" s="203" t="s">
        <v>552</v>
      </c>
      <c r="G153" s="200"/>
      <c r="H153" s="202" t="s">
        <v>1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148</v>
      </c>
      <c r="AU153" s="209" t="s">
        <v>79</v>
      </c>
      <c r="AV153" s="13" t="s">
        <v>87</v>
      </c>
      <c r="AW153" s="13" t="s">
        <v>35</v>
      </c>
      <c r="AX153" s="13" t="s">
        <v>79</v>
      </c>
      <c r="AY153" s="209" t="s">
        <v>139</v>
      </c>
    </row>
    <row r="154" spans="1:65" s="14" customFormat="1" ht="11.25">
      <c r="B154" s="210"/>
      <c r="C154" s="211"/>
      <c r="D154" s="201" t="s">
        <v>148</v>
      </c>
      <c r="E154" s="212" t="s">
        <v>1</v>
      </c>
      <c r="F154" s="213" t="s">
        <v>526</v>
      </c>
      <c r="G154" s="211"/>
      <c r="H154" s="214">
        <v>15.75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148</v>
      </c>
      <c r="AU154" s="220" t="s">
        <v>79</v>
      </c>
      <c r="AV154" s="14" t="s">
        <v>89</v>
      </c>
      <c r="AW154" s="14" t="s">
        <v>35</v>
      </c>
      <c r="AX154" s="14" t="s">
        <v>87</v>
      </c>
      <c r="AY154" s="220" t="s">
        <v>139</v>
      </c>
    </row>
    <row r="155" spans="1:65" s="2" customFormat="1" ht="14.45" customHeight="1">
      <c r="A155" s="34"/>
      <c r="B155" s="35"/>
      <c r="C155" s="224" t="s">
        <v>214</v>
      </c>
      <c r="D155" s="224" t="s">
        <v>271</v>
      </c>
      <c r="E155" s="225" t="s">
        <v>553</v>
      </c>
      <c r="F155" s="226" t="s">
        <v>554</v>
      </c>
      <c r="G155" s="227" t="s">
        <v>182</v>
      </c>
      <c r="H155" s="228">
        <v>15.75</v>
      </c>
      <c r="I155" s="229"/>
      <c r="J155" s="230">
        <f>ROUND(I155*H155,2)</f>
        <v>0</v>
      </c>
      <c r="K155" s="226" t="s">
        <v>1</v>
      </c>
      <c r="L155" s="231"/>
      <c r="M155" s="232" t="s">
        <v>1</v>
      </c>
      <c r="N155" s="233" t="s">
        <v>44</v>
      </c>
      <c r="O155" s="71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188</v>
      </c>
      <c r="AT155" s="197" t="s">
        <v>271</v>
      </c>
      <c r="AU155" s="197" t="s">
        <v>79</v>
      </c>
      <c r="AY155" s="17" t="s">
        <v>139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87</v>
      </c>
      <c r="BK155" s="198">
        <f>ROUND(I155*H155,2)</f>
        <v>0</v>
      </c>
      <c r="BL155" s="17" t="s">
        <v>146</v>
      </c>
      <c r="BM155" s="197" t="s">
        <v>555</v>
      </c>
    </row>
    <row r="156" spans="1:65" s="13" customFormat="1" ht="11.25">
      <c r="B156" s="199"/>
      <c r="C156" s="200"/>
      <c r="D156" s="201" t="s">
        <v>148</v>
      </c>
      <c r="E156" s="202" t="s">
        <v>1</v>
      </c>
      <c r="F156" s="203" t="s">
        <v>552</v>
      </c>
      <c r="G156" s="200"/>
      <c r="H156" s="202" t="s">
        <v>1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148</v>
      </c>
      <c r="AU156" s="209" t="s">
        <v>79</v>
      </c>
      <c r="AV156" s="13" t="s">
        <v>87</v>
      </c>
      <c r="AW156" s="13" t="s">
        <v>35</v>
      </c>
      <c r="AX156" s="13" t="s">
        <v>79</v>
      </c>
      <c r="AY156" s="209" t="s">
        <v>139</v>
      </c>
    </row>
    <row r="157" spans="1:65" s="14" customFormat="1" ht="11.25">
      <c r="B157" s="210"/>
      <c r="C157" s="211"/>
      <c r="D157" s="201" t="s">
        <v>148</v>
      </c>
      <c r="E157" s="212" t="s">
        <v>1</v>
      </c>
      <c r="F157" s="213" t="s">
        <v>526</v>
      </c>
      <c r="G157" s="211"/>
      <c r="H157" s="214">
        <v>15.75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148</v>
      </c>
      <c r="AU157" s="220" t="s">
        <v>79</v>
      </c>
      <c r="AV157" s="14" t="s">
        <v>89</v>
      </c>
      <c r="AW157" s="14" t="s">
        <v>35</v>
      </c>
      <c r="AX157" s="14" t="s">
        <v>87</v>
      </c>
      <c r="AY157" s="220" t="s">
        <v>139</v>
      </c>
    </row>
    <row r="158" spans="1:65" s="2" customFormat="1" ht="14.45" customHeight="1">
      <c r="A158" s="34"/>
      <c r="B158" s="35"/>
      <c r="C158" s="186" t="s">
        <v>319</v>
      </c>
      <c r="D158" s="186" t="s">
        <v>141</v>
      </c>
      <c r="E158" s="187" t="s">
        <v>556</v>
      </c>
      <c r="F158" s="188" t="s">
        <v>557</v>
      </c>
      <c r="G158" s="189" t="s">
        <v>182</v>
      </c>
      <c r="H158" s="190">
        <v>15.75</v>
      </c>
      <c r="I158" s="191"/>
      <c r="J158" s="192">
        <f>ROUND(I158*H158,2)</f>
        <v>0</v>
      </c>
      <c r="K158" s="188" t="s">
        <v>145</v>
      </c>
      <c r="L158" s="39"/>
      <c r="M158" s="193" t="s">
        <v>1</v>
      </c>
      <c r="N158" s="194" t="s">
        <v>44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146</v>
      </c>
      <c r="AT158" s="197" t="s">
        <v>141</v>
      </c>
      <c r="AU158" s="197" t="s">
        <v>79</v>
      </c>
      <c r="AY158" s="17" t="s">
        <v>139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87</v>
      </c>
      <c r="BK158" s="198">
        <f>ROUND(I158*H158,2)</f>
        <v>0</v>
      </c>
      <c r="BL158" s="17" t="s">
        <v>146</v>
      </c>
      <c r="BM158" s="197" t="s">
        <v>558</v>
      </c>
    </row>
    <row r="159" spans="1:65" s="13" customFormat="1" ht="11.25">
      <c r="B159" s="199"/>
      <c r="C159" s="200"/>
      <c r="D159" s="201" t="s">
        <v>148</v>
      </c>
      <c r="E159" s="202" t="s">
        <v>1</v>
      </c>
      <c r="F159" s="203" t="s">
        <v>552</v>
      </c>
      <c r="G159" s="200"/>
      <c r="H159" s="202" t="s">
        <v>1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148</v>
      </c>
      <c r="AU159" s="209" t="s">
        <v>79</v>
      </c>
      <c r="AV159" s="13" t="s">
        <v>87</v>
      </c>
      <c r="AW159" s="13" t="s">
        <v>35</v>
      </c>
      <c r="AX159" s="13" t="s">
        <v>79</v>
      </c>
      <c r="AY159" s="209" t="s">
        <v>139</v>
      </c>
    </row>
    <row r="160" spans="1:65" s="14" customFormat="1" ht="11.25">
      <c r="B160" s="210"/>
      <c r="C160" s="211"/>
      <c r="D160" s="201" t="s">
        <v>148</v>
      </c>
      <c r="E160" s="212" t="s">
        <v>1</v>
      </c>
      <c r="F160" s="213" t="s">
        <v>526</v>
      </c>
      <c r="G160" s="211"/>
      <c r="H160" s="214">
        <v>15.75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148</v>
      </c>
      <c r="AU160" s="220" t="s">
        <v>79</v>
      </c>
      <c r="AV160" s="14" t="s">
        <v>89</v>
      </c>
      <c r="AW160" s="14" t="s">
        <v>35</v>
      </c>
      <c r="AX160" s="14" t="s">
        <v>87</v>
      </c>
      <c r="AY160" s="220" t="s">
        <v>139</v>
      </c>
    </row>
    <row r="161" spans="1:65" s="2" customFormat="1" ht="14.45" customHeight="1">
      <c r="A161" s="34"/>
      <c r="B161" s="35"/>
      <c r="C161" s="186" t="s">
        <v>8</v>
      </c>
      <c r="D161" s="186" t="s">
        <v>141</v>
      </c>
      <c r="E161" s="187" t="s">
        <v>559</v>
      </c>
      <c r="F161" s="188" t="s">
        <v>560</v>
      </c>
      <c r="G161" s="189" t="s">
        <v>182</v>
      </c>
      <c r="H161" s="190">
        <v>315</v>
      </c>
      <c r="I161" s="191"/>
      <c r="J161" s="192">
        <f>ROUND(I161*H161,2)</f>
        <v>0</v>
      </c>
      <c r="K161" s="188" t="s">
        <v>145</v>
      </c>
      <c r="L161" s="39"/>
      <c r="M161" s="193" t="s">
        <v>1</v>
      </c>
      <c r="N161" s="194" t="s">
        <v>44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146</v>
      </c>
      <c r="AT161" s="197" t="s">
        <v>141</v>
      </c>
      <c r="AU161" s="197" t="s">
        <v>79</v>
      </c>
      <c r="AY161" s="17" t="s">
        <v>139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87</v>
      </c>
      <c r="BK161" s="198">
        <f>ROUND(I161*H161,2)</f>
        <v>0</v>
      </c>
      <c r="BL161" s="17" t="s">
        <v>146</v>
      </c>
      <c r="BM161" s="197" t="s">
        <v>561</v>
      </c>
    </row>
    <row r="162" spans="1:65" s="13" customFormat="1" ht="11.25">
      <c r="B162" s="199"/>
      <c r="C162" s="200"/>
      <c r="D162" s="201" t="s">
        <v>148</v>
      </c>
      <c r="E162" s="202" t="s">
        <v>1</v>
      </c>
      <c r="F162" s="203" t="s">
        <v>562</v>
      </c>
      <c r="G162" s="200"/>
      <c r="H162" s="202" t="s">
        <v>1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148</v>
      </c>
      <c r="AU162" s="209" t="s">
        <v>79</v>
      </c>
      <c r="AV162" s="13" t="s">
        <v>87</v>
      </c>
      <c r="AW162" s="13" t="s">
        <v>35</v>
      </c>
      <c r="AX162" s="13" t="s">
        <v>79</v>
      </c>
      <c r="AY162" s="209" t="s">
        <v>139</v>
      </c>
    </row>
    <row r="163" spans="1:65" s="14" customFormat="1" ht="11.25">
      <c r="B163" s="210"/>
      <c r="C163" s="211"/>
      <c r="D163" s="201" t="s">
        <v>148</v>
      </c>
      <c r="E163" s="212" t="s">
        <v>1</v>
      </c>
      <c r="F163" s="213" t="s">
        <v>563</v>
      </c>
      <c r="G163" s="211"/>
      <c r="H163" s="214">
        <v>315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148</v>
      </c>
      <c r="AU163" s="220" t="s">
        <v>79</v>
      </c>
      <c r="AV163" s="14" t="s">
        <v>89</v>
      </c>
      <c r="AW163" s="14" t="s">
        <v>35</v>
      </c>
      <c r="AX163" s="14" t="s">
        <v>87</v>
      </c>
      <c r="AY163" s="220" t="s">
        <v>139</v>
      </c>
    </row>
    <row r="164" spans="1:65" s="2" customFormat="1" ht="14.45" customHeight="1">
      <c r="A164" s="34"/>
      <c r="B164" s="35"/>
      <c r="C164" s="186" t="s">
        <v>326</v>
      </c>
      <c r="D164" s="186" t="s">
        <v>141</v>
      </c>
      <c r="E164" s="187" t="s">
        <v>564</v>
      </c>
      <c r="F164" s="188" t="s">
        <v>565</v>
      </c>
      <c r="G164" s="189" t="s">
        <v>144</v>
      </c>
      <c r="H164" s="190">
        <v>12</v>
      </c>
      <c r="I164" s="191"/>
      <c r="J164" s="192">
        <f>ROUND(I164*H164,2)</f>
        <v>0</v>
      </c>
      <c r="K164" s="188" t="s">
        <v>1</v>
      </c>
      <c r="L164" s="39"/>
      <c r="M164" s="193" t="s">
        <v>1</v>
      </c>
      <c r="N164" s="194" t="s">
        <v>44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146</v>
      </c>
      <c r="AT164" s="197" t="s">
        <v>141</v>
      </c>
      <c r="AU164" s="197" t="s">
        <v>79</v>
      </c>
      <c r="AY164" s="17" t="s">
        <v>139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87</v>
      </c>
      <c r="BK164" s="198">
        <f>ROUND(I164*H164,2)</f>
        <v>0</v>
      </c>
      <c r="BL164" s="17" t="s">
        <v>146</v>
      </c>
      <c r="BM164" s="197" t="s">
        <v>566</v>
      </c>
    </row>
    <row r="165" spans="1:65" s="13" customFormat="1" ht="11.25">
      <c r="B165" s="199"/>
      <c r="C165" s="200"/>
      <c r="D165" s="201" t="s">
        <v>148</v>
      </c>
      <c r="E165" s="202" t="s">
        <v>1</v>
      </c>
      <c r="F165" s="203" t="s">
        <v>567</v>
      </c>
      <c r="G165" s="200"/>
      <c r="H165" s="202" t="s">
        <v>1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148</v>
      </c>
      <c r="AU165" s="209" t="s">
        <v>79</v>
      </c>
      <c r="AV165" s="13" t="s">
        <v>87</v>
      </c>
      <c r="AW165" s="13" t="s">
        <v>35</v>
      </c>
      <c r="AX165" s="13" t="s">
        <v>79</v>
      </c>
      <c r="AY165" s="209" t="s">
        <v>139</v>
      </c>
    </row>
    <row r="166" spans="1:65" s="14" customFormat="1" ht="11.25">
      <c r="B166" s="210"/>
      <c r="C166" s="211"/>
      <c r="D166" s="201" t="s">
        <v>148</v>
      </c>
      <c r="E166" s="212" t="s">
        <v>1</v>
      </c>
      <c r="F166" s="213" t="s">
        <v>210</v>
      </c>
      <c r="G166" s="211"/>
      <c r="H166" s="214">
        <v>12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148</v>
      </c>
      <c r="AU166" s="220" t="s">
        <v>79</v>
      </c>
      <c r="AV166" s="14" t="s">
        <v>89</v>
      </c>
      <c r="AW166" s="14" t="s">
        <v>35</v>
      </c>
      <c r="AX166" s="14" t="s">
        <v>87</v>
      </c>
      <c r="AY166" s="220" t="s">
        <v>139</v>
      </c>
    </row>
    <row r="167" spans="1:65" s="2" customFormat="1" ht="24.2" customHeight="1">
      <c r="A167" s="34"/>
      <c r="B167" s="35"/>
      <c r="C167" s="186" t="s">
        <v>330</v>
      </c>
      <c r="D167" s="186" t="s">
        <v>141</v>
      </c>
      <c r="E167" s="187" t="s">
        <v>568</v>
      </c>
      <c r="F167" s="188" t="s">
        <v>569</v>
      </c>
      <c r="G167" s="189" t="s">
        <v>144</v>
      </c>
      <c r="H167" s="190">
        <v>3</v>
      </c>
      <c r="I167" s="191"/>
      <c r="J167" s="192">
        <f>ROUND(I167*H167,2)</f>
        <v>0</v>
      </c>
      <c r="K167" s="188" t="s">
        <v>1</v>
      </c>
      <c r="L167" s="39"/>
      <c r="M167" s="193" t="s">
        <v>1</v>
      </c>
      <c r="N167" s="194" t="s">
        <v>44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146</v>
      </c>
      <c r="AT167" s="197" t="s">
        <v>141</v>
      </c>
      <c r="AU167" s="197" t="s">
        <v>79</v>
      </c>
      <c r="AY167" s="17" t="s">
        <v>139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87</v>
      </c>
      <c r="BK167" s="198">
        <f>ROUND(I167*H167,2)</f>
        <v>0</v>
      </c>
      <c r="BL167" s="17" t="s">
        <v>146</v>
      </c>
      <c r="BM167" s="197" t="s">
        <v>570</v>
      </c>
    </row>
    <row r="168" spans="1:65" s="13" customFormat="1" ht="11.25">
      <c r="B168" s="199"/>
      <c r="C168" s="200"/>
      <c r="D168" s="201" t="s">
        <v>148</v>
      </c>
      <c r="E168" s="202" t="s">
        <v>1</v>
      </c>
      <c r="F168" s="203" t="s">
        <v>571</v>
      </c>
      <c r="G168" s="200"/>
      <c r="H168" s="202" t="s">
        <v>1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148</v>
      </c>
      <c r="AU168" s="209" t="s">
        <v>79</v>
      </c>
      <c r="AV168" s="13" t="s">
        <v>87</v>
      </c>
      <c r="AW168" s="13" t="s">
        <v>35</v>
      </c>
      <c r="AX168" s="13" t="s">
        <v>79</v>
      </c>
      <c r="AY168" s="209" t="s">
        <v>139</v>
      </c>
    </row>
    <row r="169" spans="1:65" s="14" customFormat="1" ht="11.25">
      <c r="B169" s="210"/>
      <c r="C169" s="211"/>
      <c r="D169" s="201" t="s">
        <v>148</v>
      </c>
      <c r="E169" s="212" t="s">
        <v>1</v>
      </c>
      <c r="F169" s="213" t="s">
        <v>158</v>
      </c>
      <c r="G169" s="211"/>
      <c r="H169" s="214">
        <v>3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148</v>
      </c>
      <c r="AU169" s="220" t="s">
        <v>79</v>
      </c>
      <c r="AV169" s="14" t="s">
        <v>89</v>
      </c>
      <c r="AW169" s="14" t="s">
        <v>35</v>
      </c>
      <c r="AX169" s="14" t="s">
        <v>87</v>
      </c>
      <c r="AY169" s="220" t="s">
        <v>139</v>
      </c>
    </row>
    <row r="170" spans="1:65" s="2" customFormat="1" ht="14.45" customHeight="1">
      <c r="A170" s="34"/>
      <c r="B170" s="35"/>
      <c r="C170" s="224" t="s">
        <v>336</v>
      </c>
      <c r="D170" s="224" t="s">
        <v>271</v>
      </c>
      <c r="E170" s="225" t="s">
        <v>572</v>
      </c>
      <c r="F170" s="226" t="s">
        <v>573</v>
      </c>
      <c r="G170" s="227" t="s">
        <v>144</v>
      </c>
      <c r="H170" s="228">
        <v>3</v>
      </c>
      <c r="I170" s="229"/>
      <c r="J170" s="230">
        <f>ROUND(I170*H170,2)</f>
        <v>0</v>
      </c>
      <c r="K170" s="226" t="s">
        <v>1</v>
      </c>
      <c r="L170" s="231"/>
      <c r="M170" s="232" t="s">
        <v>1</v>
      </c>
      <c r="N170" s="233" t="s">
        <v>44</v>
      </c>
      <c r="O170" s="71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188</v>
      </c>
      <c r="AT170" s="197" t="s">
        <v>271</v>
      </c>
      <c r="AU170" s="197" t="s">
        <v>79</v>
      </c>
      <c r="AY170" s="17" t="s">
        <v>139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7" t="s">
        <v>87</v>
      </c>
      <c r="BK170" s="198">
        <f>ROUND(I170*H170,2)</f>
        <v>0</v>
      </c>
      <c r="BL170" s="17" t="s">
        <v>146</v>
      </c>
      <c r="BM170" s="197" t="s">
        <v>574</v>
      </c>
    </row>
    <row r="171" spans="1:65" s="13" customFormat="1" ht="11.25">
      <c r="B171" s="199"/>
      <c r="C171" s="200"/>
      <c r="D171" s="201" t="s">
        <v>148</v>
      </c>
      <c r="E171" s="202" t="s">
        <v>1</v>
      </c>
      <c r="F171" s="203" t="s">
        <v>571</v>
      </c>
      <c r="G171" s="200"/>
      <c r="H171" s="202" t="s">
        <v>1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148</v>
      </c>
      <c r="AU171" s="209" t="s">
        <v>79</v>
      </c>
      <c r="AV171" s="13" t="s">
        <v>87</v>
      </c>
      <c r="AW171" s="13" t="s">
        <v>35</v>
      </c>
      <c r="AX171" s="13" t="s">
        <v>79</v>
      </c>
      <c r="AY171" s="209" t="s">
        <v>139</v>
      </c>
    </row>
    <row r="172" spans="1:65" s="14" customFormat="1" ht="11.25">
      <c r="B172" s="210"/>
      <c r="C172" s="211"/>
      <c r="D172" s="201" t="s">
        <v>148</v>
      </c>
      <c r="E172" s="212" t="s">
        <v>1</v>
      </c>
      <c r="F172" s="213" t="s">
        <v>158</v>
      </c>
      <c r="G172" s="211"/>
      <c r="H172" s="214">
        <v>3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148</v>
      </c>
      <c r="AU172" s="220" t="s">
        <v>79</v>
      </c>
      <c r="AV172" s="14" t="s">
        <v>89</v>
      </c>
      <c r="AW172" s="14" t="s">
        <v>35</v>
      </c>
      <c r="AX172" s="14" t="s">
        <v>87</v>
      </c>
      <c r="AY172" s="220" t="s">
        <v>139</v>
      </c>
    </row>
    <row r="173" spans="1:65" s="2" customFormat="1" ht="24.2" customHeight="1">
      <c r="A173" s="34"/>
      <c r="B173" s="35"/>
      <c r="C173" s="186" t="s">
        <v>342</v>
      </c>
      <c r="D173" s="186" t="s">
        <v>141</v>
      </c>
      <c r="E173" s="187" t="s">
        <v>575</v>
      </c>
      <c r="F173" s="188" t="s">
        <v>576</v>
      </c>
      <c r="G173" s="189" t="s">
        <v>261</v>
      </c>
      <c r="H173" s="190">
        <v>259</v>
      </c>
      <c r="I173" s="191"/>
      <c r="J173" s="192">
        <f>ROUND(I173*H173,2)</f>
        <v>0</v>
      </c>
      <c r="K173" s="188" t="s">
        <v>1</v>
      </c>
      <c r="L173" s="39"/>
      <c r="M173" s="193" t="s">
        <v>1</v>
      </c>
      <c r="N173" s="194" t="s">
        <v>44</v>
      </c>
      <c r="O173" s="71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146</v>
      </c>
      <c r="AT173" s="197" t="s">
        <v>141</v>
      </c>
      <c r="AU173" s="197" t="s">
        <v>79</v>
      </c>
      <c r="AY173" s="17" t="s">
        <v>139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87</v>
      </c>
      <c r="BK173" s="198">
        <f>ROUND(I173*H173,2)</f>
        <v>0</v>
      </c>
      <c r="BL173" s="17" t="s">
        <v>146</v>
      </c>
      <c r="BM173" s="197" t="s">
        <v>577</v>
      </c>
    </row>
    <row r="174" spans="1:65" s="13" customFormat="1" ht="11.25">
      <c r="B174" s="199"/>
      <c r="C174" s="200"/>
      <c r="D174" s="201" t="s">
        <v>148</v>
      </c>
      <c r="E174" s="202" t="s">
        <v>1</v>
      </c>
      <c r="F174" s="203" t="s">
        <v>578</v>
      </c>
      <c r="G174" s="200"/>
      <c r="H174" s="202" t="s">
        <v>1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148</v>
      </c>
      <c r="AU174" s="209" t="s">
        <v>79</v>
      </c>
      <c r="AV174" s="13" t="s">
        <v>87</v>
      </c>
      <c r="AW174" s="13" t="s">
        <v>35</v>
      </c>
      <c r="AX174" s="13" t="s">
        <v>79</v>
      </c>
      <c r="AY174" s="209" t="s">
        <v>139</v>
      </c>
    </row>
    <row r="175" spans="1:65" s="14" customFormat="1" ht="11.25">
      <c r="B175" s="210"/>
      <c r="C175" s="211"/>
      <c r="D175" s="201" t="s">
        <v>148</v>
      </c>
      <c r="E175" s="212" t="s">
        <v>1</v>
      </c>
      <c r="F175" s="213" t="s">
        <v>579</v>
      </c>
      <c r="G175" s="211"/>
      <c r="H175" s="214">
        <v>259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148</v>
      </c>
      <c r="AU175" s="220" t="s">
        <v>79</v>
      </c>
      <c r="AV175" s="14" t="s">
        <v>89</v>
      </c>
      <c r="AW175" s="14" t="s">
        <v>35</v>
      </c>
      <c r="AX175" s="14" t="s">
        <v>87</v>
      </c>
      <c r="AY175" s="220" t="s">
        <v>139</v>
      </c>
    </row>
    <row r="176" spans="1:65" s="2" customFormat="1" ht="14.45" customHeight="1">
      <c r="A176" s="34"/>
      <c r="B176" s="35"/>
      <c r="C176" s="224" t="s">
        <v>168</v>
      </c>
      <c r="D176" s="224" t="s">
        <v>271</v>
      </c>
      <c r="E176" s="225" t="s">
        <v>287</v>
      </c>
      <c r="F176" s="226" t="s">
        <v>580</v>
      </c>
      <c r="G176" s="227" t="s">
        <v>261</v>
      </c>
      <c r="H176" s="228">
        <v>259</v>
      </c>
      <c r="I176" s="229"/>
      <c r="J176" s="230">
        <f>ROUND(I176*H176,2)</f>
        <v>0</v>
      </c>
      <c r="K176" s="226" t="s">
        <v>1</v>
      </c>
      <c r="L176" s="231"/>
      <c r="M176" s="232" t="s">
        <v>1</v>
      </c>
      <c r="N176" s="233" t="s">
        <v>44</v>
      </c>
      <c r="O176" s="71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188</v>
      </c>
      <c r="AT176" s="197" t="s">
        <v>271</v>
      </c>
      <c r="AU176" s="197" t="s">
        <v>79</v>
      </c>
      <c r="AY176" s="17" t="s">
        <v>139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87</v>
      </c>
      <c r="BK176" s="198">
        <f>ROUND(I176*H176,2)</f>
        <v>0</v>
      </c>
      <c r="BL176" s="17" t="s">
        <v>146</v>
      </c>
      <c r="BM176" s="197" t="s">
        <v>581</v>
      </c>
    </row>
    <row r="177" spans="1:65" s="13" customFormat="1" ht="11.25">
      <c r="B177" s="199"/>
      <c r="C177" s="200"/>
      <c r="D177" s="201" t="s">
        <v>148</v>
      </c>
      <c r="E177" s="202" t="s">
        <v>1</v>
      </c>
      <c r="F177" s="203" t="s">
        <v>578</v>
      </c>
      <c r="G177" s="200"/>
      <c r="H177" s="202" t="s">
        <v>1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148</v>
      </c>
      <c r="AU177" s="209" t="s">
        <v>79</v>
      </c>
      <c r="AV177" s="13" t="s">
        <v>87</v>
      </c>
      <c r="AW177" s="13" t="s">
        <v>35</v>
      </c>
      <c r="AX177" s="13" t="s">
        <v>79</v>
      </c>
      <c r="AY177" s="209" t="s">
        <v>139</v>
      </c>
    </row>
    <row r="178" spans="1:65" s="14" customFormat="1" ht="11.25">
      <c r="B178" s="210"/>
      <c r="C178" s="211"/>
      <c r="D178" s="201" t="s">
        <v>148</v>
      </c>
      <c r="E178" s="212" t="s">
        <v>1</v>
      </c>
      <c r="F178" s="213" t="s">
        <v>579</v>
      </c>
      <c r="G178" s="211"/>
      <c r="H178" s="214">
        <v>259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148</v>
      </c>
      <c r="AU178" s="220" t="s">
        <v>79</v>
      </c>
      <c r="AV178" s="14" t="s">
        <v>89</v>
      </c>
      <c r="AW178" s="14" t="s">
        <v>35</v>
      </c>
      <c r="AX178" s="14" t="s">
        <v>87</v>
      </c>
      <c r="AY178" s="220" t="s">
        <v>139</v>
      </c>
    </row>
    <row r="179" spans="1:65" s="2" customFormat="1" ht="24.2" customHeight="1">
      <c r="A179" s="34"/>
      <c r="B179" s="35"/>
      <c r="C179" s="186" t="s">
        <v>7</v>
      </c>
      <c r="D179" s="186" t="s">
        <v>141</v>
      </c>
      <c r="E179" s="187" t="s">
        <v>266</v>
      </c>
      <c r="F179" s="188" t="s">
        <v>582</v>
      </c>
      <c r="G179" s="189" t="s">
        <v>144</v>
      </c>
      <c r="H179" s="190">
        <v>53</v>
      </c>
      <c r="I179" s="191"/>
      <c r="J179" s="192">
        <f>ROUND(I179*H179,2)</f>
        <v>0</v>
      </c>
      <c r="K179" s="188" t="s">
        <v>1</v>
      </c>
      <c r="L179" s="39"/>
      <c r="M179" s="193" t="s">
        <v>1</v>
      </c>
      <c r="N179" s="194" t="s">
        <v>44</v>
      </c>
      <c r="O179" s="71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146</v>
      </c>
      <c r="AT179" s="197" t="s">
        <v>141</v>
      </c>
      <c r="AU179" s="197" t="s">
        <v>79</v>
      </c>
      <c r="AY179" s="17" t="s">
        <v>139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87</v>
      </c>
      <c r="BK179" s="198">
        <f>ROUND(I179*H179,2)</f>
        <v>0</v>
      </c>
      <c r="BL179" s="17" t="s">
        <v>146</v>
      </c>
      <c r="BM179" s="197" t="s">
        <v>583</v>
      </c>
    </row>
    <row r="180" spans="1:65" s="13" customFormat="1" ht="11.25">
      <c r="B180" s="199"/>
      <c r="C180" s="200"/>
      <c r="D180" s="201" t="s">
        <v>148</v>
      </c>
      <c r="E180" s="202" t="s">
        <v>1</v>
      </c>
      <c r="F180" s="203" t="s">
        <v>584</v>
      </c>
      <c r="G180" s="200"/>
      <c r="H180" s="202" t="s">
        <v>1</v>
      </c>
      <c r="I180" s="204"/>
      <c r="J180" s="200"/>
      <c r="K180" s="200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148</v>
      </c>
      <c r="AU180" s="209" t="s">
        <v>79</v>
      </c>
      <c r="AV180" s="13" t="s">
        <v>87</v>
      </c>
      <c r="AW180" s="13" t="s">
        <v>35</v>
      </c>
      <c r="AX180" s="13" t="s">
        <v>79</v>
      </c>
      <c r="AY180" s="209" t="s">
        <v>139</v>
      </c>
    </row>
    <row r="181" spans="1:65" s="14" customFormat="1" ht="11.25">
      <c r="B181" s="210"/>
      <c r="C181" s="211"/>
      <c r="D181" s="201" t="s">
        <v>148</v>
      </c>
      <c r="E181" s="212" t="s">
        <v>1</v>
      </c>
      <c r="F181" s="213" t="s">
        <v>585</v>
      </c>
      <c r="G181" s="211"/>
      <c r="H181" s="214">
        <v>53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148</v>
      </c>
      <c r="AU181" s="220" t="s">
        <v>79</v>
      </c>
      <c r="AV181" s="14" t="s">
        <v>89</v>
      </c>
      <c r="AW181" s="14" t="s">
        <v>35</v>
      </c>
      <c r="AX181" s="14" t="s">
        <v>87</v>
      </c>
      <c r="AY181" s="220" t="s">
        <v>139</v>
      </c>
    </row>
    <row r="182" spans="1:65" s="2" customFormat="1" ht="14.45" customHeight="1">
      <c r="A182" s="34"/>
      <c r="B182" s="35"/>
      <c r="C182" s="224" t="s">
        <v>353</v>
      </c>
      <c r="D182" s="224" t="s">
        <v>271</v>
      </c>
      <c r="E182" s="225" t="s">
        <v>277</v>
      </c>
      <c r="F182" s="226" t="s">
        <v>586</v>
      </c>
      <c r="G182" s="227" t="s">
        <v>144</v>
      </c>
      <c r="H182" s="228">
        <v>53</v>
      </c>
      <c r="I182" s="229"/>
      <c r="J182" s="230">
        <f>ROUND(I182*H182,2)</f>
        <v>0</v>
      </c>
      <c r="K182" s="226" t="s">
        <v>1</v>
      </c>
      <c r="L182" s="231"/>
      <c r="M182" s="232" t="s">
        <v>1</v>
      </c>
      <c r="N182" s="233" t="s">
        <v>44</v>
      </c>
      <c r="O182" s="71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188</v>
      </c>
      <c r="AT182" s="197" t="s">
        <v>271</v>
      </c>
      <c r="AU182" s="197" t="s">
        <v>79</v>
      </c>
      <c r="AY182" s="17" t="s">
        <v>139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7" t="s">
        <v>87</v>
      </c>
      <c r="BK182" s="198">
        <f>ROUND(I182*H182,2)</f>
        <v>0</v>
      </c>
      <c r="BL182" s="17" t="s">
        <v>146</v>
      </c>
      <c r="BM182" s="197" t="s">
        <v>587</v>
      </c>
    </row>
    <row r="183" spans="1:65" s="13" customFormat="1" ht="11.25">
      <c r="B183" s="199"/>
      <c r="C183" s="200"/>
      <c r="D183" s="201" t="s">
        <v>148</v>
      </c>
      <c r="E183" s="202" t="s">
        <v>1</v>
      </c>
      <c r="F183" s="203" t="s">
        <v>588</v>
      </c>
      <c r="G183" s="200"/>
      <c r="H183" s="202" t="s">
        <v>1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148</v>
      </c>
      <c r="AU183" s="209" t="s">
        <v>79</v>
      </c>
      <c r="AV183" s="13" t="s">
        <v>87</v>
      </c>
      <c r="AW183" s="13" t="s">
        <v>35</v>
      </c>
      <c r="AX183" s="13" t="s">
        <v>79</v>
      </c>
      <c r="AY183" s="209" t="s">
        <v>139</v>
      </c>
    </row>
    <row r="184" spans="1:65" s="14" customFormat="1" ht="11.25">
      <c r="B184" s="210"/>
      <c r="C184" s="211"/>
      <c r="D184" s="201" t="s">
        <v>148</v>
      </c>
      <c r="E184" s="212" t="s">
        <v>1</v>
      </c>
      <c r="F184" s="213" t="s">
        <v>585</v>
      </c>
      <c r="G184" s="211"/>
      <c r="H184" s="214">
        <v>53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148</v>
      </c>
      <c r="AU184" s="220" t="s">
        <v>79</v>
      </c>
      <c r="AV184" s="14" t="s">
        <v>89</v>
      </c>
      <c r="AW184" s="14" t="s">
        <v>35</v>
      </c>
      <c r="AX184" s="14" t="s">
        <v>87</v>
      </c>
      <c r="AY184" s="220" t="s">
        <v>139</v>
      </c>
    </row>
    <row r="185" spans="1:65" s="12" customFormat="1" ht="25.9" customHeight="1">
      <c r="B185" s="170"/>
      <c r="C185" s="171"/>
      <c r="D185" s="172" t="s">
        <v>78</v>
      </c>
      <c r="E185" s="173" t="s">
        <v>589</v>
      </c>
      <c r="F185" s="173" t="s">
        <v>590</v>
      </c>
      <c r="G185" s="171"/>
      <c r="H185" s="171"/>
      <c r="I185" s="174"/>
      <c r="J185" s="175">
        <f>BK185</f>
        <v>0</v>
      </c>
      <c r="K185" s="171"/>
      <c r="L185" s="176"/>
      <c r="M185" s="177"/>
      <c r="N185" s="178"/>
      <c r="O185" s="178"/>
      <c r="P185" s="179">
        <f>SUM(P186:P192)</f>
        <v>0</v>
      </c>
      <c r="Q185" s="178"/>
      <c r="R185" s="179">
        <f>SUM(R186:R192)</f>
        <v>0</v>
      </c>
      <c r="S185" s="178"/>
      <c r="T185" s="180">
        <f>SUM(T186:T192)</f>
        <v>0</v>
      </c>
      <c r="AR185" s="181" t="s">
        <v>87</v>
      </c>
      <c r="AT185" s="182" t="s">
        <v>78</v>
      </c>
      <c r="AU185" s="182" t="s">
        <v>79</v>
      </c>
      <c r="AY185" s="181" t="s">
        <v>139</v>
      </c>
      <c r="BK185" s="183">
        <f>SUM(BK186:BK192)</f>
        <v>0</v>
      </c>
    </row>
    <row r="186" spans="1:65" s="2" customFormat="1" ht="14.45" customHeight="1">
      <c r="A186" s="34"/>
      <c r="B186" s="35"/>
      <c r="C186" s="224" t="s">
        <v>359</v>
      </c>
      <c r="D186" s="224" t="s">
        <v>271</v>
      </c>
      <c r="E186" s="225" t="s">
        <v>591</v>
      </c>
      <c r="F186" s="226" t="s">
        <v>592</v>
      </c>
      <c r="G186" s="227" t="s">
        <v>144</v>
      </c>
      <c r="H186" s="228">
        <v>943</v>
      </c>
      <c r="I186" s="229"/>
      <c r="J186" s="230">
        <f>ROUND(I186*H186,2)</f>
        <v>0</v>
      </c>
      <c r="K186" s="226" t="s">
        <v>1</v>
      </c>
      <c r="L186" s="231"/>
      <c r="M186" s="232" t="s">
        <v>1</v>
      </c>
      <c r="N186" s="233" t="s">
        <v>44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188</v>
      </c>
      <c r="AT186" s="197" t="s">
        <v>271</v>
      </c>
      <c r="AU186" s="197" t="s">
        <v>87</v>
      </c>
      <c r="AY186" s="17" t="s">
        <v>139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87</v>
      </c>
      <c r="BK186" s="198">
        <f>ROUND(I186*H186,2)</f>
        <v>0</v>
      </c>
      <c r="BL186" s="17" t="s">
        <v>146</v>
      </c>
      <c r="BM186" s="197" t="s">
        <v>593</v>
      </c>
    </row>
    <row r="187" spans="1:65" s="2" customFormat="1" ht="14.45" customHeight="1">
      <c r="A187" s="34"/>
      <c r="B187" s="35"/>
      <c r="C187" s="224" t="s">
        <v>363</v>
      </c>
      <c r="D187" s="224" t="s">
        <v>271</v>
      </c>
      <c r="E187" s="225" t="s">
        <v>594</v>
      </c>
      <c r="F187" s="226" t="s">
        <v>595</v>
      </c>
      <c r="G187" s="227" t="s">
        <v>144</v>
      </c>
      <c r="H187" s="228">
        <v>632</v>
      </c>
      <c r="I187" s="229"/>
      <c r="J187" s="230">
        <f>ROUND(I187*H187,2)</f>
        <v>0</v>
      </c>
      <c r="K187" s="226" t="s">
        <v>1</v>
      </c>
      <c r="L187" s="231"/>
      <c r="M187" s="232" t="s">
        <v>1</v>
      </c>
      <c r="N187" s="233" t="s">
        <v>44</v>
      </c>
      <c r="O187" s="71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188</v>
      </c>
      <c r="AT187" s="197" t="s">
        <v>271</v>
      </c>
      <c r="AU187" s="197" t="s">
        <v>87</v>
      </c>
      <c r="AY187" s="17" t="s">
        <v>139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7" t="s">
        <v>87</v>
      </c>
      <c r="BK187" s="198">
        <f>ROUND(I187*H187,2)</f>
        <v>0</v>
      </c>
      <c r="BL187" s="17" t="s">
        <v>146</v>
      </c>
      <c r="BM187" s="197" t="s">
        <v>596</v>
      </c>
    </row>
    <row r="188" spans="1:65" s="2" customFormat="1" ht="14.45" customHeight="1">
      <c r="A188" s="34"/>
      <c r="B188" s="35"/>
      <c r="C188" s="186" t="s">
        <v>367</v>
      </c>
      <c r="D188" s="186" t="s">
        <v>141</v>
      </c>
      <c r="E188" s="187" t="s">
        <v>597</v>
      </c>
      <c r="F188" s="188" t="s">
        <v>598</v>
      </c>
      <c r="G188" s="189" t="s">
        <v>430</v>
      </c>
      <c r="H188" s="190">
        <v>1</v>
      </c>
      <c r="I188" s="191"/>
      <c r="J188" s="192">
        <f>ROUND(I188*H188,2)</f>
        <v>0</v>
      </c>
      <c r="K188" s="188" t="s">
        <v>1</v>
      </c>
      <c r="L188" s="39"/>
      <c r="M188" s="193" t="s">
        <v>1</v>
      </c>
      <c r="N188" s="194" t="s">
        <v>44</v>
      </c>
      <c r="O188" s="71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146</v>
      </c>
      <c r="AT188" s="197" t="s">
        <v>141</v>
      </c>
      <c r="AU188" s="197" t="s">
        <v>87</v>
      </c>
      <c r="AY188" s="17" t="s">
        <v>139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87</v>
      </c>
      <c r="BK188" s="198">
        <f>ROUND(I188*H188,2)</f>
        <v>0</v>
      </c>
      <c r="BL188" s="17" t="s">
        <v>146</v>
      </c>
      <c r="BM188" s="197" t="s">
        <v>599</v>
      </c>
    </row>
    <row r="189" spans="1:65" s="14" customFormat="1" ht="11.25">
      <c r="B189" s="210"/>
      <c r="C189" s="211"/>
      <c r="D189" s="201" t="s">
        <v>148</v>
      </c>
      <c r="E189" s="212" t="s">
        <v>1</v>
      </c>
      <c r="F189" s="213" t="s">
        <v>87</v>
      </c>
      <c r="G189" s="211"/>
      <c r="H189" s="214">
        <v>1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148</v>
      </c>
      <c r="AU189" s="220" t="s">
        <v>87</v>
      </c>
      <c r="AV189" s="14" t="s">
        <v>89</v>
      </c>
      <c r="AW189" s="14" t="s">
        <v>35</v>
      </c>
      <c r="AX189" s="14" t="s">
        <v>87</v>
      </c>
      <c r="AY189" s="220" t="s">
        <v>139</v>
      </c>
    </row>
    <row r="190" spans="1:65" s="2" customFormat="1" ht="14.45" customHeight="1">
      <c r="A190" s="34"/>
      <c r="B190" s="35"/>
      <c r="C190" s="186" t="s">
        <v>341</v>
      </c>
      <c r="D190" s="186" t="s">
        <v>141</v>
      </c>
      <c r="E190" s="187" t="s">
        <v>600</v>
      </c>
      <c r="F190" s="188" t="s">
        <v>601</v>
      </c>
      <c r="G190" s="189" t="s">
        <v>602</v>
      </c>
      <c r="H190" s="190">
        <v>10</v>
      </c>
      <c r="I190" s="191"/>
      <c r="J190" s="192">
        <f>ROUND(I190*H190,2)</f>
        <v>0</v>
      </c>
      <c r="K190" s="188" t="s">
        <v>1</v>
      </c>
      <c r="L190" s="39"/>
      <c r="M190" s="193" t="s">
        <v>1</v>
      </c>
      <c r="N190" s="194" t="s">
        <v>44</v>
      </c>
      <c r="O190" s="71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146</v>
      </c>
      <c r="AT190" s="197" t="s">
        <v>141</v>
      </c>
      <c r="AU190" s="197" t="s">
        <v>87</v>
      </c>
      <c r="AY190" s="17" t="s">
        <v>139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87</v>
      </c>
      <c r="BK190" s="198">
        <f>ROUND(I190*H190,2)</f>
        <v>0</v>
      </c>
      <c r="BL190" s="17" t="s">
        <v>146</v>
      </c>
      <c r="BM190" s="197" t="s">
        <v>603</v>
      </c>
    </row>
    <row r="191" spans="1:65" s="13" customFormat="1" ht="11.25">
      <c r="B191" s="199"/>
      <c r="C191" s="200"/>
      <c r="D191" s="201" t="s">
        <v>148</v>
      </c>
      <c r="E191" s="202" t="s">
        <v>1</v>
      </c>
      <c r="F191" s="203" t="s">
        <v>604</v>
      </c>
      <c r="G191" s="200"/>
      <c r="H191" s="202" t="s">
        <v>1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148</v>
      </c>
      <c r="AU191" s="209" t="s">
        <v>87</v>
      </c>
      <c r="AV191" s="13" t="s">
        <v>87</v>
      </c>
      <c r="AW191" s="13" t="s">
        <v>35</v>
      </c>
      <c r="AX191" s="13" t="s">
        <v>79</v>
      </c>
      <c r="AY191" s="209" t="s">
        <v>139</v>
      </c>
    </row>
    <row r="192" spans="1:65" s="14" customFormat="1" ht="11.25">
      <c r="B192" s="210"/>
      <c r="C192" s="211"/>
      <c r="D192" s="201" t="s">
        <v>148</v>
      </c>
      <c r="E192" s="212" t="s">
        <v>1</v>
      </c>
      <c r="F192" s="213" t="s">
        <v>199</v>
      </c>
      <c r="G192" s="211"/>
      <c r="H192" s="214">
        <v>10</v>
      </c>
      <c r="I192" s="215"/>
      <c r="J192" s="211"/>
      <c r="K192" s="211"/>
      <c r="L192" s="216"/>
      <c r="M192" s="221"/>
      <c r="N192" s="222"/>
      <c r="O192" s="222"/>
      <c r="P192" s="222"/>
      <c r="Q192" s="222"/>
      <c r="R192" s="222"/>
      <c r="S192" s="222"/>
      <c r="T192" s="223"/>
      <c r="AT192" s="220" t="s">
        <v>148</v>
      </c>
      <c r="AU192" s="220" t="s">
        <v>87</v>
      </c>
      <c r="AV192" s="14" t="s">
        <v>89</v>
      </c>
      <c r="AW192" s="14" t="s">
        <v>35</v>
      </c>
      <c r="AX192" s="14" t="s">
        <v>87</v>
      </c>
      <c r="AY192" s="220" t="s">
        <v>139</v>
      </c>
    </row>
    <row r="193" spans="1:31" s="2" customFormat="1" ht="6.95" customHeight="1">
      <c r="A193" s="34"/>
      <c r="B193" s="54"/>
      <c r="C193" s="55"/>
      <c r="D193" s="55"/>
      <c r="E193" s="55"/>
      <c r="F193" s="55"/>
      <c r="G193" s="55"/>
      <c r="H193" s="55"/>
      <c r="I193" s="55"/>
      <c r="J193" s="55"/>
      <c r="K193" s="55"/>
      <c r="L193" s="39"/>
      <c r="M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</row>
  </sheetData>
  <sheetProtection algorithmName="SHA-512" hashValue="2bhr4N+ySEqE3jzdT8jVsOemVTbj6makdAFi5wfYdB0QVt8Rork9SXNJ3bpI2Hac00fnL2guUF7MRjihpuJeOA==" saltValue="EEgviF1hWelrdV4DWdXEOt+R12yGf59vC/i6mU8H7xYGYtfxf6kxD//O8K+jL0NwzG0jcp+jcY24dK1vo6n39w==" spinCount="100000" sheet="1" objects="1" scenarios="1" formatColumns="0" formatRows="0" autoFilter="0"/>
  <autoFilter ref="C116:K19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107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114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Podpora biodiverzity botanicky a zoologicky cenného území bývalého vojenského areálu v Chomýži u Krnova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115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605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37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ROUND((SUM(BE118:BE138)),  2)</f>
        <v>0</v>
      </c>
      <c r="G33" s="34"/>
      <c r="H33" s="34"/>
      <c r="I33" s="124">
        <v>0.21</v>
      </c>
      <c r="J33" s="123">
        <f>ROUND(((SUM(BE118:BE138))*I33),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ROUND((SUM(BF118:BF138)),  2)</f>
        <v>0</v>
      </c>
      <c r="G34" s="34"/>
      <c r="H34" s="34"/>
      <c r="I34" s="124">
        <v>0.15</v>
      </c>
      <c r="J34" s="123">
        <f>ROUND(((SUM(BF118:BF138))*I34),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ROUND((SUM(BG118:BG138)),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ROUND((SUM(BH118:BH138)),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ROUND((SUM(BI118:BI138)),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Podpora biodiverzity botanicky a zoologicky cenného území bývalého vojenského areálu v Chomýži u Krnova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0" t="str">
        <f>E9</f>
        <v>SO 07 - Výsev kokrhele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Chomýž u Krnova</v>
      </c>
      <c r="G89" s="36"/>
      <c r="H89" s="36"/>
      <c r="I89" s="29" t="s">
        <v>22</v>
      </c>
      <c r="J89" s="66" t="str">
        <f>IF(J12="","",J12)</f>
        <v>16. 10. 2020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Krnov</v>
      </c>
      <c r="G91" s="36"/>
      <c r="H91" s="36"/>
      <c r="I91" s="29" t="s">
        <v>32</v>
      </c>
      <c r="J91" s="32" t="str">
        <f>E21</f>
        <v>ZAHRADA OLOMOUC,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36</v>
      </c>
      <c r="J92" s="32" t="str">
        <f>E24</f>
        <v>Ing. Milena Uhlárová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9" customFormat="1" ht="24.95" customHeight="1">
      <c r="B97" s="147"/>
      <c r="C97" s="148"/>
      <c r="D97" s="149" t="s">
        <v>122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123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124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8" t="str">
        <f>E7</f>
        <v>Podpora biodiverzity botanicky a zoologicky cenného území bývalého vojenského areálu v Chomýži u Krnova</v>
      </c>
      <c r="F108" s="299"/>
      <c r="G108" s="299"/>
      <c r="H108" s="29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115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50" t="str">
        <f>E9</f>
        <v>SO 07 - Výsev kokrhele</v>
      </c>
      <c r="F110" s="300"/>
      <c r="G110" s="300"/>
      <c r="H110" s="30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Chomýž u Krnova</v>
      </c>
      <c r="G112" s="36"/>
      <c r="H112" s="36"/>
      <c r="I112" s="29" t="s">
        <v>22</v>
      </c>
      <c r="J112" s="66" t="str">
        <f>IF(J12="","",J12)</f>
        <v>16. 10. 2020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Město Krnov</v>
      </c>
      <c r="G114" s="36"/>
      <c r="H114" s="36"/>
      <c r="I114" s="29" t="s">
        <v>32</v>
      </c>
      <c r="J114" s="32" t="str">
        <f>E21</f>
        <v>ZAHRADA OLOMOUC,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30</v>
      </c>
      <c r="D115" s="36"/>
      <c r="E115" s="36"/>
      <c r="F115" s="27" t="str">
        <f>IF(E18="","",E18)</f>
        <v>Vyplň údaj</v>
      </c>
      <c r="G115" s="36"/>
      <c r="H115" s="36"/>
      <c r="I115" s="29" t="s">
        <v>36</v>
      </c>
      <c r="J115" s="32" t="str">
        <f>E24</f>
        <v>Ing. Milena Uhlárová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125</v>
      </c>
      <c r="D117" s="162" t="s">
        <v>64</v>
      </c>
      <c r="E117" s="162" t="s">
        <v>60</v>
      </c>
      <c r="F117" s="162" t="s">
        <v>61</v>
      </c>
      <c r="G117" s="162" t="s">
        <v>126</v>
      </c>
      <c r="H117" s="162" t="s">
        <v>127</v>
      </c>
      <c r="I117" s="162" t="s">
        <v>128</v>
      </c>
      <c r="J117" s="162" t="s">
        <v>119</v>
      </c>
      <c r="K117" s="163" t="s">
        <v>129</v>
      </c>
      <c r="L117" s="164"/>
      <c r="M117" s="75" t="s">
        <v>1</v>
      </c>
      <c r="N117" s="76" t="s">
        <v>43</v>
      </c>
      <c r="O117" s="76" t="s">
        <v>130</v>
      </c>
      <c r="P117" s="76" t="s">
        <v>131</v>
      </c>
      <c r="Q117" s="76" t="s">
        <v>132</v>
      </c>
      <c r="R117" s="76" t="s">
        <v>133</v>
      </c>
      <c r="S117" s="76" t="s">
        <v>134</v>
      </c>
      <c r="T117" s="77" t="s">
        <v>135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136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78</v>
      </c>
      <c r="AU118" s="17" t="s">
        <v>121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78</v>
      </c>
      <c r="E119" s="173" t="s">
        <v>137</v>
      </c>
      <c r="F119" s="173" t="s">
        <v>138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87</v>
      </c>
      <c r="AT119" s="182" t="s">
        <v>78</v>
      </c>
      <c r="AU119" s="182" t="s">
        <v>79</v>
      </c>
      <c r="AY119" s="181" t="s">
        <v>139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78</v>
      </c>
      <c r="E120" s="184" t="s">
        <v>87</v>
      </c>
      <c r="F120" s="184" t="s">
        <v>140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SUM(P121:P138)</f>
        <v>0</v>
      </c>
      <c r="Q120" s="178"/>
      <c r="R120" s="179">
        <f>SUM(R121:R138)</f>
        <v>0</v>
      </c>
      <c r="S120" s="178"/>
      <c r="T120" s="180">
        <f>SUM(T121:T138)</f>
        <v>0</v>
      </c>
      <c r="AR120" s="181" t="s">
        <v>87</v>
      </c>
      <c r="AT120" s="182" t="s">
        <v>78</v>
      </c>
      <c r="AU120" s="182" t="s">
        <v>87</v>
      </c>
      <c r="AY120" s="181" t="s">
        <v>139</v>
      </c>
      <c r="BK120" s="183">
        <f>SUM(BK121:BK138)</f>
        <v>0</v>
      </c>
    </row>
    <row r="121" spans="1:65" s="2" customFormat="1" ht="14.45" customHeight="1">
      <c r="A121" s="34"/>
      <c r="B121" s="35"/>
      <c r="C121" s="186" t="s">
        <v>87</v>
      </c>
      <c r="D121" s="186" t="s">
        <v>141</v>
      </c>
      <c r="E121" s="187" t="s">
        <v>222</v>
      </c>
      <c r="F121" s="188" t="s">
        <v>606</v>
      </c>
      <c r="G121" s="189" t="s">
        <v>191</v>
      </c>
      <c r="H121" s="190">
        <v>1.18</v>
      </c>
      <c r="I121" s="191"/>
      <c r="J121" s="192">
        <f>ROUND(I121*H121,2)</f>
        <v>0</v>
      </c>
      <c r="K121" s="188" t="s">
        <v>1</v>
      </c>
      <c r="L121" s="39"/>
      <c r="M121" s="193" t="s">
        <v>1</v>
      </c>
      <c r="N121" s="194" t="s">
        <v>44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146</v>
      </c>
      <c r="AT121" s="197" t="s">
        <v>141</v>
      </c>
      <c r="AU121" s="197" t="s">
        <v>89</v>
      </c>
      <c r="AY121" s="17" t="s">
        <v>139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87</v>
      </c>
      <c r="BK121" s="198">
        <f>ROUND(I121*H121,2)</f>
        <v>0</v>
      </c>
      <c r="BL121" s="17" t="s">
        <v>146</v>
      </c>
      <c r="BM121" s="197" t="s">
        <v>607</v>
      </c>
    </row>
    <row r="122" spans="1:65" s="13" customFormat="1" ht="11.25">
      <c r="B122" s="199"/>
      <c r="C122" s="200"/>
      <c r="D122" s="201" t="s">
        <v>148</v>
      </c>
      <c r="E122" s="202" t="s">
        <v>1</v>
      </c>
      <c r="F122" s="203" t="s">
        <v>608</v>
      </c>
      <c r="G122" s="200"/>
      <c r="H122" s="202" t="s">
        <v>1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148</v>
      </c>
      <c r="AU122" s="209" t="s">
        <v>89</v>
      </c>
      <c r="AV122" s="13" t="s">
        <v>87</v>
      </c>
      <c r="AW122" s="13" t="s">
        <v>35</v>
      </c>
      <c r="AX122" s="13" t="s">
        <v>79</v>
      </c>
      <c r="AY122" s="209" t="s">
        <v>139</v>
      </c>
    </row>
    <row r="123" spans="1:65" s="14" customFormat="1" ht="11.25">
      <c r="B123" s="210"/>
      <c r="C123" s="211"/>
      <c r="D123" s="201" t="s">
        <v>148</v>
      </c>
      <c r="E123" s="212" t="s">
        <v>1</v>
      </c>
      <c r="F123" s="213" t="s">
        <v>609</v>
      </c>
      <c r="G123" s="211"/>
      <c r="H123" s="214">
        <v>1.18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148</v>
      </c>
      <c r="AU123" s="220" t="s">
        <v>89</v>
      </c>
      <c r="AV123" s="14" t="s">
        <v>89</v>
      </c>
      <c r="AW123" s="14" t="s">
        <v>35</v>
      </c>
      <c r="AX123" s="14" t="s">
        <v>87</v>
      </c>
      <c r="AY123" s="220" t="s">
        <v>139</v>
      </c>
    </row>
    <row r="124" spans="1:65" s="2" customFormat="1" ht="14.45" customHeight="1">
      <c r="A124" s="34"/>
      <c r="B124" s="35"/>
      <c r="C124" s="186" t="s">
        <v>89</v>
      </c>
      <c r="D124" s="186" t="s">
        <v>141</v>
      </c>
      <c r="E124" s="187" t="s">
        <v>227</v>
      </c>
      <c r="F124" s="188" t="s">
        <v>228</v>
      </c>
      <c r="G124" s="189" t="s">
        <v>191</v>
      </c>
      <c r="H124" s="190">
        <v>1.18</v>
      </c>
      <c r="I124" s="191"/>
      <c r="J124" s="192">
        <f>ROUND(I124*H124,2)</f>
        <v>0</v>
      </c>
      <c r="K124" s="188" t="s">
        <v>1</v>
      </c>
      <c r="L124" s="39"/>
      <c r="M124" s="193" t="s">
        <v>1</v>
      </c>
      <c r="N124" s="194" t="s">
        <v>44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146</v>
      </c>
      <c r="AT124" s="197" t="s">
        <v>141</v>
      </c>
      <c r="AU124" s="197" t="s">
        <v>89</v>
      </c>
      <c r="AY124" s="17" t="s">
        <v>139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87</v>
      </c>
      <c r="BK124" s="198">
        <f>ROUND(I124*H124,2)</f>
        <v>0</v>
      </c>
      <c r="BL124" s="17" t="s">
        <v>146</v>
      </c>
      <c r="BM124" s="197" t="s">
        <v>610</v>
      </c>
    </row>
    <row r="125" spans="1:65" s="13" customFormat="1" ht="11.25">
      <c r="B125" s="199"/>
      <c r="C125" s="200"/>
      <c r="D125" s="201" t="s">
        <v>148</v>
      </c>
      <c r="E125" s="202" t="s">
        <v>1</v>
      </c>
      <c r="F125" s="203" t="s">
        <v>608</v>
      </c>
      <c r="G125" s="200"/>
      <c r="H125" s="202" t="s">
        <v>1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148</v>
      </c>
      <c r="AU125" s="209" t="s">
        <v>89</v>
      </c>
      <c r="AV125" s="13" t="s">
        <v>87</v>
      </c>
      <c r="AW125" s="13" t="s">
        <v>35</v>
      </c>
      <c r="AX125" s="13" t="s">
        <v>79</v>
      </c>
      <c r="AY125" s="209" t="s">
        <v>139</v>
      </c>
    </row>
    <row r="126" spans="1:65" s="14" customFormat="1" ht="11.25">
      <c r="B126" s="210"/>
      <c r="C126" s="211"/>
      <c r="D126" s="201" t="s">
        <v>148</v>
      </c>
      <c r="E126" s="212" t="s">
        <v>1</v>
      </c>
      <c r="F126" s="213" t="s">
        <v>609</v>
      </c>
      <c r="G126" s="211"/>
      <c r="H126" s="214">
        <v>1.18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148</v>
      </c>
      <c r="AU126" s="220" t="s">
        <v>89</v>
      </c>
      <c r="AV126" s="14" t="s">
        <v>89</v>
      </c>
      <c r="AW126" s="14" t="s">
        <v>35</v>
      </c>
      <c r="AX126" s="14" t="s">
        <v>87</v>
      </c>
      <c r="AY126" s="220" t="s">
        <v>139</v>
      </c>
    </row>
    <row r="127" spans="1:65" s="2" customFormat="1" ht="14.45" customHeight="1">
      <c r="A127" s="34"/>
      <c r="B127" s="35"/>
      <c r="C127" s="186" t="s">
        <v>158</v>
      </c>
      <c r="D127" s="186" t="s">
        <v>141</v>
      </c>
      <c r="E127" s="187" t="s">
        <v>230</v>
      </c>
      <c r="F127" s="188" t="s">
        <v>231</v>
      </c>
      <c r="G127" s="189" t="s">
        <v>191</v>
      </c>
      <c r="H127" s="190">
        <v>1.18</v>
      </c>
      <c r="I127" s="191"/>
      <c r="J127" s="192">
        <f>ROUND(I127*H127,2)</f>
        <v>0</v>
      </c>
      <c r="K127" s="188" t="s">
        <v>1</v>
      </c>
      <c r="L127" s="39"/>
      <c r="M127" s="193" t="s">
        <v>1</v>
      </c>
      <c r="N127" s="194" t="s">
        <v>44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146</v>
      </c>
      <c r="AT127" s="197" t="s">
        <v>141</v>
      </c>
      <c r="AU127" s="197" t="s">
        <v>89</v>
      </c>
      <c r="AY127" s="17" t="s">
        <v>139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87</v>
      </c>
      <c r="BK127" s="198">
        <f>ROUND(I127*H127,2)</f>
        <v>0</v>
      </c>
      <c r="BL127" s="17" t="s">
        <v>146</v>
      </c>
      <c r="BM127" s="197" t="s">
        <v>611</v>
      </c>
    </row>
    <row r="128" spans="1:65" s="13" customFormat="1" ht="11.25">
      <c r="B128" s="199"/>
      <c r="C128" s="200"/>
      <c r="D128" s="201" t="s">
        <v>148</v>
      </c>
      <c r="E128" s="202" t="s">
        <v>1</v>
      </c>
      <c r="F128" s="203" t="s">
        <v>608</v>
      </c>
      <c r="G128" s="200"/>
      <c r="H128" s="202" t="s">
        <v>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148</v>
      </c>
      <c r="AU128" s="209" t="s">
        <v>89</v>
      </c>
      <c r="AV128" s="13" t="s">
        <v>87</v>
      </c>
      <c r="AW128" s="13" t="s">
        <v>35</v>
      </c>
      <c r="AX128" s="13" t="s">
        <v>79</v>
      </c>
      <c r="AY128" s="209" t="s">
        <v>139</v>
      </c>
    </row>
    <row r="129" spans="1:65" s="14" customFormat="1" ht="11.25">
      <c r="B129" s="210"/>
      <c r="C129" s="211"/>
      <c r="D129" s="201" t="s">
        <v>148</v>
      </c>
      <c r="E129" s="212" t="s">
        <v>1</v>
      </c>
      <c r="F129" s="213" t="s">
        <v>609</v>
      </c>
      <c r="G129" s="211"/>
      <c r="H129" s="214">
        <v>1.18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148</v>
      </c>
      <c r="AU129" s="220" t="s">
        <v>89</v>
      </c>
      <c r="AV129" s="14" t="s">
        <v>89</v>
      </c>
      <c r="AW129" s="14" t="s">
        <v>35</v>
      </c>
      <c r="AX129" s="14" t="s">
        <v>87</v>
      </c>
      <c r="AY129" s="220" t="s">
        <v>139</v>
      </c>
    </row>
    <row r="130" spans="1:65" s="2" customFormat="1" ht="14.45" customHeight="1">
      <c r="A130" s="34"/>
      <c r="B130" s="35"/>
      <c r="C130" s="186" t="s">
        <v>146</v>
      </c>
      <c r="D130" s="186" t="s">
        <v>141</v>
      </c>
      <c r="E130" s="187" t="s">
        <v>612</v>
      </c>
      <c r="F130" s="188" t="s">
        <v>613</v>
      </c>
      <c r="G130" s="189" t="s">
        <v>235</v>
      </c>
      <c r="H130" s="190">
        <v>11821</v>
      </c>
      <c r="I130" s="191"/>
      <c r="J130" s="192">
        <f>ROUND(I130*H130,2)</f>
        <v>0</v>
      </c>
      <c r="K130" s="188" t="s">
        <v>145</v>
      </c>
      <c r="L130" s="39"/>
      <c r="M130" s="193" t="s">
        <v>1</v>
      </c>
      <c r="N130" s="194" t="s">
        <v>44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146</v>
      </c>
      <c r="AT130" s="197" t="s">
        <v>141</v>
      </c>
      <c r="AU130" s="197" t="s">
        <v>89</v>
      </c>
      <c r="AY130" s="17" t="s">
        <v>139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87</v>
      </c>
      <c r="BK130" s="198">
        <f>ROUND(I130*H130,2)</f>
        <v>0</v>
      </c>
      <c r="BL130" s="17" t="s">
        <v>146</v>
      </c>
      <c r="BM130" s="197" t="s">
        <v>614</v>
      </c>
    </row>
    <row r="131" spans="1:65" s="13" customFormat="1" ht="11.25">
      <c r="B131" s="199"/>
      <c r="C131" s="200"/>
      <c r="D131" s="201" t="s">
        <v>148</v>
      </c>
      <c r="E131" s="202" t="s">
        <v>1</v>
      </c>
      <c r="F131" s="203" t="s">
        <v>615</v>
      </c>
      <c r="G131" s="200"/>
      <c r="H131" s="202" t="s">
        <v>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148</v>
      </c>
      <c r="AU131" s="209" t="s">
        <v>89</v>
      </c>
      <c r="AV131" s="13" t="s">
        <v>87</v>
      </c>
      <c r="AW131" s="13" t="s">
        <v>35</v>
      </c>
      <c r="AX131" s="13" t="s">
        <v>79</v>
      </c>
      <c r="AY131" s="209" t="s">
        <v>139</v>
      </c>
    </row>
    <row r="132" spans="1:65" s="14" customFormat="1" ht="11.25">
      <c r="B132" s="210"/>
      <c r="C132" s="211"/>
      <c r="D132" s="201" t="s">
        <v>148</v>
      </c>
      <c r="E132" s="212" t="s">
        <v>1</v>
      </c>
      <c r="F132" s="213" t="s">
        <v>616</v>
      </c>
      <c r="G132" s="211"/>
      <c r="H132" s="214">
        <v>11821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148</v>
      </c>
      <c r="AU132" s="220" t="s">
        <v>89</v>
      </c>
      <c r="AV132" s="14" t="s">
        <v>89</v>
      </c>
      <c r="AW132" s="14" t="s">
        <v>35</v>
      </c>
      <c r="AX132" s="14" t="s">
        <v>87</v>
      </c>
      <c r="AY132" s="220" t="s">
        <v>139</v>
      </c>
    </row>
    <row r="133" spans="1:65" s="2" customFormat="1" ht="14.45" customHeight="1">
      <c r="A133" s="34"/>
      <c r="B133" s="35"/>
      <c r="C133" s="224" t="s">
        <v>169</v>
      </c>
      <c r="D133" s="224" t="s">
        <v>271</v>
      </c>
      <c r="E133" s="225" t="s">
        <v>617</v>
      </c>
      <c r="F133" s="226" t="s">
        <v>618</v>
      </c>
      <c r="G133" s="227" t="s">
        <v>302</v>
      </c>
      <c r="H133" s="228">
        <v>24.114999999999998</v>
      </c>
      <c r="I133" s="229"/>
      <c r="J133" s="230">
        <f>ROUND(I133*H133,2)</f>
        <v>0</v>
      </c>
      <c r="K133" s="226" t="s">
        <v>1</v>
      </c>
      <c r="L133" s="231"/>
      <c r="M133" s="232" t="s">
        <v>1</v>
      </c>
      <c r="N133" s="233" t="s">
        <v>44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188</v>
      </c>
      <c r="AT133" s="197" t="s">
        <v>271</v>
      </c>
      <c r="AU133" s="197" t="s">
        <v>89</v>
      </c>
      <c r="AY133" s="17" t="s">
        <v>139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87</v>
      </c>
      <c r="BK133" s="198">
        <f>ROUND(I133*H133,2)</f>
        <v>0</v>
      </c>
      <c r="BL133" s="17" t="s">
        <v>146</v>
      </c>
      <c r="BM133" s="197" t="s">
        <v>619</v>
      </c>
    </row>
    <row r="134" spans="1:65" s="13" customFormat="1" ht="11.25">
      <c r="B134" s="199"/>
      <c r="C134" s="200"/>
      <c r="D134" s="201" t="s">
        <v>148</v>
      </c>
      <c r="E134" s="202" t="s">
        <v>1</v>
      </c>
      <c r="F134" s="203" t="s">
        <v>620</v>
      </c>
      <c r="G134" s="200"/>
      <c r="H134" s="202" t="s">
        <v>1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148</v>
      </c>
      <c r="AU134" s="209" t="s">
        <v>89</v>
      </c>
      <c r="AV134" s="13" t="s">
        <v>87</v>
      </c>
      <c r="AW134" s="13" t="s">
        <v>35</v>
      </c>
      <c r="AX134" s="13" t="s">
        <v>79</v>
      </c>
      <c r="AY134" s="209" t="s">
        <v>139</v>
      </c>
    </row>
    <row r="135" spans="1:65" s="14" customFormat="1" ht="11.25">
      <c r="B135" s="210"/>
      <c r="C135" s="211"/>
      <c r="D135" s="201" t="s">
        <v>148</v>
      </c>
      <c r="E135" s="212" t="s">
        <v>1</v>
      </c>
      <c r="F135" s="213" t="s">
        <v>621</v>
      </c>
      <c r="G135" s="211"/>
      <c r="H135" s="214">
        <v>24.114999999999998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148</v>
      </c>
      <c r="AU135" s="220" t="s">
        <v>89</v>
      </c>
      <c r="AV135" s="14" t="s">
        <v>89</v>
      </c>
      <c r="AW135" s="14" t="s">
        <v>35</v>
      </c>
      <c r="AX135" s="14" t="s">
        <v>87</v>
      </c>
      <c r="AY135" s="220" t="s">
        <v>139</v>
      </c>
    </row>
    <row r="136" spans="1:65" s="2" customFormat="1" ht="14.45" customHeight="1">
      <c r="A136" s="34"/>
      <c r="B136" s="35"/>
      <c r="C136" s="186" t="s">
        <v>175</v>
      </c>
      <c r="D136" s="186" t="s">
        <v>141</v>
      </c>
      <c r="E136" s="187" t="s">
        <v>622</v>
      </c>
      <c r="F136" s="188" t="s">
        <v>623</v>
      </c>
      <c r="G136" s="189" t="s">
        <v>235</v>
      </c>
      <c r="H136" s="190">
        <v>11821</v>
      </c>
      <c r="I136" s="191"/>
      <c r="J136" s="192">
        <f>ROUND(I136*H136,2)</f>
        <v>0</v>
      </c>
      <c r="K136" s="188" t="s">
        <v>145</v>
      </c>
      <c r="L136" s="39"/>
      <c r="M136" s="193" t="s">
        <v>1</v>
      </c>
      <c r="N136" s="194" t="s">
        <v>44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146</v>
      </c>
      <c r="AT136" s="197" t="s">
        <v>141</v>
      </c>
      <c r="AU136" s="197" t="s">
        <v>89</v>
      </c>
      <c r="AY136" s="17" t="s">
        <v>139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87</v>
      </c>
      <c r="BK136" s="198">
        <f>ROUND(I136*H136,2)</f>
        <v>0</v>
      </c>
      <c r="BL136" s="17" t="s">
        <v>146</v>
      </c>
      <c r="BM136" s="197" t="s">
        <v>624</v>
      </c>
    </row>
    <row r="137" spans="1:65" s="13" customFormat="1" ht="11.25">
      <c r="B137" s="199"/>
      <c r="C137" s="200"/>
      <c r="D137" s="201" t="s">
        <v>148</v>
      </c>
      <c r="E137" s="202" t="s">
        <v>1</v>
      </c>
      <c r="F137" s="203" t="s">
        <v>625</v>
      </c>
      <c r="G137" s="200"/>
      <c r="H137" s="202" t="s">
        <v>1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148</v>
      </c>
      <c r="AU137" s="209" t="s">
        <v>89</v>
      </c>
      <c r="AV137" s="13" t="s">
        <v>87</v>
      </c>
      <c r="AW137" s="13" t="s">
        <v>35</v>
      </c>
      <c r="AX137" s="13" t="s">
        <v>79</v>
      </c>
      <c r="AY137" s="209" t="s">
        <v>139</v>
      </c>
    </row>
    <row r="138" spans="1:65" s="14" customFormat="1" ht="11.25">
      <c r="B138" s="210"/>
      <c r="C138" s="211"/>
      <c r="D138" s="201" t="s">
        <v>148</v>
      </c>
      <c r="E138" s="212" t="s">
        <v>1</v>
      </c>
      <c r="F138" s="213" t="s">
        <v>616</v>
      </c>
      <c r="G138" s="211"/>
      <c r="H138" s="214">
        <v>11821</v>
      </c>
      <c r="I138" s="215"/>
      <c r="J138" s="211"/>
      <c r="K138" s="211"/>
      <c r="L138" s="216"/>
      <c r="M138" s="221"/>
      <c r="N138" s="222"/>
      <c r="O138" s="222"/>
      <c r="P138" s="222"/>
      <c r="Q138" s="222"/>
      <c r="R138" s="222"/>
      <c r="S138" s="222"/>
      <c r="T138" s="223"/>
      <c r="AT138" s="220" t="s">
        <v>148</v>
      </c>
      <c r="AU138" s="220" t="s">
        <v>89</v>
      </c>
      <c r="AV138" s="14" t="s">
        <v>89</v>
      </c>
      <c r="AW138" s="14" t="s">
        <v>35</v>
      </c>
      <c r="AX138" s="14" t="s">
        <v>87</v>
      </c>
      <c r="AY138" s="220" t="s">
        <v>139</v>
      </c>
    </row>
    <row r="139" spans="1:65" s="2" customFormat="1" ht="6.95" customHeight="1">
      <c r="A139" s="34"/>
      <c r="B139" s="54"/>
      <c r="C139" s="55"/>
      <c r="D139" s="55"/>
      <c r="E139" s="55"/>
      <c r="F139" s="55"/>
      <c r="G139" s="55"/>
      <c r="H139" s="55"/>
      <c r="I139" s="55"/>
      <c r="J139" s="55"/>
      <c r="K139" s="55"/>
      <c r="L139" s="39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algorithmName="SHA-512" hashValue="UG/EnxR5n2qG/WMmG/TnX7RIBbgCtOMkEF85n3VDvmztidRSWE1EmVvOZukUKa+6Dw4GJvatfN1B/KCmBWeQNg==" saltValue="lOJ/LCas6vW3KM4rBjJRyTH8zcRjA8XuN4z4jDrVMIiHUFjBfBpa2CAvMUom9Fa9N5/orIrii2FKdf6QOFvkLQ==" spinCount="100000" sheet="1" objects="1" scenarios="1" formatColumns="0" formatRows="0" autoFilter="0"/>
  <autoFilter ref="C117:K13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110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114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Podpora biodiverzity botanicky a zoologicky cenného území bývalého vojenského areálu v Chomýži u Krnova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115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626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16. 10. 2020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37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38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ROUND((SUM(BE118:BE127)),  2)</f>
        <v>0</v>
      </c>
      <c r="G33" s="34"/>
      <c r="H33" s="34"/>
      <c r="I33" s="124">
        <v>0.21</v>
      </c>
      <c r="J33" s="123">
        <f>ROUND(((SUM(BE118:BE127))*I33),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ROUND((SUM(BF118:BF127)),  2)</f>
        <v>0</v>
      </c>
      <c r="G34" s="34"/>
      <c r="H34" s="34"/>
      <c r="I34" s="124">
        <v>0.15</v>
      </c>
      <c r="J34" s="123">
        <f>ROUND(((SUM(BF118:BF127))*I34),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ROUND((SUM(BG118:BG127)),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ROUND((SUM(BH118:BH127)),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ROUND((SUM(BI118:BI127)),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Podpora biodiverzity botanicky a zoologicky cenného území bývalého vojenského areálu v Chomýži u Krnova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0" t="str">
        <f>E9</f>
        <v>SO 08 - Tvorba tůní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Chomýž u Krnova</v>
      </c>
      <c r="G89" s="36"/>
      <c r="H89" s="36"/>
      <c r="I89" s="29" t="s">
        <v>22</v>
      </c>
      <c r="J89" s="66" t="str">
        <f>IF(J12="","",J12)</f>
        <v>16. 10. 2020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Krnov</v>
      </c>
      <c r="G91" s="36"/>
      <c r="H91" s="36"/>
      <c r="I91" s="29" t="s">
        <v>32</v>
      </c>
      <c r="J91" s="32" t="str">
        <f>E21</f>
        <v>ZAHRADA OLOMOUC,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36</v>
      </c>
      <c r="J92" s="32" t="str">
        <f>E24</f>
        <v>Ing. Milena Uhlárová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118</v>
      </c>
      <c r="D94" s="144"/>
      <c r="E94" s="144"/>
      <c r="F94" s="144"/>
      <c r="G94" s="144"/>
      <c r="H94" s="144"/>
      <c r="I94" s="144"/>
      <c r="J94" s="145" t="s">
        <v>119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120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121</v>
      </c>
    </row>
    <row r="97" spans="1:31" s="9" customFormat="1" ht="24.95" customHeight="1">
      <c r="B97" s="147"/>
      <c r="C97" s="148"/>
      <c r="D97" s="149" t="s">
        <v>122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123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124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8" t="str">
        <f>E7</f>
        <v>Podpora biodiverzity botanicky a zoologicky cenného území bývalého vojenského areálu v Chomýži u Krnova</v>
      </c>
      <c r="F108" s="299"/>
      <c r="G108" s="299"/>
      <c r="H108" s="29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115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50" t="str">
        <f>E9</f>
        <v>SO 08 - Tvorba tůní</v>
      </c>
      <c r="F110" s="300"/>
      <c r="G110" s="300"/>
      <c r="H110" s="30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Chomýž u Krnova</v>
      </c>
      <c r="G112" s="36"/>
      <c r="H112" s="36"/>
      <c r="I112" s="29" t="s">
        <v>22</v>
      </c>
      <c r="J112" s="66" t="str">
        <f>IF(J12="","",J12)</f>
        <v>16. 10. 2020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Město Krnov</v>
      </c>
      <c r="G114" s="36"/>
      <c r="H114" s="36"/>
      <c r="I114" s="29" t="s">
        <v>32</v>
      </c>
      <c r="J114" s="32" t="str">
        <f>E21</f>
        <v>ZAHRADA OLOMOUC,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30</v>
      </c>
      <c r="D115" s="36"/>
      <c r="E115" s="36"/>
      <c r="F115" s="27" t="str">
        <f>IF(E18="","",E18)</f>
        <v>Vyplň údaj</v>
      </c>
      <c r="G115" s="36"/>
      <c r="H115" s="36"/>
      <c r="I115" s="29" t="s">
        <v>36</v>
      </c>
      <c r="J115" s="32" t="str">
        <f>E24</f>
        <v>Ing. Milena Uhlárová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125</v>
      </c>
      <c r="D117" s="162" t="s">
        <v>64</v>
      </c>
      <c r="E117" s="162" t="s">
        <v>60</v>
      </c>
      <c r="F117" s="162" t="s">
        <v>61</v>
      </c>
      <c r="G117" s="162" t="s">
        <v>126</v>
      </c>
      <c r="H117" s="162" t="s">
        <v>127</v>
      </c>
      <c r="I117" s="162" t="s">
        <v>128</v>
      </c>
      <c r="J117" s="162" t="s">
        <v>119</v>
      </c>
      <c r="K117" s="163" t="s">
        <v>129</v>
      </c>
      <c r="L117" s="164"/>
      <c r="M117" s="75" t="s">
        <v>1</v>
      </c>
      <c r="N117" s="76" t="s">
        <v>43</v>
      </c>
      <c r="O117" s="76" t="s">
        <v>130</v>
      </c>
      <c r="P117" s="76" t="s">
        <v>131</v>
      </c>
      <c r="Q117" s="76" t="s">
        <v>132</v>
      </c>
      <c r="R117" s="76" t="s">
        <v>133</v>
      </c>
      <c r="S117" s="76" t="s">
        <v>134</v>
      </c>
      <c r="T117" s="77" t="s">
        <v>135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136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78</v>
      </c>
      <c r="AU118" s="17" t="s">
        <v>121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78</v>
      </c>
      <c r="E119" s="173" t="s">
        <v>137</v>
      </c>
      <c r="F119" s="173" t="s">
        <v>138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87</v>
      </c>
      <c r="AT119" s="182" t="s">
        <v>78</v>
      </c>
      <c r="AU119" s="182" t="s">
        <v>79</v>
      </c>
      <c r="AY119" s="181" t="s">
        <v>139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78</v>
      </c>
      <c r="E120" s="184" t="s">
        <v>87</v>
      </c>
      <c r="F120" s="184" t="s">
        <v>140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SUM(P121:P127)</f>
        <v>0</v>
      </c>
      <c r="Q120" s="178"/>
      <c r="R120" s="179">
        <f>SUM(R121:R127)</f>
        <v>0</v>
      </c>
      <c r="S120" s="178"/>
      <c r="T120" s="180">
        <f>SUM(T121:T127)</f>
        <v>0</v>
      </c>
      <c r="AR120" s="181" t="s">
        <v>87</v>
      </c>
      <c r="AT120" s="182" t="s">
        <v>78</v>
      </c>
      <c r="AU120" s="182" t="s">
        <v>87</v>
      </c>
      <c r="AY120" s="181" t="s">
        <v>139</v>
      </c>
      <c r="BK120" s="183">
        <f>SUM(BK121:BK127)</f>
        <v>0</v>
      </c>
    </row>
    <row r="121" spans="1:65" s="2" customFormat="1" ht="14.45" customHeight="1">
      <c r="A121" s="34"/>
      <c r="B121" s="35"/>
      <c r="C121" s="186" t="s">
        <v>87</v>
      </c>
      <c r="D121" s="186" t="s">
        <v>141</v>
      </c>
      <c r="E121" s="187" t="s">
        <v>627</v>
      </c>
      <c r="F121" s="188" t="s">
        <v>628</v>
      </c>
      <c r="G121" s="189" t="s">
        <v>144</v>
      </c>
      <c r="H121" s="190">
        <v>12</v>
      </c>
      <c r="I121" s="191"/>
      <c r="J121" s="192">
        <f>ROUND(I121*H121,2)</f>
        <v>0</v>
      </c>
      <c r="K121" s="188" t="s">
        <v>1</v>
      </c>
      <c r="L121" s="39"/>
      <c r="M121" s="193" t="s">
        <v>1</v>
      </c>
      <c r="N121" s="194" t="s">
        <v>44</v>
      </c>
      <c r="O121" s="71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146</v>
      </c>
      <c r="AT121" s="197" t="s">
        <v>141</v>
      </c>
      <c r="AU121" s="197" t="s">
        <v>89</v>
      </c>
      <c r="AY121" s="17" t="s">
        <v>139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7" t="s">
        <v>87</v>
      </c>
      <c r="BK121" s="198">
        <f>ROUND(I121*H121,2)</f>
        <v>0</v>
      </c>
      <c r="BL121" s="17" t="s">
        <v>146</v>
      </c>
      <c r="BM121" s="197" t="s">
        <v>629</v>
      </c>
    </row>
    <row r="122" spans="1:65" s="13" customFormat="1" ht="11.25">
      <c r="B122" s="199"/>
      <c r="C122" s="200"/>
      <c r="D122" s="201" t="s">
        <v>148</v>
      </c>
      <c r="E122" s="202" t="s">
        <v>1</v>
      </c>
      <c r="F122" s="203" t="s">
        <v>630</v>
      </c>
      <c r="G122" s="200"/>
      <c r="H122" s="202" t="s">
        <v>1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148</v>
      </c>
      <c r="AU122" s="209" t="s">
        <v>89</v>
      </c>
      <c r="AV122" s="13" t="s">
        <v>87</v>
      </c>
      <c r="AW122" s="13" t="s">
        <v>35</v>
      </c>
      <c r="AX122" s="13" t="s">
        <v>79</v>
      </c>
      <c r="AY122" s="209" t="s">
        <v>139</v>
      </c>
    </row>
    <row r="123" spans="1:65" s="14" customFormat="1" ht="11.25">
      <c r="B123" s="210"/>
      <c r="C123" s="211"/>
      <c r="D123" s="201" t="s">
        <v>148</v>
      </c>
      <c r="E123" s="212" t="s">
        <v>1</v>
      </c>
      <c r="F123" s="213" t="s">
        <v>210</v>
      </c>
      <c r="G123" s="211"/>
      <c r="H123" s="214">
        <v>12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148</v>
      </c>
      <c r="AU123" s="220" t="s">
        <v>89</v>
      </c>
      <c r="AV123" s="14" t="s">
        <v>89</v>
      </c>
      <c r="AW123" s="14" t="s">
        <v>35</v>
      </c>
      <c r="AX123" s="14" t="s">
        <v>87</v>
      </c>
      <c r="AY123" s="220" t="s">
        <v>139</v>
      </c>
    </row>
    <row r="124" spans="1:65" s="2" customFormat="1" ht="14.45" customHeight="1">
      <c r="A124" s="34"/>
      <c r="B124" s="35"/>
      <c r="C124" s="186" t="s">
        <v>89</v>
      </c>
      <c r="D124" s="186" t="s">
        <v>141</v>
      </c>
      <c r="E124" s="187" t="s">
        <v>631</v>
      </c>
      <c r="F124" s="188" t="s">
        <v>632</v>
      </c>
      <c r="G124" s="189" t="s">
        <v>182</v>
      </c>
      <c r="H124" s="190">
        <v>1316</v>
      </c>
      <c r="I124" s="191"/>
      <c r="J124" s="192">
        <f>ROUND(I124*H124,2)</f>
        <v>0</v>
      </c>
      <c r="K124" s="188" t="s">
        <v>1</v>
      </c>
      <c r="L124" s="39"/>
      <c r="M124" s="193" t="s">
        <v>1</v>
      </c>
      <c r="N124" s="194" t="s">
        <v>44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146</v>
      </c>
      <c r="AT124" s="197" t="s">
        <v>141</v>
      </c>
      <c r="AU124" s="197" t="s">
        <v>89</v>
      </c>
      <c r="AY124" s="17" t="s">
        <v>139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87</v>
      </c>
      <c r="BK124" s="198">
        <f>ROUND(I124*H124,2)</f>
        <v>0</v>
      </c>
      <c r="BL124" s="17" t="s">
        <v>146</v>
      </c>
      <c r="BM124" s="197" t="s">
        <v>633</v>
      </c>
    </row>
    <row r="125" spans="1:65" s="14" customFormat="1" ht="11.25">
      <c r="B125" s="210"/>
      <c r="C125" s="211"/>
      <c r="D125" s="201" t="s">
        <v>148</v>
      </c>
      <c r="E125" s="212" t="s">
        <v>1</v>
      </c>
      <c r="F125" s="213" t="s">
        <v>634</v>
      </c>
      <c r="G125" s="211"/>
      <c r="H125" s="214">
        <v>1316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148</v>
      </c>
      <c r="AU125" s="220" t="s">
        <v>89</v>
      </c>
      <c r="AV125" s="14" t="s">
        <v>89</v>
      </c>
      <c r="AW125" s="14" t="s">
        <v>35</v>
      </c>
      <c r="AX125" s="14" t="s">
        <v>87</v>
      </c>
      <c r="AY125" s="220" t="s">
        <v>139</v>
      </c>
    </row>
    <row r="126" spans="1:65" s="2" customFormat="1" ht="24.2" customHeight="1">
      <c r="A126" s="34"/>
      <c r="B126" s="35"/>
      <c r="C126" s="186" t="s">
        <v>158</v>
      </c>
      <c r="D126" s="186" t="s">
        <v>141</v>
      </c>
      <c r="E126" s="187" t="s">
        <v>635</v>
      </c>
      <c r="F126" s="188" t="s">
        <v>636</v>
      </c>
      <c r="G126" s="189" t="s">
        <v>182</v>
      </c>
      <c r="H126" s="190">
        <v>1316</v>
      </c>
      <c r="I126" s="191"/>
      <c r="J126" s="192">
        <f>ROUND(I126*H126,2)</f>
        <v>0</v>
      </c>
      <c r="K126" s="188" t="s">
        <v>1</v>
      </c>
      <c r="L126" s="39"/>
      <c r="M126" s="193" t="s">
        <v>1</v>
      </c>
      <c r="N126" s="194" t="s">
        <v>44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146</v>
      </c>
      <c r="AT126" s="197" t="s">
        <v>141</v>
      </c>
      <c r="AU126" s="197" t="s">
        <v>89</v>
      </c>
      <c r="AY126" s="17" t="s">
        <v>139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87</v>
      </c>
      <c r="BK126" s="198">
        <f>ROUND(I126*H126,2)</f>
        <v>0</v>
      </c>
      <c r="BL126" s="17" t="s">
        <v>146</v>
      </c>
      <c r="BM126" s="197" t="s">
        <v>637</v>
      </c>
    </row>
    <row r="127" spans="1:65" s="14" customFormat="1" ht="11.25">
      <c r="B127" s="210"/>
      <c r="C127" s="211"/>
      <c r="D127" s="201" t="s">
        <v>148</v>
      </c>
      <c r="E127" s="212" t="s">
        <v>1</v>
      </c>
      <c r="F127" s="213" t="s">
        <v>634</v>
      </c>
      <c r="G127" s="211"/>
      <c r="H127" s="214">
        <v>1316</v>
      </c>
      <c r="I127" s="215"/>
      <c r="J127" s="211"/>
      <c r="K127" s="211"/>
      <c r="L127" s="216"/>
      <c r="M127" s="221"/>
      <c r="N127" s="222"/>
      <c r="O127" s="222"/>
      <c r="P127" s="222"/>
      <c r="Q127" s="222"/>
      <c r="R127" s="222"/>
      <c r="S127" s="222"/>
      <c r="T127" s="223"/>
      <c r="AT127" s="220" t="s">
        <v>148</v>
      </c>
      <c r="AU127" s="220" t="s">
        <v>89</v>
      </c>
      <c r="AV127" s="14" t="s">
        <v>89</v>
      </c>
      <c r="AW127" s="14" t="s">
        <v>35</v>
      </c>
      <c r="AX127" s="14" t="s">
        <v>87</v>
      </c>
      <c r="AY127" s="220" t="s">
        <v>139</v>
      </c>
    </row>
    <row r="128" spans="1:65" s="2" customFormat="1" ht="6.95" customHeight="1">
      <c r="A128" s="3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I1C5dhs4GmQfy7gVKKm/mledbMVAIAX2pg5u8rFVffCikAFNAlyLr/0f0F8AYaAByIrcATTPJDgPOk0GKn8k2A==" saltValue="X93sfl1fB3qUuVCu2ppv8uFZLU4l9xh9Q3eVGvrhhyR6ayByV9i5JYTIHb+8m/yljsKygSz7dInu5A8BjkNmhA==" spinCount="100000" sheet="1" objects="1" scenarios="1" formatColumns="0" formatRows="0" autoFilter="0"/>
  <autoFilter ref="C117:K12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01 - Asanace stávající...</vt:lpstr>
      <vt:lpstr>SO 02 - Příprava pro real...</vt:lpstr>
      <vt:lpstr>SO 03 - Ohrazení pastevní...</vt:lpstr>
      <vt:lpstr>SO 04 - Příslušenství ohr...</vt:lpstr>
      <vt:lpstr>SO 05 - Pastva</vt:lpstr>
      <vt:lpstr>SO 06 - Výsadba keřů, och...</vt:lpstr>
      <vt:lpstr>SO 07 - Výsev kokrhele</vt:lpstr>
      <vt:lpstr>SO 08 - Tvorba tůní</vt:lpstr>
      <vt:lpstr>SO 09 - Následná péče - k...</vt:lpstr>
      <vt:lpstr>'Rekapitulace stavby'!Názvy_tisku</vt:lpstr>
      <vt:lpstr>'SO 01 - Asanace stávající...'!Názvy_tisku</vt:lpstr>
      <vt:lpstr>'SO 02 - Příprava pro real...'!Názvy_tisku</vt:lpstr>
      <vt:lpstr>'SO 03 - Ohrazení pastevní...'!Názvy_tisku</vt:lpstr>
      <vt:lpstr>'SO 04 - Příslušenství ohr...'!Názvy_tisku</vt:lpstr>
      <vt:lpstr>'SO 05 - Pastva'!Názvy_tisku</vt:lpstr>
      <vt:lpstr>'SO 06 - Výsadba keřů, och...'!Názvy_tisku</vt:lpstr>
      <vt:lpstr>'SO 07 - Výsev kokrhele'!Názvy_tisku</vt:lpstr>
      <vt:lpstr>'SO 08 - Tvorba tůní'!Názvy_tisku</vt:lpstr>
      <vt:lpstr>'SO 09 - Následná péče - k...'!Názvy_tisku</vt:lpstr>
      <vt:lpstr>'Rekapitulace stavby'!Oblast_tisku</vt:lpstr>
      <vt:lpstr>'SO 01 - Asanace stávající...'!Oblast_tisku</vt:lpstr>
      <vt:lpstr>'SO 02 - Příprava pro real...'!Oblast_tisku</vt:lpstr>
      <vt:lpstr>'SO 03 - Ohrazení pastevní...'!Oblast_tisku</vt:lpstr>
      <vt:lpstr>'SO 04 - Příslušenství ohr...'!Oblast_tisku</vt:lpstr>
      <vt:lpstr>'SO 05 - Pastva'!Oblast_tisku</vt:lpstr>
      <vt:lpstr>'SO 06 - Výsadba keřů, och...'!Oblast_tisku</vt:lpstr>
      <vt:lpstr>'SO 07 - Výsev kokrhele'!Oblast_tisku</vt:lpstr>
      <vt:lpstr>'SO 08 - Tvorba tůní'!Oblast_tisku</vt:lpstr>
      <vt:lpstr>'SO 09 - Následná péče - k...'!Oblast_tisku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Uhlárová</dc:creator>
  <cp:lastModifiedBy>martinik</cp:lastModifiedBy>
  <dcterms:created xsi:type="dcterms:W3CDTF">2020-10-26T10:15:55Z</dcterms:created>
  <dcterms:modified xsi:type="dcterms:W3CDTF">2022-02-10T07:52:23Z</dcterms:modified>
</cp:coreProperties>
</file>