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avel\Příprava\Hl. náměstí 20_byt 3\"/>
    </mc:Choice>
  </mc:AlternateContent>
  <bookViews>
    <workbookView xWindow="0" yWindow="150" windowWidth="28785" windowHeight="1545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Pol'!$A$1:$X$142</definedName>
    <definedName name="_xlnm.Print_Area" localSheetId="1">Stavba!$A$1:$J$35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2" i="12"/>
  <c r="I12" i="12"/>
  <c r="I11" i="12" s="1"/>
  <c r="K12" i="12"/>
  <c r="M12" i="12"/>
  <c r="O12" i="12"/>
  <c r="O11" i="12" s="1"/>
  <c r="Q12" i="12"/>
  <c r="V12" i="12"/>
  <c r="V11" i="12" s="1"/>
  <c r="G16" i="12"/>
  <c r="G11" i="12" s="1"/>
  <c r="I16" i="12"/>
  <c r="K16" i="12"/>
  <c r="K11" i="12" s="1"/>
  <c r="O16" i="12"/>
  <c r="Q16" i="12"/>
  <c r="Q11" i="12" s="1"/>
  <c r="V16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Q21" i="12"/>
  <c r="G22" i="12"/>
  <c r="I22" i="12"/>
  <c r="K22" i="12"/>
  <c r="O22" i="12"/>
  <c r="O21" i="12" s="1"/>
  <c r="Q22" i="12"/>
  <c r="V22" i="12"/>
  <c r="G27" i="12"/>
  <c r="M27" i="12" s="1"/>
  <c r="I27" i="12"/>
  <c r="K27" i="12"/>
  <c r="O27" i="12"/>
  <c r="Q27" i="12"/>
  <c r="V27" i="12"/>
  <c r="G29" i="12"/>
  <c r="I29" i="12"/>
  <c r="I28" i="12" s="1"/>
  <c r="K29" i="12"/>
  <c r="M29" i="12"/>
  <c r="O29" i="12"/>
  <c r="O28" i="12" s="1"/>
  <c r="Q29" i="12"/>
  <c r="Q28" i="12" s="1"/>
  <c r="V29" i="12"/>
  <c r="V28" i="12" s="1"/>
  <c r="G33" i="12"/>
  <c r="M33" i="12" s="1"/>
  <c r="I33" i="12"/>
  <c r="K33" i="12"/>
  <c r="K28" i="12" s="1"/>
  <c r="O33" i="12"/>
  <c r="Q33" i="12"/>
  <c r="V33" i="12"/>
  <c r="G35" i="12"/>
  <c r="Q35" i="12"/>
  <c r="G36" i="12"/>
  <c r="M36" i="12" s="1"/>
  <c r="M35" i="12" s="1"/>
  <c r="I36" i="12"/>
  <c r="I35" i="12" s="1"/>
  <c r="K36" i="12"/>
  <c r="K35" i="12" s="1"/>
  <c r="O36" i="12"/>
  <c r="O35" i="12" s="1"/>
  <c r="Q36" i="12"/>
  <c r="V36" i="12"/>
  <c r="V35" i="12" s="1"/>
  <c r="K37" i="12"/>
  <c r="Q37" i="12"/>
  <c r="G38" i="12"/>
  <c r="G37" i="12" s="1"/>
  <c r="I38" i="12"/>
  <c r="I37" i="12" s="1"/>
  <c r="K38" i="12"/>
  <c r="O38" i="12"/>
  <c r="O37" i="12" s="1"/>
  <c r="Q38" i="12"/>
  <c r="V38" i="12"/>
  <c r="V37" i="12" s="1"/>
  <c r="G40" i="12"/>
  <c r="M40" i="12" s="1"/>
  <c r="I40" i="12"/>
  <c r="I39" i="12" s="1"/>
  <c r="K40" i="12"/>
  <c r="K39" i="12" s="1"/>
  <c r="O40" i="12"/>
  <c r="Q40" i="12"/>
  <c r="Q39" i="12" s="1"/>
  <c r="V40" i="12"/>
  <c r="V39" i="12" s="1"/>
  <c r="G41" i="12"/>
  <c r="I41" i="12"/>
  <c r="K41" i="12"/>
  <c r="M41" i="12"/>
  <c r="O41" i="12"/>
  <c r="O39" i="12" s="1"/>
  <c r="Q41" i="12"/>
  <c r="V41" i="12"/>
  <c r="K42" i="12"/>
  <c r="G43" i="12"/>
  <c r="G42" i="12" s="1"/>
  <c r="I43" i="12"/>
  <c r="I42" i="12" s="1"/>
  <c r="K43" i="12"/>
  <c r="O43" i="12"/>
  <c r="O42" i="12" s="1"/>
  <c r="Q43" i="12"/>
  <c r="Q42" i="12" s="1"/>
  <c r="V43" i="12"/>
  <c r="V42" i="12" s="1"/>
  <c r="O44" i="12"/>
  <c r="G45" i="12"/>
  <c r="G44" i="12" s="1"/>
  <c r="I45" i="12"/>
  <c r="I44" i="12" s="1"/>
  <c r="K45" i="12"/>
  <c r="O45" i="12"/>
  <c r="Q45" i="12"/>
  <c r="Q44" i="12" s="1"/>
  <c r="V45" i="12"/>
  <c r="V44" i="12" s="1"/>
  <c r="G50" i="12"/>
  <c r="M50" i="12" s="1"/>
  <c r="I50" i="12"/>
  <c r="K50" i="12"/>
  <c r="O50" i="12"/>
  <c r="Q50" i="12"/>
  <c r="V50" i="12"/>
  <c r="G52" i="12"/>
  <c r="M52" i="12" s="1"/>
  <c r="I52" i="12"/>
  <c r="K52" i="12"/>
  <c r="K44" i="12" s="1"/>
  <c r="O52" i="12"/>
  <c r="Q52" i="12"/>
  <c r="V52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K64" i="12"/>
  <c r="G65" i="12"/>
  <c r="G64" i="12" s="1"/>
  <c r="I65" i="12"/>
  <c r="I64" i="12" s="1"/>
  <c r="K65" i="12"/>
  <c r="M65" i="12"/>
  <c r="O65" i="12"/>
  <c r="O64" i="12" s="1"/>
  <c r="Q65" i="12"/>
  <c r="Q64" i="12" s="1"/>
  <c r="V65" i="12"/>
  <c r="V64" i="12" s="1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V69" i="12"/>
  <c r="G70" i="12"/>
  <c r="I70" i="12"/>
  <c r="I69" i="12" s="1"/>
  <c r="K70" i="12"/>
  <c r="K69" i="12" s="1"/>
  <c r="O70" i="12"/>
  <c r="Q70" i="12"/>
  <c r="Q69" i="12" s="1"/>
  <c r="V70" i="12"/>
  <c r="G72" i="12"/>
  <c r="M72" i="12" s="1"/>
  <c r="I72" i="12"/>
  <c r="K72" i="12"/>
  <c r="O72" i="12"/>
  <c r="Q72" i="12"/>
  <c r="V72" i="12"/>
  <c r="G78" i="12"/>
  <c r="M78" i="12" s="1"/>
  <c r="I78" i="12"/>
  <c r="K78" i="12"/>
  <c r="O78" i="12"/>
  <c r="Q78" i="12"/>
  <c r="V78" i="12"/>
  <c r="G83" i="12"/>
  <c r="I83" i="12"/>
  <c r="K83" i="12"/>
  <c r="M83" i="12"/>
  <c r="O83" i="12"/>
  <c r="O69" i="12" s="1"/>
  <c r="Q83" i="12"/>
  <c r="V83" i="12"/>
  <c r="G89" i="12"/>
  <c r="M89" i="12" s="1"/>
  <c r="I89" i="12"/>
  <c r="K89" i="12"/>
  <c r="K88" i="12" s="1"/>
  <c r="O89" i="12"/>
  <c r="O88" i="12" s="1"/>
  <c r="Q89" i="12"/>
  <c r="Q88" i="12" s="1"/>
  <c r="V89" i="12"/>
  <c r="V88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105" i="12"/>
  <c r="M105" i="12" s="1"/>
  <c r="I105" i="12"/>
  <c r="I88" i="12" s="1"/>
  <c r="K105" i="12"/>
  <c r="O105" i="12"/>
  <c r="Q105" i="12"/>
  <c r="V105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3" i="12"/>
  <c r="M123" i="12" s="1"/>
  <c r="I123" i="12"/>
  <c r="K123" i="12"/>
  <c r="O123" i="12"/>
  <c r="Q123" i="12"/>
  <c r="V123" i="12"/>
  <c r="I124" i="12"/>
  <c r="G125" i="12"/>
  <c r="M125" i="12" s="1"/>
  <c r="I125" i="12"/>
  <c r="K125" i="12"/>
  <c r="K124" i="12" s="1"/>
  <c r="O125" i="12"/>
  <c r="O124" i="12" s="1"/>
  <c r="Q125" i="12"/>
  <c r="Q124" i="12" s="1"/>
  <c r="V125" i="12"/>
  <c r="V124" i="12" s="1"/>
  <c r="G126" i="12"/>
  <c r="M126" i="12" s="1"/>
  <c r="I126" i="12"/>
  <c r="K126" i="12"/>
  <c r="O126" i="12"/>
  <c r="Q126" i="12"/>
  <c r="V126" i="12"/>
  <c r="G127" i="12"/>
  <c r="I127" i="12"/>
  <c r="K127" i="12"/>
  <c r="O127" i="12"/>
  <c r="Q127" i="12"/>
  <c r="V127" i="12"/>
  <c r="G129" i="12"/>
  <c r="M129" i="12" s="1"/>
  <c r="I129" i="12"/>
  <c r="I128" i="12" s="1"/>
  <c r="K129" i="12"/>
  <c r="K128" i="12" s="1"/>
  <c r="O129" i="12"/>
  <c r="Q129" i="12"/>
  <c r="V129" i="12"/>
  <c r="V128" i="12" s="1"/>
  <c r="G130" i="12"/>
  <c r="G128" i="12" s="1"/>
  <c r="I130" i="12"/>
  <c r="K130" i="12"/>
  <c r="O130" i="12"/>
  <c r="Q130" i="12"/>
  <c r="V130" i="12"/>
  <c r="G131" i="12"/>
  <c r="I131" i="12"/>
  <c r="K131" i="12"/>
  <c r="M131" i="12"/>
  <c r="O131" i="12"/>
  <c r="O128" i="12" s="1"/>
  <c r="Q131" i="12"/>
  <c r="V131" i="12"/>
  <c r="G132" i="12"/>
  <c r="I132" i="12"/>
  <c r="K132" i="12"/>
  <c r="M132" i="12"/>
  <c r="O132" i="12"/>
  <c r="Q132" i="12"/>
  <c r="Q128" i="12" s="1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V135" i="12"/>
  <c r="G136" i="12"/>
  <c r="I136" i="12"/>
  <c r="I135" i="12" s="1"/>
  <c r="K136" i="12"/>
  <c r="O136" i="12"/>
  <c r="Q136" i="12"/>
  <c r="Q135" i="12" s="1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G135" i="12" l="1"/>
  <c r="O135" i="12"/>
  <c r="K135" i="12"/>
  <c r="K21" i="12"/>
  <c r="V21" i="12"/>
  <c r="I21" i="12"/>
  <c r="M11" i="12"/>
  <c r="M130" i="12"/>
  <c r="M128" i="12" s="1"/>
  <c r="G124" i="12"/>
  <c r="M43" i="12"/>
  <c r="M42" i="12" s="1"/>
  <c r="M16" i="12"/>
  <c r="G28" i="12"/>
  <c r="M39" i="12"/>
  <c r="M88" i="12"/>
  <c r="G69" i="12"/>
  <c r="G21" i="12"/>
  <c r="G88" i="12"/>
  <c r="M28" i="12"/>
  <c r="J31" i="1"/>
  <c r="J34" i="1" s="1"/>
  <c r="M64" i="12"/>
  <c r="G39" i="12"/>
  <c r="M45" i="12"/>
  <c r="M44" i="12" s="1"/>
  <c r="M127" i="12"/>
  <c r="M124" i="12" s="1"/>
  <c r="M38" i="12"/>
  <c r="M37" i="12" s="1"/>
  <c r="M22" i="12"/>
  <c r="M21" i="12" s="1"/>
  <c r="M136" i="12"/>
  <c r="M135" i="12" s="1"/>
  <c r="M70" i="12"/>
  <c r="M69" i="12" s="1"/>
  <c r="J32" i="1"/>
  <c r="G15" i="1" l="1"/>
  <c r="G16" i="1" s="1"/>
  <c r="G21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<sst xmlns="http://schemas.openxmlformats.org/spreadsheetml/2006/main" count="630" uniqueCount="259">
  <si>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</si>
  <si>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</si>
  <si>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</si>
  <si>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</si>
  <si>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</si>
  <si>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</si>
  <si>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</si>
  <si>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</si>
  <si>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</si>
  <si>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</si>
  <si>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</si>
  <si>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</si>
  <si>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</si>
  <si>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</si>
  <si>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</si>
  <si>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</si>
  <si>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</si>
  <si>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</si>
  <si>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</si>
  <si>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</si>
  <si>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</si>
  <si>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</si>
  <si>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</si>
  <si>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</si>
  <si>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</si>
  <si>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</si>
  <si>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</si>
  <si>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</si>
  <si>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</si>
  <si>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</si>
  <si>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</si>
  <si>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</si>
  <si>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</si>
  <si>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</si>
  <si>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</si>
  <si>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</si>
  <si>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</si>
  <si>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</si>
  <si>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20 byt č.3</t>
  </si>
  <si>
    <t>SO</t>
  </si>
  <si>
    <t>Stavební objekt</t>
  </si>
  <si>
    <t>Objekt:</t>
  </si>
  <si>
    <t>Rozpočet:</t>
  </si>
  <si>
    <t>Stavba</t>
  </si>
  <si>
    <t>Celkem za stavbu</t>
  </si>
  <si>
    <t>CZK</t>
  </si>
  <si>
    <t>6</t>
  </si>
  <si>
    <t>Úpravy povrchu, podlahy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</si>
  <si>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</si>
  <si>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</si>
  <si>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</si>
  <si>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</si>
  <si>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</si>
  <si>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</si>
  <si>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</si>
  <si>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</si>
  <si>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723</t>
  </si>
  <si>
    <t>Vnitřní plynovod</t>
  </si>
  <si>
    <t>725</t>
  </si>
  <si>
    <t>Zařizovací předměty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</si>
  <si>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</si>
  <si>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</si>
  <si>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</si>
  <si>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</si>
  <si>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</si>
  <si>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</si>
  <si>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</si>
  <si>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</si>
  <si>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</si>
  <si>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</si>
  <si>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</si>
  <si>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</si>
  <si>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</si>
  <si>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</si>
  <si>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</si>
  <si>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</si>
  <si>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</si>
  <si>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</si>
  <si>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</si>
  <si>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</si>
  <si>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</si>
  <si>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</si>
  <si>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</si>
  <si>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</si>
  <si>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</si>
  <si>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</si>
  <si>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</si>
  <si>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</si>
  <si>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</si>
  <si>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</si>
  <si>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</si>
  <si>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</si>
  <si>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</si>
  <si>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</si>
  <si>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</si>
  <si>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</si>
  <si>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</si>
  <si>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</si>
  <si>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</si>
  <si>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</si>
  <si>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</si>
  <si>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</si>
  <si>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601011141</t>
  </si>
  <si>
    <t>Štuk na stropech ručně tloušťka vrstvy 4 mm</t>
  </si>
  <si>
    <t>m2</t>
  </si>
  <si>
    <t>RTS 21/ II</t>
  </si>
  <si>
    <t>Práce</t>
  </si>
  <si>
    <t>POL1_</t>
  </si>
  <si>
    <t>Pokoj : 2,05*4,97</t>
  </si>
  <si>
    <t>VV</t>
  </si>
  <si>
    <t>611421331</t>
  </si>
  <si>
    <t>Oprava váp.omítek stropů do 30% plochy - štukových</t>
  </si>
  <si>
    <t>3,5*2,26</t>
  </si>
  <si>
    <t>1,55*0,9</t>
  </si>
  <si>
    <t>5,0*3,27</t>
  </si>
  <si>
    <t>611481211</t>
  </si>
  <si>
    <t>Montáž výztužné sítě (perlinky) do stěrky-stropy včetně výztužné sítě a stěrkového tmelu Cemix</t>
  </si>
  <si>
    <t>612401391</t>
  </si>
  <si>
    <t>Omítka malých ploch vnitřních stěn do 1 m2</t>
  </si>
  <si>
    <t>kus</t>
  </si>
  <si>
    <t>632411904</t>
  </si>
  <si>
    <t>Penetrace savých podkladů Cemix 0,25 l/m2</t>
  </si>
  <si>
    <t>952901111</t>
  </si>
  <si>
    <t>Vyčištění budov o výšce podlaží do 4 m</t>
  </si>
  <si>
    <t>RTS 20/ II</t>
  </si>
  <si>
    <t>3,5*2,26+1,55*0,9</t>
  </si>
  <si>
    <t>3,47*1,47</t>
  </si>
  <si>
    <t>2,05*4,97</t>
  </si>
  <si>
    <t>952977119R00</t>
  </si>
  <si>
    <t>hod</t>
  </si>
  <si>
    <t>Vlastní</t>
  </si>
  <si>
    <t>Indiv</t>
  </si>
  <si>
    <t>978011121</t>
  </si>
  <si>
    <t>Otlučení omítek vnitřních vápenných stropů do 10 %</t>
  </si>
  <si>
    <t>978011211</t>
  </si>
  <si>
    <t>Odstranění štukové vrstvy vnitřních stropů</t>
  </si>
  <si>
    <t>999281111</t>
  </si>
  <si>
    <t>Přesun hmot pro opravy a údržbu do výšky 25 m</t>
  </si>
  <si>
    <t>t</t>
  </si>
  <si>
    <t>Přesun hmot</t>
  </si>
  <si>
    <t>POL7_</t>
  </si>
  <si>
    <t>723548777</t>
  </si>
  <si>
    <t>Revize PLYNU</t>
  </si>
  <si>
    <t>kpl</t>
  </si>
  <si>
    <t>725299101</t>
  </si>
  <si>
    <t>Montáž koupelnových doplňků - mýdelníků, držáků ap</t>
  </si>
  <si>
    <t>soubor</t>
  </si>
  <si>
    <t>55149077R</t>
  </si>
  <si>
    <t>Zásobník na toaletní papír</t>
  </si>
  <si>
    <t>Specifikace</t>
  </si>
  <si>
    <t>POL3_</t>
  </si>
  <si>
    <t>767667911R00</t>
  </si>
  <si>
    <t>Oprava zárubní pro dveře 1křídlové - prohlá zárubeň</t>
  </si>
  <si>
    <t>775101101</t>
  </si>
  <si>
    <t>Vysávání podlah prům.vysavačem,podlahy vlys,parket</t>
  </si>
  <si>
    <t>RTS 21/ I</t>
  </si>
  <si>
    <t>3,27*5,0</t>
  </si>
  <si>
    <t>1,08*0,38</t>
  </si>
  <si>
    <t>1,5*0,12*2</t>
  </si>
  <si>
    <t>775413010</t>
  </si>
  <si>
    <t>Montáž podlahové lišty ze dřeva, přibíjené</t>
  </si>
  <si>
    <t>m</t>
  </si>
  <si>
    <t>(3,27+0,38+5,0+0,2)*2-1,25-0,8</t>
  </si>
  <si>
    <t>775592000</t>
  </si>
  <si>
    <t>Broušení dřevěných podlah hrubé+střední+jemné</t>
  </si>
  <si>
    <t>775599110</t>
  </si>
  <si>
    <t>Pastování podlah vlysových nebo parketových</t>
  </si>
  <si>
    <t>611936841</t>
  </si>
  <si>
    <t>Lišta soklová 40x20 dýha lak standard 2 dl. 2,5 m</t>
  </si>
  <si>
    <t>SPCM</t>
  </si>
  <si>
    <t>776981101</t>
  </si>
  <si>
    <t xml:space="preserve">Montáž přechodové, podlahové lišty samolepicí </t>
  </si>
  <si>
    <t>0,8+0,7</t>
  </si>
  <si>
    <t>5537017129</t>
  </si>
  <si>
    <t>Lišta přechodová lepicí Al 29/A l=270 cm fólie š 50 mm</t>
  </si>
  <si>
    <t>998776201</t>
  </si>
  <si>
    <t>Přesun hmot pro podlahy povlakové, výšky do 6 m</t>
  </si>
  <si>
    <t>783112510</t>
  </si>
  <si>
    <t>Nátěr olejový OK "A" 2x + 1x email</t>
  </si>
  <si>
    <t>Nátěr radiátoru žebrového litinového : (0,2*0,6*(6+13+7))*2</t>
  </si>
  <si>
    <t>783424340</t>
  </si>
  <si>
    <t>Nátěr syntet. potrubí do DN 50 mm  Z+2x +1x email</t>
  </si>
  <si>
    <t>(6*2,7)</t>
  </si>
  <si>
    <t>1,05</t>
  </si>
  <si>
    <t>2*0,7</t>
  </si>
  <si>
    <t>2*0,8</t>
  </si>
  <si>
    <t>2*0,65</t>
  </si>
  <si>
    <t>783612100</t>
  </si>
  <si>
    <t>Nátěr olejový truhlářských výrobků dvojnásobný</t>
  </si>
  <si>
    <t>783225400</t>
  </si>
  <si>
    <t>Nátěr syntetický kov. konstr. 2x + 1x email + tmel</t>
  </si>
  <si>
    <t>(0,6+2*2,1)*(0,15+0,05*2)*2</t>
  </si>
  <si>
    <t>(0,7+2*2,1)*(0,15+0,05*2)*1</t>
  </si>
  <si>
    <t>(0,8+2*2,1)*(0,15+0,05*2)*2</t>
  </si>
  <si>
    <t>(1,25+2*2,1)*(0,15+0,05*2)*1</t>
  </si>
  <si>
    <t>784402801</t>
  </si>
  <si>
    <t>Odstranění malby oškrábáním v místnosti H do 3,8 m</t>
  </si>
  <si>
    <t>784403801</t>
  </si>
  <si>
    <t xml:space="preserve">Odstranění maleb omytím v místnosti H do 3,8 m </t>
  </si>
  <si>
    <t>784191101</t>
  </si>
  <si>
    <t>Penetrace podkladu univerzální Primalex 1x</t>
  </si>
  <si>
    <t>Stropy : 3,5*2,26+1,55*0,9</t>
  </si>
  <si>
    <t>Stěny : (3,5*2+2,26*2)*2,7</t>
  </si>
  <si>
    <t>(1,55*2+0,9*2)*2,7</t>
  </si>
  <si>
    <t>(3,47*2+1,47*2)*2,7</t>
  </si>
  <si>
    <t>(3,27*2+5,0*2)*2,7</t>
  </si>
  <si>
    <t>(2,05*2+4,97*2)*2,7</t>
  </si>
  <si>
    <t>(1,58*2+1,45*2)*(2,5-2,0)</t>
  </si>
  <si>
    <t>(0,86*2+1,05*2)*2,7</t>
  </si>
  <si>
    <t>784195112</t>
  </si>
  <si>
    <t xml:space="preserve">Malba Primalex Standard, bílá, bez penetrace, 2 x </t>
  </si>
  <si>
    <t>784498942</t>
  </si>
  <si>
    <t>Vysprávka omítky akrylátovým tmelem pl. do 0,04 m2</t>
  </si>
  <si>
    <t>784011222</t>
  </si>
  <si>
    <t>Zakrytí podlah včetně papírové lepenky</t>
  </si>
  <si>
    <t>938778411R00</t>
  </si>
  <si>
    <t>Očištění povrchu oken a parapetů, očištění a odmaštění sporáku a kuchyňské linky</t>
  </si>
  <si>
    <t>h</t>
  </si>
  <si>
    <t>210201514</t>
  </si>
  <si>
    <t>Svítidlo LED bytové stropní závěsné 4 upevňov.body</t>
  </si>
  <si>
    <t>21548777</t>
  </si>
  <si>
    <t>Revize ELEKTRO</t>
  </si>
  <si>
    <t>348241102</t>
  </si>
  <si>
    <t>LED Stropní svítidlo 12W/230V IP54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</si>
  <si>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</si>
  <si>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</si>
  <si>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</si>
  <si>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</si>
  <si>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</si>
  <si>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</si>
  <si>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</si>
  <si>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</si>
  <si>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</si>
  <si>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</si>
  <si>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</si>
  <si>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</si>
  <si>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</si>
  <si>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</si>
  <si>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</si>
  <si>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</si>
  <si>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</si>
  <si>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</si>
  <si>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</si>
  <si>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</si>
  <si>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</si>
  <si>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</si>
  <si>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</si>
  <si>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</si>
  <si>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</si>
  <si>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</si>
  <si>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</si>
  <si>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</si>
  <si>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</si>
  <si>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</si>
  <si>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</si>
  <si>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</si>
  <si>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</si>
  <si>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</si>
  <si>
    <t>Průběžné čištění společných prostor, vyčištění sporáku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</si>
</sst>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4" fontId="0" fillId="0" borderId="31" xfId="0" applyNumberForma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2" t="s">
        <v>35</v>
      </c>
      <c r="B2" s="152"/>
      <c r="C2" s="152"/>
      <c r="D2" s="152"/>
      <c r="E2" s="152"/>
      <c r="F2" s="152"/>
      <c r="G2" s="15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6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58" t="s">
        <v>4</v>
      </c>
      <c r="C1" s="159"/>
      <c r="D1" s="159"/>
      <c r="E1" s="159"/>
      <c r="F1" s="159"/>
      <c r="G1" s="159"/>
      <c r="H1" s="159"/>
      <c r="I1" s="159"/>
      <c r="J1" s="160"/>
    </row>
    <row r="2" spans="1:15" ht="36" customHeight="1" x14ac:dyDescent="0.2">
      <c r="A2" s="2"/>
      <c r="B2" s="66" t="s">
        <v>23</v>
      </c>
      <c r="C2" s="67"/>
      <c r="D2" s="68"/>
      <c r="E2" s="164" t="s">
        <v>38</v>
      </c>
      <c r="F2" s="165"/>
      <c r="G2" s="165"/>
      <c r="H2" s="165"/>
      <c r="I2" s="165"/>
      <c r="J2" s="166"/>
      <c r="O2" s="1"/>
    </row>
    <row r="3" spans="1:15" ht="27" customHeight="1" x14ac:dyDescent="0.2">
      <c r="A3" s="2"/>
      <c r="B3" s="69" t="s">
        <v>41</v>
      </c>
      <c r="C3" s="67"/>
      <c r="D3" s="70"/>
      <c r="E3" s="167" t="s">
        <v>40</v>
      </c>
      <c r="F3" s="168"/>
      <c r="G3" s="168"/>
      <c r="H3" s="168"/>
      <c r="I3" s="168"/>
      <c r="J3" s="169"/>
    </row>
    <row r="4" spans="1:15" ht="23.25" customHeight="1" x14ac:dyDescent="0.2">
      <c r="A4" s="65">
        <v>8703</v>
      </c>
      <c r="B4" s="71" t="s">
        <v>42</v>
      </c>
      <c r="C4" s="72"/>
      <c r="D4" s="73"/>
      <c r="E4" s="153" t="s">
        <v>38</v>
      </c>
      <c r="F4" s="154"/>
      <c r="G4" s="154"/>
      <c r="H4" s="154"/>
      <c r="I4" s="154"/>
      <c r="J4" s="155"/>
    </row>
    <row r="5" spans="1:15" ht="24" customHeight="1" x14ac:dyDescent="0.2">
      <c r="A5" s="2"/>
      <c r="B5" s="31" t="s">
        <v>22</v>
      </c>
      <c r="D5" s="186" t="s">
        <v>253</v>
      </c>
      <c r="E5" s="187"/>
      <c r="F5" s="187"/>
      <c r="G5" s="187"/>
      <c r="H5" s="18" t="s">
        <v>36</v>
      </c>
      <c r="I5" s="151">
        <v>296139</v>
      </c>
      <c r="J5" s="8"/>
    </row>
    <row r="6" spans="1:15" ht="15.75" customHeight="1" x14ac:dyDescent="0.2">
      <c r="A6" s="2"/>
      <c r="B6" s="28"/>
      <c r="C6" s="50"/>
      <c r="D6" s="188" t="s">
        <v>254</v>
      </c>
      <c r="E6" s="189"/>
      <c r="F6" s="189"/>
      <c r="G6" s="189"/>
      <c r="H6" s="18" t="s">
        <v>30</v>
      </c>
      <c r="I6" s="151" t="s">
        <v>257</v>
      </c>
      <c r="J6" s="8"/>
    </row>
    <row r="7" spans="1:15" ht="15.75" customHeight="1" x14ac:dyDescent="0.2">
      <c r="A7" s="2"/>
      <c r="B7" s="29"/>
      <c r="C7" s="51"/>
      <c r="D7" s="150" t="s">
        <v>255</v>
      </c>
      <c r="E7" s="190" t="s">
        <v>256</v>
      </c>
      <c r="F7" s="191"/>
      <c r="G7" s="19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0"/>
      <c r="E11" s="170"/>
      <c r="F11" s="170"/>
      <c r="G11" s="170"/>
      <c r="H11" s="18" t="s">
        <v>36</v>
      </c>
      <c r="I11" s="22"/>
      <c r="J11" s="8"/>
    </row>
    <row r="12" spans="1:15" ht="15.75" customHeight="1" x14ac:dyDescent="0.2">
      <c r="A12" s="2"/>
      <c r="B12" s="28"/>
      <c r="C12" s="50"/>
      <c r="D12" s="193"/>
      <c r="E12" s="193"/>
      <c r="F12" s="193"/>
      <c r="G12" s="193"/>
      <c r="H12" s="18" t="s">
        <v>30</v>
      </c>
      <c r="I12" s="22"/>
      <c r="J12" s="8"/>
    </row>
    <row r="13" spans="1:15" ht="15.75" customHeight="1" x14ac:dyDescent="0.2">
      <c r="A13" s="2"/>
      <c r="B13" s="29"/>
      <c r="C13" s="51"/>
      <c r="D13" s="48"/>
      <c r="E13" s="156"/>
      <c r="F13" s="157"/>
      <c r="G13" s="157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78">
        <f>'SO 01 Pol'!G8+'SO 01 Pol'!G11+'SO 01 Pol'!G21+'SO 01 Pol'!G28+'SO 01 Pol'!G35+'SO 01 Pol'!G37+'SO 01 Pol'!G39+'SO 01 Pol'!G42+'SO 01 Pol'!G44+'SO 01 Pol'!G64+'SO 01 Pol'!G69+'SO 01 Pol'!G88+'SO 01 Pol'!G124+'SO 01 Pol'!G128+'SO 01 Pol'!G135</f>
        <v>0</v>
      </c>
      <c r="H15" s="179"/>
      <c r="I15" s="179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76">
        <f>ZakladDPHSni*0.15</f>
        <v>0</v>
      </c>
      <c r="H16" s="177"/>
      <c r="I16" s="177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78">
        <v>0</v>
      </c>
      <c r="H17" s="179"/>
      <c r="I17" s="179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61">
        <v>0</v>
      </c>
      <c r="H18" s="162"/>
      <c r="I18" s="162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63">
        <v>0</v>
      </c>
      <c r="H19" s="163"/>
      <c r="I19" s="163"/>
      <c r="J19" s="41" t="str">
        <f t="shared" si="0"/>
        <v>CZK</v>
      </c>
    </row>
    <row r="20" spans="1:10" ht="27.75" hidden="1" customHeight="1" thickBot="1" x14ac:dyDescent="0.25">
      <c r="A20" s="2"/>
      <c r="B20" s="100" t="s">
        <v>24</v>
      </c>
      <c r="C20" s="101"/>
      <c r="D20" s="101"/>
      <c r="E20" s="102"/>
      <c r="F20" s="103"/>
      <c r="G20" s="180">
        <v>82194.34</v>
      </c>
      <c r="H20" s="181"/>
      <c r="I20" s="181"/>
      <c r="J20" s="104" t="str">
        <f t="shared" si="0"/>
        <v>CZK</v>
      </c>
    </row>
    <row r="21" spans="1:10" ht="27.75" customHeight="1" thickBot="1" x14ac:dyDescent="0.25">
      <c r="A21" s="2"/>
      <c r="B21" s="100" t="s">
        <v>31</v>
      </c>
      <c r="C21" s="105"/>
      <c r="D21" s="105"/>
      <c r="E21" s="105"/>
      <c r="F21" s="106"/>
      <c r="G21" s="180">
        <f>ZakladDPHSni+DPHSni</f>
        <v>0</v>
      </c>
      <c r="H21" s="180"/>
      <c r="I21" s="180"/>
      <c r="J21" s="107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82"/>
      <c r="E26" s="183"/>
      <c r="G26" s="184"/>
      <c r="H26" s="185"/>
      <c r="I26" s="185"/>
      <c r="J26" s="25"/>
    </row>
    <row r="27" spans="1:10" ht="12.75" customHeight="1" x14ac:dyDescent="0.2">
      <c r="A27" s="2"/>
      <c r="B27" s="2"/>
      <c r="D27" s="175" t="s">
        <v>2</v>
      </c>
      <c r="E27" s="175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">
      <c r="B29" s="77" t="s">
        <v>17</v>
      </c>
      <c r="C29" s="78"/>
      <c r="D29" s="78"/>
      <c r="E29" s="78"/>
      <c r="F29" s="79"/>
      <c r="G29" s="79"/>
      <c r="H29" s="79"/>
      <c r="I29" s="79"/>
      <c r="J29" s="80"/>
    </row>
    <row r="30" spans="1:10" ht="25.5" hidden="1" customHeight="1" x14ac:dyDescent="0.2">
      <c r="A30" s="76" t="s">
        <v>33</v>
      </c>
      <c r="B30" s="81" t="s">
        <v>18</v>
      </c>
      <c r="C30" s="82" t="s">
        <v>6</v>
      </c>
      <c r="D30" s="82"/>
      <c r="E30" s="82"/>
      <c r="F30" s="83" t="str">
        <f>B15</f>
        <v>Základ pro sníženou DPH</v>
      </c>
      <c r="G30" s="83" t="str">
        <f>B17</f>
        <v>Základ pro základní DPH</v>
      </c>
      <c r="H30" s="84" t="s">
        <v>19</v>
      </c>
      <c r="I30" s="84" t="s">
        <v>1</v>
      </c>
      <c r="J30" s="85" t="s">
        <v>0</v>
      </c>
    </row>
    <row r="31" spans="1:10" ht="25.5" hidden="1" customHeight="1" x14ac:dyDescent="0.2">
      <c r="A31" s="76">
        <v>1</v>
      </c>
      <c r="B31" s="86" t="s">
        <v>43</v>
      </c>
      <c r="C31" s="171"/>
      <c r="D31" s="171"/>
      <c r="E31" s="171"/>
      <c r="F31" s="87">
        <v>0</v>
      </c>
      <c r="G31" s="88">
        <v>82194.34</v>
      </c>
      <c r="H31" s="89">
        <v>17260.810000000001</v>
      </c>
      <c r="I31" s="89">
        <v>99455.15</v>
      </c>
      <c r="J31" s="90">
        <f>IF(CenaCelkemVypocet=0,"",I31/CenaCelkemVypocet*100)</f>
        <v>100</v>
      </c>
    </row>
    <row r="32" spans="1:10" ht="25.5" hidden="1" customHeight="1" x14ac:dyDescent="0.2">
      <c r="A32" s="76">
        <v>2</v>
      </c>
      <c r="B32" s="91" t="s">
        <v>39</v>
      </c>
      <c r="C32" s="192" t="s">
        <v>40</v>
      </c>
      <c r="D32" s="192"/>
      <c r="E32" s="192"/>
      <c r="F32" s="92">
        <v>0</v>
      </c>
      <c r="G32" s="93">
        <v>82194.34</v>
      </c>
      <c r="H32" s="93">
        <v>17260.810000000001</v>
      </c>
      <c r="I32" s="93">
        <v>99455.15</v>
      </c>
      <c r="J32" s="94">
        <f>IF(CenaCelkemVypocet=0,"",I32/CenaCelkemVypocet*100)</f>
        <v>100</v>
      </c>
    </row>
    <row r="33" spans="1:10" ht="25.5" hidden="1" customHeight="1" x14ac:dyDescent="0.2">
      <c r="A33" s="76">
        <v>3</v>
      </c>
      <c r="B33" s="95" t="s">
        <v>37</v>
      </c>
      <c r="C33" s="171" t="s">
        <v>38</v>
      </c>
      <c r="D33" s="171"/>
      <c r="E33" s="171"/>
      <c r="F33" s="96">
        <v>0</v>
      </c>
      <c r="G33" s="89">
        <v>82194.34</v>
      </c>
      <c r="H33" s="89">
        <v>17260.810000000001</v>
      </c>
      <c r="I33" s="89">
        <v>99455.15</v>
      </c>
      <c r="J33" s="90">
        <f>IF(CenaCelkemVypocet=0,"",I33/CenaCelkemVypocet*100)</f>
        <v>100</v>
      </c>
    </row>
    <row r="34" spans="1:10" ht="25.5" hidden="1" customHeight="1" x14ac:dyDescent="0.2">
      <c r="A34" s="76"/>
      <c r="B34" s="172" t="s">
        <v>44</v>
      </c>
      <c r="C34" s="173"/>
      <c r="D34" s="173"/>
      <c r="E34" s="174"/>
      <c r="F34" s="97">
        <f>SUMIF(A31:A33,"=1",F31:F33)</f>
        <v>0</v>
      </c>
      <c r="G34" s="98">
        <f>SUMIF(A31:A33,"=1",G31:G33)</f>
        <v>82194.34</v>
      </c>
      <c r="H34" s="98">
        <f>SUMIF(A31:A33,"=1",H31:H33)</f>
        <v>17260.810000000001</v>
      </c>
      <c r="I34" s="98">
        <f>SUMIF(A31:A33,"=1",I31:I33)</f>
        <v>99455.15</v>
      </c>
      <c r="J34" s="99">
        <f>SUMIF(A31:A33,"=1",J31:J33)</f>
        <v>100</v>
      </c>
    </row>
    <row r="36" spans="1:10" x14ac:dyDescent="0.2">
      <c r="F36" s="74"/>
      <c r="G36" s="74"/>
      <c r="H36" s="74"/>
      <c r="I36" s="74"/>
      <c r="J36" s="7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C31:E31"/>
    <mergeCell ref="C32:E32"/>
    <mergeCell ref="E4:J4"/>
    <mergeCell ref="E13:G13"/>
    <mergeCell ref="B1:J1"/>
    <mergeCell ref="G18:I18"/>
    <mergeCell ref="G19:I19"/>
    <mergeCell ref="E2:J2"/>
    <mergeCell ref="E3:J3"/>
    <mergeCell ref="D11:G11"/>
    <mergeCell ref="D5:G5"/>
    <mergeCell ref="D6:G6"/>
    <mergeCell ref="E7:G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4" t="s">
        <v>7</v>
      </c>
      <c r="B1" s="194"/>
      <c r="C1" s="195"/>
      <c r="D1" s="194"/>
      <c r="E1" s="194"/>
      <c r="F1" s="194"/>
      <c r="G1" s="194"/>
    </row>
    <row r="2" spans="1:7" ht="24.95" customHeight="1" x14ac:dyDescent="0.2">
      <c r="A2" s="45" t="s">
        <v>8</v>
      </c>
      <c r="B2" s="44"/>
      <c r="C2" s="196"/>
      <c r="D2" s="196"/>
      <c r="E2" s="196"/>
      <c r="F2" s="196"/>
      <c r="G2" s="197"/>
    </row>
    <row r="3" spans="1:7" ht="24.95" customHeight="1" x14ac:dyDescent="0.2">
      <c r="A3" s="45" t="s">
        <v>9</v>
      </c>
      <c r="B3" s="44"/>
      <c r="C3" s="196"/>
      <c r="D3" s="196"/>
      <c r="E3" s="196"/>
      <c r="F3" s="196"/>
      <c r="G3" s="197"/>
    </row>
    <row r="4" spans="1:7" ht="24.95" customHeight="1" x14ac:dyDescent="0.2">
      <c r="A4" s="45" t="s">
        <v>10</v>
      </c>
      <c r="B4" s="44"/>
      <c r="C4" s="196"/>
      <c r="D4" s="196"/>
      <c r="E4" s="196"/>
      <c r="F4" s="196"/>
      <c r="G4" s="19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B1" zoomScale="130" zoomScaleNormal="130" workbookViewId="0">
      <pane ySplit="7" topLeftCell="A128" activePane="bottomLeft" state="frozen"/>
      <selection pane="bottomLeft" activeCell="D136" sqref="D136"/>
    </sheetView>
  </sheetViews>
  <sheetFormatPr defaultRowHeight="12.75" outlineLevelRow="1" x14ac:dyDescent="0.2"/>
  <cols>
    <col min="1" max="1" width="3.42578125" customWidth="1"/>
    <col min="2" max="2" width="12.5703125" style="108" customWidth="1"/>
    <col min="3" max="3" width="38.28515625" style="10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75</v>
      </c>
    </row>
    <row r="2" spans="1:60" ht="24.95" customHeight="1" x14ac:dyDescent="0.2">
      <c r="A2" s="109" t="s">
        <v>8</v>
      </c>
      <c r="B2" s="44"/>
      <c r="C2" s="199" t="s">
        <v>38</v>
      </c>
      <c r="D2" s="200"/>
      <c r="E2" s="200"/>
      <c r="F2" s="200"/>
      <c r="G2" s="201"/>
      <c r="AG2" t="s">
        <v>76</v>
      </c>
    </row>
    <row r="3" spans="1:60" ht="24.95" customHeight="1" x14ac:dyDescent="0.2">
      <c r="A3" s="109" t="s">
        <v>9</v>
      </c>
      <c r="B3" s="44"/>
      <c r="C3" s="199" t="s">
        <v>40</v>
      </c>
      <c r="D3" s="200"/>
      <c r="E3" s="200"/>
      <c r="F3" s="200"/>
      <c r="G3" s="201"/>
      <c r="AC3" s="108" t="s">
        <v>76</v>
      </c>
      <c r="AG3" t="s">
        <v>77</v>
      </c>
    </row>
    <row r="4" spans="1:60" ht="24.95" customHeight="1" x14ac:dyDescent="0.2">
      <c r="A4" s="110" t="s">
        <v>10</v>
      </c>
      <c r="B4" s="111"/>
      <c r="C4" s="202" t="s">
        <v>38</v>
      </c>
      <c r="D4" s="203"/>
      <c r="E4" s="203"/>
      <c r="F4" s="203"/>
      <c r="G4" s="204"/>
      <c r="AG4" t="s">
        <v>78</v>
      </c>
    </row>
    <row r="5" spans="1:60" x14ac:dyDescent="0.2">
      <c r="D5" s="10"/>
    </row>
    <row r="6" spans="1:60" ht="38.25" x14ac:dyDescent="0.2">
      <c r="A6" s="113" t="s">
        <v>79</v>
      </c>
      <c r="B6" s="115" t="s">
        <v>80</v>
      </c>
      <c r="C6" s="115" t="s">
        <v>81</v>
      </c>
      <c r="D6" s="114" t="s">
        <v>82</v>
      </c>
      <c r="E6" s="113" t="s">
        <v>83</v>
      </c>
      <c r="F6" s="112" t="s">
        <v>84</v>
      </c>
      <c r="G6" s="113" t="s">
        <v>26</v>
      </c>
      <c r="H6" s="116" t="s">
        <v>27</v>
      </c>
      <c r="I6" s="116" t="s">
        <v>85</v>
      </c>
      <c r="J6" s="116" t="s">
        <v>28</v>
      </c>
      <c r="K6" s="116" t="s">
        <v>86</v>
      </c>
      <c r="L6" s="116" t="s">
        <v>87</v>
      </c>
      <c r="M6" s="116" t="s">
        <v>88</v>
      </c>
      <c r="N6" s="116" t="s">
        <v>89</v>
      </c>
      <c r="O6" s="116" t="s">
        <v>90</v>
      </c>
      <c r="P6" s="116" t="s">
        <v>91</v>
      </c>
      <c r="Q6" s="116" t="s">
        <v>92</v>
      </c>
      <c r="R6" s="116" t="s">
        <v>93</v>
      </c>
      <c r="S6" s="116" t="s">
        <v>94</v>
      </c>
      <c r="T6" s="116" t="s">
        <v>95</v>
      </c>
      <c r="U6" s="116" t="s">
        <v>96</v>
      </c>
      <c r="V6" s="116" t="s">
        <v>97</v>
      </c>
      <c r="W6" s="116" t="s">
        <v>98</v>
      </c>
      <c r="X6" s="116" t="s">
        <v>99</v>
      </c>
    </row>
    <row r="7" spans="1:60" hidden="1" x14ac:dyDescent="0.2">
      <c r="A7" s="3"/>
      <c r="B7" s="4"/>
      <c r="C7" s="4"/>
      <c r="D7" s="6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60" x14ac:dyDescent="0.2">
      <c r="A8" s="126" t="s">
        <v>100</v>
      </c>
      <c r="B8" s="127" t="s">
        <v>46</v>
      </c>
      <c r="C8" s="144" t="s">
        <v>47</v>
      </c>
      <c r="D8" s="128"/>
      <c r="E8" s="129"/>
      <c r="F8" s="130"/>
      <c r="G8" s="131">
        <f>SUMIF(AG9:AG10,"&lt;&gt;NOR",G9:G10)</f>
        <v>0</v>
      </c>
      <c r="H8" s="125"/>
      <c r="I8" s="125">
        <f>SUM(I9:I10)</f>
        <v>427.71</v>
      </c>
      <c r="J8" s="125"/>
      <c r="K8" s="125">
        <f>SUM(K9:K10)</f>
        <v>1543.76</v>
      </c>
      <c r="L8" s="125"/>
      <c r="M8" s="125">
        <f>SUM(M9:M10)</f>
        <v>0</v>
      </c>
      <c r="N8" s="125"/>
      <c r="O8" s="125">
        <f>SUM(O9:O10)</f>
        <v>0.06</v>
      </c>
      <c r="P8" s="125"/>
      <c r="Q8" s="125">
        <f>SUM(Q9:Q10)</f>
        <v>0</v>
      </c>
      <c r="R8" s="125"/>
      <c r="S8" s="125"/>
      <c r="T8" s="125"/>
      <c r="U8" s="125"/>
      <c r="V8" s="125">
        <f>SUM(V9:V10)</f>
        <v>3.26</v>
      </c>
      <c r="W8" s="125"/>
      <c r="X8" s="125"/>
      <c r="AG8" t="s">
        <v>101</v>
      </c>
    </row>
    <row r="9" spans="1:60" outlineLevel="1" x14ac:dyDescent="0.2">
      <c r="A9" s="132">
        <v>1</v>
      </c>
      <c r="B9" s="133" t="s">
        <v>102</v>
      </c>
      <c r="C9" s="145" t="s">
        <v>103</v>
      </c>
      <c r="D9" s="134" t="s">
        <v>104</v>
      </c>
      <c r="E9" s="135">
        <v>10.188499999999999</v>
      </c>
      <c r="F9" s="136"/>
      <c r="G9" s="137">
        <f>ROUND(E9*F9,2)</f>
        <v>0</v>
      </c>
      <c r="H9" s="122">
        <v>41.98</v>
      </c>
      <c r="I9" s="122">
        <f>ROUND(E9*H9,2)</f>
        <v>427.71</v>
      </c>
      <c r="J9" s="122">
        <v>151.52000000000001</v>
      </c>
      <c r="K9" s="122">
        <f>ROUND(E9*J9,2)</f>
        <v>1543.76</v>
      </c>
      <c r="L9" s="122">
        <v>21</v>
      </c>
      <c r="M9" s="122">
        <f>G9*(1+L9/100)</f>
        <v>0</v>
      </c>
      <c r="N9" s="122">
        <v>5.5900000000000004E-3</v>
      </c>
      <c r="O9" s="122">
        <f>ROUND(E9*N9,2)</f>
        <v>0.06</v>
      </c>
      <c r="P9" s="122">
        <v>0</v>
      </c>
      <c r="Q9" s="122">
        <f>ROUND(E9*P9,2)</f>
        <v>0</v>
      </c>
      <c r="R9" s="122"/>
      <c r="S9" s="122" t="s">
        <v>105</v>
      </c>
      <c r="T9" s="122" t="s">
        <v>105</v>
      </c>
      <c r="U9" s="122">
        <v>0.32</v>
      </c>
      <c r="V9" s="122">
        <f>ROUND(E9*U9,2)</f>
        <v>3.26</v>
      </c>
      <c r="W9" s="122"/>
      <c r="X9" s="122" t="s">
        <v>106</v>
      </c>
      <c r="Y9" s="117"/>
      <c r="Z9" s="117"/>
      <c r="AA9" s="117"/>
      <c r="AB9" s="117"/>
      <c r="AC9" s="117"/>
      <c r="AD9" s="117"/>
      <c r="AE9" s="117"/>
      <c r="AF9" s="117"/>
      <c r="AG9" s="117" t="s">
        <v>107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">
      <c r="A10" s="120"/>
      <c r="B10" s="121"/>
      <c r="C10" s="146" t="s">
        <v>108</v>
      </c>
      <c r="D10" s="123"/>
      <c r="E10" s="124">
        <v>10.188499999999999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7"/>
      <c r="AF10" s="117"/>
      <c r="AG10" s="117" t="s">
        <v>109</v>
      </c>
      <c r="AH10" s="117">
        <v>0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x14ac:dyDescent="0.2">
      <c r="A11" s="126" t="s">
        <v>100</v>
      </c>
      <c r="B11" s="127" t="s">
        <v>48</v>
      </c>
      <c r="C11" s="144" t="s">
        <v>49</v>
      </c>
      <c r="D11" s="128"/>
      <c r="E11" s="129"/>
      <c r="F11" s="130"/>
      <c r="G11" s="131">
        <f>SUMIF(AG12:AG20,"&lt;&gt;NOR",G12:G20)</f>
        <v>0</v>
      </c>
      <c r="H11" s="125"/>
      <c r="I11" s="125">
        <f>SUM(I12:I20)</f>
        <v>2606.92</v>
      </c>
      <c r="J11" s="125"/>
      <c r="K11" s="125">
        <f>SUM(K12:K20)</f>
        <v>9250.19</v>
      </c>
      <c r="L11" s="125"/>
      <c r="M11" s="125">
        <f>SUM(M12:M20)</f>
        <v>0</v>
      </c>
      <c r="N11" s="125"/>
      <c r="O11" s="125">
        <f>SUM(O12:O20)</f>
        <v>0.62</v>
      </c>
      <c r="P11" s="125"/>
      <c r="Q11" s="125">
        <f>SUM(Q12:Q20)</f>
        <v>0</v>
      </c>
      <c r="R11" s="125"/>
      <c r="S11" s="125"/>
      <c r="T11" s="125"/>
      <c r="U11" s="125"/>
      <c r="V11" s="125">
        <f>SUM(V12:V20)</f>
        <v>18.41</v>
      </c>
      <c r="W11" s="125"/>
      <c r="X11" s="125"/>
      <c r="AG11" t="s">
        <v>101</v>
      </c>
    </row>
    <row r="12" spans="1:60" ht="22.5" outlineLevel="1" x14ac:dyDescent="0.2">
      <c r="A12" s="132">
        <v>2</v>
      </c>
      <c r="B12" s="133" t="s">
        <v>110</v>
      </c>
      <c r="C12" s="145" t="s">
        <v>111</v>
      </c>
      <c r="D12" s="134" t="s">
        <v>104</v>
      </c>
      <c r="E12" s="135">
        <v>25.655000000000001</v>
      </c>
      <c r="F12" s="136"/>
      <c r="G12" s="137">
        <f>ROUND(E12*F12,2)</f>
        <v>0</v>
      </c>
      <c r="H12" s="122">
        <v>34.17</v>
      </c>
      <c r="I12" s="122">
        <f>ROUND(E12*H12,2)</f>
        <v>876.63</v>
      </c>
      <c r="J12" s="122">
        <v>194.33</v>
      </c>
      <c r="K12" s="122">
        <f>ROUND(E12*J12,2)</f>
        <v>4985.54</v>
      </c>
      <c r="L12" s="122">
        <v>21</v>
      </c>
      <c r="M12" s="122">
        <f>G12*(1+L12/100)</f>
        <v>0</v>
      </c>
      <c r="N12" s="122">
        <v>1.7680000000000001E-2</v>
      </c>
      <c r="O12" s="122">
        <f>ROUND(E12*N12,2)</f>
        <v>0.45</v>
      </c>
      <c r="P12" s="122">
        <v>0</v>
      </c>
      <c r="Q12" s="122">
        <f>ROUND(E12*P12,2)</f>
        <v>0</v>
      </c>
      <c r="R12" s="122"/>
      <c r="S12" s="122" t="s">
        <v>105</v>
      </c>
      <c r="T12" s="122" t="s">
        <v>105</v>
      </c>
      <c r="U12" s="122">
        <v>0.38716</v>
      </c>
      <c r="V12" s="122">
        <f>ROUND(E12*U12,2)</f>
        <v>9.93</v>
      </c>
      <c r="W12" s="122"/>
      <c r="X12" s="122" t="s">
        <v>106</v>
      </c>
      <c r="Y12" s="117"/>
      <c r="Z12" s="117"/>
      <c r="AA12" s="117"/>
      <c r="AB12" s="117"/>
      <c r="AC12" s="117"/>
      <c r="AD12" s="117"/>
      <c r="AE12" s="117"/>
      <c r="AF12" s="117"/>
      <c r="AG12" s="117" t="s">
        <v>107</v>
      </c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outlineLevel="1" x14ac:dyDescent="0.2">
      <c r="A13" s="120"/>
      <c r="B13" s="121"/>
      <c r="C13" s="146" t="s">
        <v>112</v>
      </c>
      <c r="D13" s="123"/>
      <c r="E13" s="124">
        <v>7.91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7"/>
      <c r="AF13" s="117"/>
      <c r="AG13" s="117" t="s">
        <v>109</v>
      </c>
      <c r="AH13" s="117">
        <v>0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outlineLevel="1" x14ac:dyDescent="0.2">
      <c r="A14" s="120"/>
      <c r="B14" s="121"/>
      <c r="C14" s="146" t="s">
        <v>113</v>
      </c>
      <c r="D14" s="123"/>
      <c r="E14" s="124">
        <v>1.395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7"/>
      <c r="Z14" s="117"/>
      <c r="AA14" s="117"/>
      <c r="AB14" s="117"/>
      <c r="AC14" s="117"/>
      <c r="AD14" s="117"/>
      <c r="AE14" s="117"/>
      <c r="AF14" s="117"/>
      <c r="AG14" s="117" t="s">
        <v>109</v>
      </c>
      <c r="AH14" s="117">
        <v>0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outlineLevel="1" x14ac:dyDescent="0.2">
      <c r="A15" s="120"/>
      <c r="B15" s="121"/>
      <c r="C15" s="146" t="s">
        <v>114</v>
      </c>
      <c r="D15" s="123"/>
      <c r="E15" s="124">
        <v>16.350000000000001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7"/>
      <c r="Z15" s="117"/>
      <c r="AA15" s="117"/>
      <c r="AB15" s="117"/>
      <c r="AC15" s="117"/>
      <c r="AD15" s="117"/>
      <c r="AE15" s="117"/>
      <c r="AF15" s="117"/>
      <c r="AG15" s="117" t="s">
        <v>109</v>
      </c>
      <c r="AH15" s="117">
        <v>0</v>
      </c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ht="22.5" outlineLevel="1" x14ac:dyDescent="0.2">
      <c r="A16" s="132">
        <v>3</v>
      </c>
      <c r="B16" s="133" t="s">
        <v>115</v>
      </c>
      <c r="C16" s="145" t="s">
        <v>116</v>
      </c>
      <c r="D16" s="134" t="s">
        <v>104</v>
      </c>
      <c r="E16" s="135">
        <v>10.188499999999999</v>
      </c>
      <c r="F16" s="136"/>
      <c r="G16" s="137">
        <f>ROUND(E16*F16,2)</f>
        <v>0</v>
      </c>
      <c r="H16" s="122">
        <v>104.46</v>
      </c>
      <c r="I16" s="122">
        <f>ROUND(E16*H16,2)</f>
        <v>1064.29</v>
      </c>
      <c r="J16" s="122">
        <v>247.04</v>
      </c>
      <c r="K16" s="122">
        <f>ROUND(E16*J16,2)</f>
        <v>2516.9699999999998</v>
      </c>
      <c r="L16" s="122">
        <v>21</v>
      </c>
      <c r="M16" s="122">
        <f>G16*(1+L16/100)</f>
        <v>0</v>
      </c>
      <c r="N16" s="122">
        <v>4.0600000000000002E-3</v>
      </c>
      <c r="O16" s="122">
        <f>ROUND(E16*N16,2)</f>
        <v>0.04</v>
      </c>
      <c r="P16" s="122">
        <v>0</v>
      </c>
      <c r="Q16" s="122">
        <f>ROUND(E16*P16,2)</f>
        <v>0</v>
      </c>
      <c r="R16" s="122"/>
      <c r="S16" s="122" t="s">
        <v>105</v>
      </c>
      <c r="T16" s="122" t="s">
        <v>105</v>
      </c>
      <c r="U16" s="122">
        <v>0.48399999999999999</v>
      </c>
      <c r="V16" s="122">
        <f>ROUND(E16*U16,2)</f>
        <v>4.93</v>
      </c>
      <c r="W16" s="122"/>
      <c r="X16" s="122" t="s">
        <v>106</v>
      </c>
      <c r="Y16" s="117"/>
      <c r="Z16" s="117"/>
      <c r="AA16" s="117"/>
      <c r="AB16" s="117"/>
      <c r="AC16" s="117"/>
      <c r="AD16" s="117"/>
      <c r="AE16" s="117"/>
      <c r="AF16" s="117"/>
      <c r="AG16" s="117" t="s">
        <v>107</v>
      </c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outlineLevel="1" x14ac:dyDescent="0.2">
      <c r="A17" s="120"/>
      <c r="B17" s="121"/>
      <c r="C17" s="146" t="s">
        <v>108</v>
      </c>
      <c r="D17" s="123"/>
      <c r="E17" s="124">
        <v>10.188499999999999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7"/>
      <c r="AF17" s="117"/>
      <c r="AG17" s="117" t="s">
        <v>109</v>
      </c>
      <c r="AH17" s="117">
        <v>0</v>
      </c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</row>
    <row r="18" spans="1:60" outlineLevel="1" x14ac:dyDescent="0.2">
      <c r="A18" s="138">
        <v>4</v>
      </c>
      <c r="B18" s="139" t="s">
        <v>117</v>
      </c>
      <c r="C18" s="147" t="s">
        <v>118</v>
      </c>
      <c r="D18" s="140" t="s">
        <v>119</v>
      </c>
      <c r="E18" s="141">
        <v>3</v>
      </c>
      <c r="F18" s="142"/>
      <c r="G18" s="143">
        <f>ROUND(E18*F18,2)</f>
        <v>0</v>
      </c>
      <c r="H18" s="122">
        <v>79.94</v>
      </c>
      <c r="I18" s="122">
        <f>ROUND(E18*H18,2)</f>
        <v>239.82</v>
      </c>
      <c r="J18" s="122">
        <v>442.06</v>
      </c>
      <c r="K18" s="122">
        <f>ROUND(E18*J18,2)</f>
        <v>1326.18</v>
      </c>
      <c r="L18" s="122">
        <v>21</v>
      </c>
      <c r="M18" s="122">
        <f>G18*(1+L18/100)</f>
        <v>0</v>
      </c>
      <c r="N18" s="122">
        <v>4.3049999999999998E-2</v>
      </c>
      <c r="O18" s="122">
        <f>ROUND(E18*N18,2)</f>
        <v>0.13</v>
      </c>
      <c r="P18" s="122">
        <v>0</v>
      </c>
      <c r="Q18" s="122">
        <f>ROUND(E18*P18,2)</f>
        <v>0</v>
      </c>
      <c r="R18" s="122"/>
      <c r="S18" s="122" t="s">
        <v>105</v>
      </c>
      <c r="T18" s="122" t="s">
        <v>105</v>
      </c>
      <c r="U18" s="122">
        <v>0.87802999999999998</v>
      </c>
      <c r="V18" s="122">
        <f>ROUND(E18*U18,2)</f>
        <v>2.63</v>
      </c>
      <c r="W18" s="122"/>
      <c r="X18" s="122" t="s">
        <v>106</v>
      </c>
      <c r="Y18" s="117"/>
      <c r="Z18" s="117"/>
      <c r="AA18" s="117"/>
      <c r="AB18" s="117"/>
      <c r="AC18" s="117"/>
      <c r="AD18" s="117"/>
      <c r="AE18" s="117"/>
      <c r="AF18" s="117"/>
      <c r="AG18" s="117" t="s">
        <v>107</v>
      </c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outlineLevel="1" x14ac:dyDescent="0.2">
      <c r="A19" s="132">
        <v>5</v>
      </c>
      <c r="B19" s="133" t="s">
        <v>120</v>
      </c>
      <c r="C19" s="145" t="s">
        <v>121</v>
      </c>
      <c r="D19" s="134" t="s">
        <v>104</v>
      </c>
      <c r="E19" s="135">
        <v>10.188499999999999</v>
      </c>
      <c r="F19" s="136"/>
      <c r="G19" s="137">
        <f>ROUND(E19*F19,2)</f>
        <v>0</v>
      </c>
      <c r="H19" s="122">
        <v>41.83</v>
      </c>
      <c r="I19" s="122">
        <f>ROUND(E19*H19,2)</f>
        <v>426.18</v>
      </c>
      <c r="J19" s="122">
        <v>41.37</v>
      </c>
      <c r="K19" s="122">
        <f>ROUND(E19*J19,2)</f>
        <v>421.5</v>
      </c>
      <c r="L19" s="122">
        <v>21</v>
      </c>
      <c r="M19" s="122">
        <f>G19*(1+L19/100)</f>
        <v>0</v>
      </c>
      <c r="N19" s="122">
        <v>2.5999999999999998E-4</v>
      </c>
      <c r="O19" s="122">
        <f>ROUND(E19*N19,2)</f>
        <v>0</v>
      </c>
      <c r="P19" s="122">
        <v>0</v>
      </c>
      <c r="Q19" s="122">
        <f>ROUND(E19*P19,2)</f>
        <v>0</v>
      </c>
      <c r="R19" s="122"/>
      <c r="S19" s="122" t="s">
        <v>105</v>
      </c>
      <c r="T19" s="122" t="s">
        <v>105</v>
      </c>
      <c r="U19" s="122">
        <v>0.09</v>
      </c>
      <c r="V19" s="122">
        <f>ROUND(E19*U19,2)</f>
        <v>0.92</v>
      </c>
      <c r="W19" s="122"/>
      <c r="X19" s="122" t="s">
        <v>106</v>
      </c>
      <c r="Y19" s="117"/>
      <c r="Z19" s="117"/>
      <c r="AA19" s="117"/>
      <c r="AB19" s="117"/>
      <c r="AC19" s="117"/>
      <c r="AD19" s="117"/>
      <c r="AE19" s="117"/>
      <c r="AF19" s="117"/>
      <c r="AG19" s="117" t="s">
        <v>107</v>
      </c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</row>
    <row r="20" spans="1:60" outlineLevel="1" x14ac:dyDescent="0.2">
      <c r="A20" s="120"/>
      <c r="B20" s="121"/>
      <c r="C20" s="146" t="s">
        <v>108</v>
      </c>
      <c r="D20" s="123"/>
      <c r="E20" s="124">
        <v>10.188499999999999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7"/>
      <c r="AF20" s="117"/>
      <c r="AG20" s="117" t="s">
        <v>109</v>
      </c>
      <c r="AH20" s="117">
        <v>0</v>
      </c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ht="25.5" x14ac:dyDescent="0.2">
      <c r="A21" s="126" t="s">
        <v>100</v>
      </c>
      <c r="B21" s="127" t="s">
        <v>50</v>
      </c>
      <c r="C21" s="144" t="s">
        <v>51</v>
      </c>
      <c r="D21" s="128"/>
      <c r="E21" s="129"/>
      <c r="F21" s="130"/>
      <c r="G21" s="131">
        <f>SUMIF(AG22:AG27,"&lt;&gt;NOR",G22:G27)</f>
        <v>0</v>
      </c>
      <c r="H21" s="125"/>
      <c r="I21" s="125">
        <f>SUM(I22:I27)</f>
        <v>165.88</v>
      </c>
      <c r="J21" s="125"/>
      <c r="K21" s="125">
        <f>SUM(K22:K27)</f>
        <v>5586.03</v>
      </c>
      <c r="L21" s="125"/>
      <c r="M21" s="125">
        <f>SUM(M22:M27)</f>
        <v>0</v>
      </c>
      <c r="N21" s="125"/>
      <c r="O21" s="125">
        <f>SUM(O22:O27)</f>
        <v>0</v>
      </c>
      <c r="P21" s="125"/>
      <c r="Q21" s="125">
        <f>SUM(Q22:Q27)</f>
        <v>0</v>
      </c>
      <c r="R21" s="125"/>
      <c r="S21" s="125"/>
      <c r="T21" s="125"/>
      <c r="U21" s="125"/>
      <c r="V21" s="125">
        <f>SUM(V22:V27)</f>
        <v>13.129999999999999</v>
      </c>
      <c r="W21" s="125"/>
      <c r="X21" s="125"/>
      <c r="AG21" t="s">
        <v>101</v>
      </c>
    </row>
    <row r="22" spans="1:60" outlineLevel="1" x14ac:dyDescent="0.2">
      <c r="A22" s="132">
        <v>6</v>
      </c>
      <c r="B22" s="133" t="s">
        <v>122</v>
      </c>
      <c r="C22" s="145" t="s">
        <v>123</v>
      </c>
      <c r="D22" s="134" t="s">
        <v>104</v>
      </c>
      <c r="E22" s="135">
        <v>40.944400000000002</v>
      </c>
      <c r="F22" s="136"/>
      <c r="G22" s="137">
        <f>ROUND(E22*F22,2)</f>
        <v>0</v>
      </c>
      <c r="H22" s="122">
        <v>1.44</v>
      </c>
      <c r="I22" s="122">
        <f>ROUND(E22*H22,2)</f>
        <v>58.96</v>
      </c>
      <c r="J22" s="122">
        <v>117.06</v>
      </c>
      <c r="K22" s="122">
        <f>ROUND(E22*J22,2)</f>
        <v>4792.95</v>
      </c>
      <c r="L22" s="122">
        <v>21</v>
      </c>
      <c r="M22" s="122">
        <f>G22*(1+L22/100)</f>
        <v>0</v>
      </c>
      <c r="N22" s="122">
        <v>4.0000000000000003E-5</v>
      </c>
      <c r="O22" s="122">
        <f>ROUND(E22*N22,2)</f>
        <v>0</v>
      </c>
      <c r="P22" s="122">
        <v>0</v>
      </c>
      <c r="Q22" s="122">
        <f>ROUND(E22*P22,2)</f>
        <v>0</v>
      </c>
      <c r="R22" s="122"/>
      <c r="S22" s="122" t="s">
        <v>105</v>
      </c>
      <c r="T22" s="122" t="s">
        <v>124</v>
      </c>
      <c r="U22" s="122">
        <v>0.308</v>
      </c>
      <c r="V22" s="122">
        <f>ROUND(E22*U22,2)</f>
        <v>12.61</v>
      </c>
      <c r="W22" s="122"/>
      <c r="X22" s="122" t="s">
        <v>106</v>
      </c>
      <c r="Y22" s="117"/>
      <c r="Z22" s="117"/>
      <c r="AA22" s="117"/>
      <c r="AB22" s="117"/>
      <c r="AC22" s="117"/>
      <c r="AD22" s="117"/>
      <c r="AE22" s="117"/>
      <c r="AF22" s="117"/>
      <c r="AG22" s="117" t="s">
        <v>107</v>
      </c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outlineLevel="1" x14ac:dyDescent="0.2">
      <c r="A23" s="120"/>
      <c r="B23" s="121"/>
      <c r="C23" s="146" t="s">
        <v>125</v>
      </c>
      <c r="D23" s="123"/>
      <c r="E23" s="124">
        <v>9.3049999999999997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7"/>
      <c r="AF23" s="117"/>
      <c r="AG23" s="117" t="s">
        <v>109</v>
      </c>
      <c r="AH23" s="117">
        <v>0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</row>
    <row r="24" spans="1:60" outlineLevel="1" x14ac:dyDescent="0.2">
      <c r="A24" s="120"/>
      <c r="B24" s="121"/>
      <c r="C24" s="146" t="s">
        <v>114</v>
      </c>
      <c r="D24" s="123"/>
      <c r="E24" s="124">
        <v>16.350000000000001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7"/>
      <c r="AF24" s="117"/>
      <c r="AG24" s="117" t="s">
        <v>109</v>
      </c>
      <c r="AH24" s="117">
        <v>0</v>
      </c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outlineLevel="1" x14ac:dyDescent="0.2">
      <c r="A25" s="120"/>
      <c r="B25" s="121"/>
      <c r="C25" s="146" t="s">
        <v>126</v>
      </c>
      <c r="D25" s="123"/>
      <c r="E25" s="124">
        <v>5.1009000000000002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17"/>
      <c r="Z25" s="117"/>
      <c r="AA25" s="117"/>
      <c r="AB25" s="117"/>
      <c r="AC25" s="117"/>
      <c r="AD25" s="117"/>
      <c r="AE25" s="117"/>
      <c r="AF25" s="117"/>
      <c r="AG25" s="117" t="s">
        <v>109</v>
      </c>
      <c r="AH25" s="117">
        <v>0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outlineLevel="1" x14ac:dyDescent="0.2">
      <c r="A26" s="120"/>
      <c r="B26" s="121"/>
      <c r="C26" s="146" t="s">
        <v>127</v>
      </c>
      <c r="D26" s="123"/>
      <c r="E26" s="124">
        <v>10.188499999999999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7"/>
      <c r="Z26" s="117"/>
      <c r="AA26" s="117"/>
      <c r="AB26" s="117"/>
      <c r="AC26" s="117"/>
      <c r="AD26" s="117"/>
      <c r="AE26" s="117"/>
      <c r="AF26" s="117"/>
      <c r="AG26" s="117" t="s">
        <v>109</v>
      </c>
      <c r="AH26" s="117">
        <v>0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</row>
    <row r="27" spans="1:60" ht="22.5" outlineLevel="1" x14ac:dyDescent="0.2">
      <c r="A27" s="138">
        <v>7</v>
      </c>
      <c r="B27" s="139" t="s">
        <v>128</v>
      </c>
      <c r="C27" s="147" t="s">
        <v>258</v>
      </c>
      <c r="D27" s="140" t="s">
        <v>129</v>
      </c>
      <c r="E27" s="141">
        <v>6</v>
      </c>
      <c r="F27" s="142"/>
      <c r="G27" s="143">
        <f>ROUND(E27*F27,2)</f>
        <v>0</v>
      </c>
      <c r="H27" s="122">
        <v>17.82</v>
      </c>
      <c r="I27" s="122">
        <f>ROUND(E27*H27,2)</f>
        <v>106.92</v>
      </c>
      <c r="J27" s="122">
        <v>132.18</v>
      </c>
      <c r="K27" s="122">
        <f>ROUND(E27*J27,2)</f>
        <v>793.08</v>
      </c>
      <c r="L27" s="122">
        <v>21</v>
      </c>
      <c r="M27" s="122">
        <f>G27*(1+L27/100)</f>
        <v>0</v>
      </c>
      <c r="N27" s="122">
        <v>2.0000000000000001E-4</v>
      </c>
      <c r="O27" s="122">
        <f>ROUND(E27*N27,2)</f>
        <v>0</v>
      </c>
      <c r="P27" s="122">
        <v>0</v>
      </c>
      <c r="Q27" s="122">
        <f>ROUND(E27*P27,2)</f>
        <v>0</v>
      </c>
      <c r="R27" s="122"/>
      <c r="S27" s="122" t="s">
        <v>130</v>
      </c>
      <c r="T27" s="122" t="s">
        <v>131</v>
      </c>
      <c r="U27" s="122">
        <v>8.5999999999999993E-2</v>
      </c>
      <c r="V27" s="122">
        <f>ROUND(E27*U27,2)</f>
        <v>0.52</v>
      </c>
      <c r="W27" s="122"/>
      <c r="X27" s="122" t="s">
        <v>106</v>
      </c>
      <c r="Y27" s="117"/>
      <c r="Z27" s="117"/>
      <c r="AA27" s="117"/>
      <c r="AB27" s="117"/>
      <c r="AC27" s="117"/>
      <c r="AD27" s="117"/>
      <c r="AE27" s="117"/>
      <c r="AF27" s="117"/>
      <c r="AG27" s="117" t="s">
        <v>107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x14ac:dyDescent="0.2">
      <c r="A28" s="126" t="s">
        <v>100</v>
      </c>
      <c r="B28" s="127" t="s">
        <v>52</v>
      </c>
      <c r="C28" s="144" t="s">
        <v>53</v>
      </c>
      <c r="D28" s="128"/>
      <c r="E28" s="129"/>
      <c r="F28" s="130"/>
      <c r="G28" s="131">
        <f>SUMIF(AG29:AG34,"&lt;&gt;NOR",G29:G34)</f>
        <v>0</v>
      </c>
      <c r="H28" s="125"/>
      <c r="I28" s="125">
        <f>SUM(I29:I34)</f>
        <v>0</v>
      </c>
      <c r="J28" s="125"/>
      <c r="K28" s="125">
        <f>SUM(K29:K34)</f>
        <v>732.35</v>
      </c>
      <c r="L28" s="125"/>
      <c r="M28" s="125">
        <f>SUM(M29:M34)</f>
        <v>0</v>
      </c>
      <c r="N28" s="125"/>
      <c r="O28" s="125">
        <f>SUM(O29:O34)</f>
        <v>0</v>
      </c>
      <c r="P28" s="125"/>
      <c r="Q28" s="125">
        <f>SUM(Q29:Q34)</f>
        <v>0.36</v>
      </c>
      <c r="R28" s="125"/>
      <c r="S28" s="125"/>
      <c r="T28" s="125"/>
      <c r="U28" s="125"/>
      <c r="V28" s="125">
        <f>SUM(V29:V34)</f>
        <v>2.13</v>
      </c>
      <c r="W28" s="125"/>
      <c r="X28" s="125"/>
      <c r="AG28" t="s">
        <v>101</v>
      </c>
    </row>
    <row r="29" spans="1:60" outlineLevel="1" x14ac:dyDescent="0.2">
      <c r="A29" s="132">
        <v>8</v>
      </c>
      <c r="B29" s="133" t="s">
        <v>132</v>
      </c>
      <c r="C29" s="145" t="s">
        <v>133</v>
      </c>
      <c r="D29" s="134" t="s">
        <v>104</v>
      </c>
      <c r="E29" s="135">
        <v>25.655000000000001</v>
      </c>
      <c r="F29" s="136"/>
      <c r="G29" s="137">
        <f>ROUND(E29*F29,2)</f>
        <v>0</v>
      </c>
      <c r="H29" s="122">
        <v>0</v>
      </c>
      <c r="I29" s="122">
        <f>ROUND(E29*H29,2)</f>
        <v>0</v>
      </c>
      <c r="J29" s="122">
        <v>10</v>
      </c>
      <c r="K29" s="122">
        <f>ROUND(E29*J29,2)</f>
        <v>256.55</v>
      </c>
      <c r="L29" s="122">
        <v>21</v>
      </c>
      <c r="M29" s="122">
        <f>G29*(1+L29/100)</f>
        <v>0</v>
      </c>
      <c r="N29" s="122">
        <v>0</v>
      </c>
      <c r="O29" s="122">
        <f>ROUND(E29*N29,2)</f>
        <v>0</v>
      </c>
      <c r="P29" s="122">
        <v>4.0000000000000001E-3</v>
      </c>
      <c r="Q29" s="122">
        <f>ROUND(E29*P29,2)</f>
        <v>0.1</v>
      </c>
      <c r="R29" s="122"/>
      <c r="S29" s="122" t="s">
        <v>105</v>
      </c>
      <c r="T29" s="122" t="s">
        <v>124</v>
      </c>
      <c r="U29" s="122">
        <v>0.03</v>
      </c>
      <c r="V29" s="122">
        <f>ROUND(E29*U29,2)</f>
        <v>0.77</v>
      </c>
      <c r="W29" s="122"/>
      <c r="X29" s="122" t="s">
        <v>106</v>
      </c>
      <c r="Y29" s="117"/>
      <c r="Z29" s="117"/>
      <c r="AA29" s="117"/>
      <c r="AB29" s="117"/>
      <c r="AC29" s="117"/>
      <c r="AD29" s="117"/>
      <c r="AE29" s="117"/>
      <c r="AF29" s="117"/>
      <c r="AG29" s="117" t="s">
        <v>107</v>
      </c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</row>
    <row r="30" spans="1:60" outlineLevel="1" x14ac:dyDescent="0.2">
      <c r="A30" s="120"/>
      <c r="B30" s="121"/>
      <c r="C30" s="146" t="s">
        <v>112</v>
      </c>
      <c r="D30" s="123"/>
      <c r="E30" s="124">
        <v>7.91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7"/>
      <c r="AF30" s="117"/>
      <c r="AG30" s="117" t="s">
        <v>109</v>
      </c>
      <c r="AH30" s="117">
        <v>0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</row>
    <row r="31" spans="1:60" outlineLevel="1" x14ac:dyDescent="0.2">
      <c r="A31" s="120"/>
      <c r="B31" s="121"/>
      <c r="C31" s="146" t="s">
        <v>113</v>
      </c>
      <c r="D31" s="123"/>
      <c r="E31" s="124">
        <v>1.395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7"/>
      <c r="AF31" s="117"/>
      <c r="AG31" s="117" t="s">
        <v>109</v>
      </c>
      <c r="AH31" s="117">
        <v>0</v>
      </c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</row>
    <row r="32" spans="1:60" outlineLevel="1" x14ac:dyDescent="0.2">
      <c r="A32" s="120"/>
      <c r="B32" s="121"/>
      <c r="C32" s="146" t="s">
        <v>114</v>
      </c>
      <c r="D32" s="123"/>
      <c r="E32" s="124">
        <v>16.350000000000001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7"/>
      <c r="AF32" s="117"/>
      <c r="AG32" s="117" t="s">
        <v>109</v>
      </c>
      <c r="AH32" s="117">
        <v>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">
      <c r="A33" s="132">
        <v>9</v>
      </c>
      <c r="B33" s="133" t="s">
        <v>134</v>
      </c>
      <c r="C33" s="145" t="s">
        <v>135</v>
      </c>
      <c r="D33" s="134" t="s">
        <v>104</v>
      </c>
      <c r="E33" s="135">
        <v>10.188499999999999</v>
      </c>
      <c r="F33" s="136"/>
      <c r="G33" s="137">
        <f>ROUND(E33*F33,2)</f>
        <v>0</v>
      </c>
      <c r="H33" s="122">
        <v>0</v>
      </c>
      <c r="I33" s="122">
        <f>ROUND(E33*H33,2)</f>
        <v>0</v>
      </c>
      <c r="J33" s="122">
        <v>46.7</v>
      </c>
      <c r="K33" s="122">
        <f>ROUND(E33*J33,2)</f>
        <v>475.8</v>
      </c>
      <c r="L33" s="122">
        <v>21</v>
      </c>
      <c r="M33" s="122">
        <f>G33*(1+L33/100)</f>
        <v>0</v>
      </c>
      <c r="N33" s="122">
        <v>0</v>
      </c>
      <c r="O33" s="122">
        <f>ROUND(E33*N33,2)</f>
        <v>0</v>
      </c>
      <c r="P33" s="122">
        <v>2.546E-2</v>
      </c>
      <c r="Q33" s="122">
        <f>ROUND(E33*P33,2)</f>
        <v>0.26</v>
      </c>
      <c r="R33" s="122"/>
      <c r="S33" s="122" t="s">
        <v>105</v>
      </c>
      <c r="T33" s="122" t="s">
        <v>105</v>
      </c>
      <c r="U33" s="122">
        <v>0.13300000000000001</v>
      </c>
      <c r="V33" s="122">
        <f>ROUND(E33*U33,2)</f>
        <v>1.36</v>
      </c>
      <c r="W33" s="122"/>
      <c r="X33" s="122" t="s">
        <v>106</v>
      </c>
      <c r="Y33" s="117"/>
      <c r="Z33" s="117"/>
      <c r="AA33" s="117"/>
      <c r="AB33" s="117"/>
      <c r="AC33" s="117"/>
      <c r="AD33" s="117"/>
      <c r="AE33" s="117"/>
      <c r="AF33" s="117"/>
      <c r="AG33" s="117" t="s">
        <v>107</v>
      </c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">
      <c r="A34" s="120"/>
      <c r="B34" s="121"/>
      <c r="C34" s="146" t="s">
        <v>108</v>
      </c>
      <c r="D34" s="123"/>
      <c r="E34" s="124">
        <v>10.188499999999999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7"/>
      <c r="AF34" s="117"/>
      <c r="AG34" s="117" t="s">
        <v>109</v>
      </c>
      <c r="AH34" s="117">
        <v>0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x14ac:dyDescent="0.2">
      <c r="A35" s="126" t="s">
        <v>100</v>
      </c>
      <c r="B35" s="127" t="s">
        <v>54</v>
      </c>
      <c r="C35" s="144" t="s">
        <v>55</v>
      </c>
      <c r="D35" s="128"/>
      <c r="E35" s="129"/>
      <c r="F35" s="130"/>
      <c r="G35" s="131">
        <f>SUMIF(AG36:AG36,"&lt;&gt;NOR",G36:G36)</f>
        <v>0</v>
      </c>
      <c r="H35" s="125"/>
      <c r="I35" s="125">
        <f>SUM(I36:I36)</f>
        <v>0</v>
      </c>
      <c r="J35" s="125"/>
      <c r="K35" s="125">
        <f>SUM(K36:K36)</f>
        <v>775.34</v>
      </c>
      <c r="L35" s="125"/>
      <c r="M35" s="125">
        <f>SUM(M36:M36)</f>
        <v>0</v>
      </c>
      <c r="N35" s="125"/>
      <c r="O35" s="125">
        <f>SUM(O36:O36)</f>
        <v>0</v>
      </c>
      <c r="P35" s="125"/>
      <c r="Q35" s="125">
        <f>SUM(Q36:Q36)</f>
        <v>0</v>
      </c>
      <c r="R35" s="125"/>
      <c r="S35" s="125"/>
      <c r="T35" s="125"/>
      <c r="U35" s="125"/>
      <c r="V35" s="125">
        <f>SUM(V36:V36)</f>
        <v>1.77</v>
      </c>
      <c r="W35" s="125"/>
      <c r="X35" s="125"/>
      <c r="AG35" t="s">
        <v>101</v>
      </c>
    </row>
    <row r="36" spans="1:60" outlineLevel="1" x14ac:dyDescent="0.2">
      <c r="A36" s="138">
        <v>10</v>
      </c>
      <c r="B36" s="139" t="s">
        <v>136</v>
      </c>
      <c r="C36" s="147" t="s">
        <v>137</v>
      </c>
      <c r="D36" s="140" t="s">
        <v>138</v>
      </c>
      <c r="E36" s="141">
        <v>0.68613999999999997</v>
      </c>
      <c r="F36" s="142"/>
      <c r="G36" s="143">
        <f>ROUND(E36*F36,2)</f>
        <v>0</v>
      </c>
      <c r="H36" s="122">
        <v>0</v>
      </c>
      <c r="I36" s="122">
        <f>ROUND(E36*H36,2)</f>
        <v>0</v>
      </c>
      <c r="J36" s="122">
        <v>1130</v>
      </c>
      <c r="K36" s="122">
        <f>ROUND(E36*J36,2)</f>
        <v>775.34</v>
      </c>
      <c r="L36" s="122">
        <v>21</v>
      </c>
      <c r="M36" s="122">
        <f>G36*(1+L36/100)</f>
        <v>0</v>
      </c>
      <c r="N36" s="122">
        <v>0</v>
      </c>
      <c r="O36" s="122">
        <f>ROUND(E36*N36,2)</f>
        <v>0</v>
      </c>
      <c r="P36" s="122">
        <v>0</v>
      </c>
      <c r="Q36" s="122">
        <f>ROUND(E36*P36,2)</f>
        <v>0</v>
      </c>
      <c r="R36" s="122"/>
      <c r="S36" s="122" t="s">
        <v>105</v>
      </c>
      <c r="T36" s="122" t="s">
        <v>124</v>
      </c>
      <c r="U36" s="122">
        <v>2.577</v>
      </c>
      <c r="V36" s="122">
        <f>ROUND(E36*U36,2)</f>
        <v>1.77</v>
      </c>
      <c r="W36" s="122"/>
      <c r="X36" s="122" t="s">
        <v>139</v>
      </c>
      <c r="Y36" s="117"/>
      <c r="Z36" s="117"/>
      <c r="AA36" s="117"/>
      <c r="AB36" s="117"/>
      <c r="AC36" s="117"/>
      <c r="AD36" s="117"/>
      <c r="AE36" s="117"/>
      <c r="AF36" s="117"/>
      <c r="AG36" s="117" t="s">
        <v>140</v>
      </c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x14ac:dyDescent="0.2">
      <c r="A37" s="126" t="s">
        <v>100</v>
      </c>
      <c r="B37" s="127" t="s">
        <v>56</v>
      </c>
      <c r="C37" s="144" t="s">
        <v>57</v>
      </c>
      <c r="D37" s="128"/>
      <c r="E37" s="129"/>
      <c r="F37" s="130"/>
      <c r="G37" s="131">
        <f>SUMIF(AG38:AG38,"&lt;&gt;NOR",G38:G38)</f>
        <v>0</v>
      </c>
      <c r="H37" s="125"/>
      <c r="I37" s="125">
        <f>SUM(I38:I38)</f>
        <v>0</v>
      </c>
      <c r="J37" s="125"/>
      <c r="K37" s="125">
        <f>SUM(K38:K38)</f>
        <v>3000</v>
      </c>
      <c r="L37" s="125"/>
      <c r="M37" s="125">
        <f>SUM(M38:M38)</f>
        <v>0</v>
      </c>
      <c r="N37" s="125"/>
      <c r="O37" s="125">
        <f>SUM(O38:O38)</f>
        <v>0</v>
      </c>
      <c r="P37" s="125"/>
      <c r="Q37" s="125">
        <f>SUM(Q38:Q38)</f>
        <v>0</v>
      </c>
      <c r="R37" s="125"/>
      <c r="S37" s="125"/>
      <c r="T37" s="125"/>
      <c r="U37" s="125"/>
      <c r="V37" s="125">
        <f>SUM(V38:V38)</f>
        <v>0</v>
      </c>
      <c r="W37" s="125"/>
      <c r="X37" s="125"/>
      <c r="AG37" t="s">
        <v>101</v>
      </c>
    </row>
    <row r="38" spans="1:60" outlineLevel="1" x14ac:dyDescent="0.2">
      <c r="A38" s="138">
        <v>11</v>
      </c>
      <c r="B38" s="139" t="s">
        <v>141</v>
      </c>
      <c r="C38" s="147" t="s">
        <v>142</v>
      </c>
      <c r="D38" s="140" t="s">
        <v>143</v>
      </c>
      <c r="E38" s="141">
        <v>1</v>
      </c>
      <c r="F38" s="142"/>
      <c r="G38" s="143">
        <f>ROUND(E38*F38,2)</f>
        <v>0</v>
      </c>
      <c r="H38" s="122">
        <v>0</v>
      </c>
      <c r="I38" s="122">
        <f>ROUND(E38*H38,2)</f>
        <v>0</v>
      </c>
      <c r="J38" s="122">
        <v>3000</v>
      </c>
      <c r="K38" s="122">
        <f>ROUND(E38*J38,2)</f>
        <v>3000</v>
      </c>
      <c r="L38" s="122">
        <v>21</v>
      </c>
      <c r="M38" s="122">
        <f>G38*(1+L38/100)</f>
        <v>0</v>
      </c>
      <c r="N38" s="122">
        <v>0</v>
      </c>
      <c r="O38" s="122">
        <f>ROUND(E38*N38,2)</f>
        <v>0</v>
      </c>
      <c r="P38" s="122">
        <v>0</v>
      </c>
      <c r="Q38" s="122">
        <f>ROUND(E38*P38,2)</f>
        <v>0</v>
      </c>
      <c r="R38" s="122"/>
      <c r="S38" s="122" t="s">
        <v>130</v>
      </c>
      <c r="T38" s="122" t="s">
        <v>131</v>
      </c>
      <c r="U38" s="122">
        <v>0</v>
      </c>
      <c r="V38" s="122">
        <f>ROUND(E38*U38,2)</f>
        <v>0</v>
      </c>
      <c r="W38" s="122"/>
      <c r="X38" s="122" t="s">
        <v>106</v>
      </c>
      <c r="Y38" s="117"/>
      <c r="Z38" s="117"/>
      <c r="AA38" s="117"/>
      <c r="AB38" s="117"/>
      <c r="AC38" s="117"/>
      <c r="AD38" s="117"/>
      <c r="AE38" s="117"/>
      <c r="AF38" s="117"/>
      <c r="AG38" s="117" t="s">
        <v>107</v>
      </c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x14ac:dyDescent="0.2">
      <c r="A39" s="126" t="s">
        <v>100</v>
      </c>
      <c r="B39" s="127" t="s">
        <v>58</v>
      </c>
      <c r="C39" s="144" t="s">
        <v>59</v>
      </c>
      <c r="D39" s="128"/>
      <c r="E39" s="129"/>
      <c r="F39" s="130"/>
      <c r="G39" s="131">
        <f>SUMIF(AG40:AG41,"&lt;&gt;NOR",G40:G41)</f>
        <v>0</v>
      </c>
      <c r="H39" s="125"/>
      <c r="I39" s="125">
        <f>SUM(I40:I41)</f>
        <v>438.85</v>
      </c>
      <c r="J39" s="125"/>
      <c r="K39" s="125">
        <f>SUM(K40:K41)</f>
        <v>166.15</v>
      </c>
      <c r="L39" s="125"/>
      <c r="M39" s="125">
        <f>SUM(M40:M41)</f>
        <v>0</v>
      </c>
      <c r="N39" s="125"/>
      <c r="O39" s="125">
        <f>SUM(O40:O41)</f>
        <v>0</v>
      </c>
      <c r="P39" s="125"/>
      <c r="Q39" s="125">
        <f>SUM(Q40:Q41)</f>
        <v>0</v>
      </c>
      <c r="R39" s="125"/>
      <c r="S39" s="125"/>
      <c r="T39" s="125"/>
      <c r="U39" s="125"/>
      <c r="V39" s="125">
        <f>SUM(V40:V41)</f>
        <v>0.33</v>
      </c>
      <c r="W39" s="125"/>
      <c r="X39" s="125"/>
      <c r="AG39" t="s">
        <v>101</v>
      </c>
    </row>
    <row r="40" spans="1:60" ht="22.5" outlineLevel="1" x14ac:dyDescent="0.2">
      <c r="A40" s="138">
        <v>12</v>
      </c>
      <c r="B40" s="139" t="s">
        <v>144</v>
      </c>
      <c r="C40" s="147" t="s">
        <v>145</v>
      </c>
      <c r="D40" s="140" t="s">
        <v>146</v>
      </c>
      <c r="E40" s="141">
        <v>1</v>
      </c>
      <c r="F40" s="142"/>
      <c r="G40" s="143">
        <f>ROUND(E40*F40,2)</f>
        <v>0</v>
      </c>
      <c r="H40" s="122">
        <v>23.85</v>
      </c>
      <c r="I40" s="122">
        <f>ROUND(E40*H40,2)</f>
        <v>23.85</v>
      </c>
      <c r="J40" s="122">
        <v>166.15</v>
      </c>
      <c r="K40" s="122">
        <f>ROUND(E40*J40,2)</f>
        <v>166.15</v>
      </c>
      <c r="L40" s="122">
        <v>21</v>
      </c>
      <c r="M40" s="122">
        <f>G40*(1+L40/100)</f>
        <v>0</v>
      </c>
      <c r="N40" s="122">
        <v>3.0000000000000001E-5</v>
      </c>
      <c r="O40" s="122">
        <f>ROUND(E40*N40,2)</f>
        <v>0</v>
      </c>
      <c r="P40" s="122">
        <v>0</v>
      </c>
      <c r="Q40" s="122">
        <f>ROUND(E40*P40,2)</f>
        <v>0</v>
      </c>
      <c r="R40" s="122"/>
      <c r="S40" s="122" t="s">
        <v>105</v>
      </c>
      <c r="T40" s="122" t="s">
        <v>105</v>
      </c>
      <c r="U40" s="122">
        <v>0.33</v>
      </c>
      <c r="V40" s="122">
        <f>ROUND(E40*U40,2)</f>
        <v>0.33</v>
      </c>
      <c r="W40" s="122"/>
      <c r="X40" s="122" t="s">
        <v>106</v>
      </c>
      <c r="Y40" s="117"/>
      <c r="Z40" s="117"/>
      <c r="AA40" s="117"/>
      <c r="AB40" s="117"/>
      <c r="AC40" s="117"/>
      <c r="AD40" s="117"/>
      <c r="AE40" s="117"/>
      <c r="AF40" s="117"/>
      <c r="AG40" s="117" t="s">
        <v>107</v>
      </c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">
      <c r="A41" s="138">
        <v>13</v>
      </c>
      <c r="B41" s="139" t="s">
        <v>147</v>
      </c>
      <c r="C41" s="147" t="s">
        <v>148</v>
      </c>
      <c r="D41" s="140" t="s">
        <v>119</v>
      </c>
      <c r="E41" s="141">
        <v>1</v>
      </c>
      <c r="F41" s="142"/>
      <c r="G41" s="143">
        <f>ROUND(E41*F41,2)</f>
        <v>0</v>
      </c>
      <c r="H41" s="122">
        <v>415</v>
      </c>
      <c r="I41" s="122">
        <f>ROUND(E41*H41,2)</f>
        <v>415</v>
      </c>
      <c r="J41" s="122">
        <v>0</v>
      </c>
      <c r="K41" s="122">
        <f>ROUND(E41*J41,2)</f>
        <v>0</v>
      </c>
      <c r="L41" s="122">
        <v>21</v>
      </c>
      <c r="M41" s="122">
        <f>G41*(1+L41/100)</f>
        <v>0</v>
      </c>
      <c r="N41" s="122">
        <v>2E-3</v>
      </c>
      <c r="O41" s="122">
        <f>ROUND(E41*N41,2)</f>
        <v>0</v>
      </c>
      <c r="P41" s="122">
        <v>0</v>
      </c>
      <c r="Q41" s="122">
        <f>ROUND(E41*P41,2)</f>
        <v>0</v>
      </c>
      <c r="R41" s="122"/>
      <c r="S41" s="122" t="s">
        <v>130</v>
      </c>
      <c r="T41" s="122" t="s">
        <v>131</v>
      </c>
      <c r="U41" s="122">
        <v>0</v>
      </c>
      <c r="V41" s="122">
        <f>ROUND(E41*U41,2)</f>
        <v>0</v>
      </c>
      <c r="W41" s="122"/>
      <c r="X41" s="122" t="s">
        <v>149</v>
      </c>
      <c r="Y41" s="117"/>
      <c r="Z41" s="117"/>
      <c r="AA41" s="117"/>
      <c r="AB41" s="117"/>
      <c r="AC41" s="117"/>
      <c r="AD41" s="117"/>
      <c r="AE41" s="117"/>
      <c r="AF41" s="117"/>
      <c r="AG41" s="117" t="s">
        <v>150</v>
      </c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</row>
    <row r="42" spans="1:60" x14ac:dyDescent="0.2">
      <c r="A42" s="126" t="s">
        <v>100</v>
      </c>
      <c r="B42" s="127" t="s">
        <v>60</v>
      </c>
      <c r="C42" s="144" t="s">
        <v>61</v>
      </c>
      <c r="D42" s="128"/>
      <c r="E42" s="129"/>
      <c r="F42" s="130"/>
      <c r="G42" s="131">
        <f>SUMIF(AG43:AG43,"&lt;&gt;NOR",G43:G43)</f>
        <v>0</v>
      </c>
      <c r="H42" s="125"/>
      <c r="I42" s="125">
        <f>SUM(I43:I43)</f>
        <v>0</v>
      </c>
      <c r="J42" s="125"/>
      <c r="K42" s="125">
        <f>SUM(K43:K43)</f>
        <v>855</v>
      </c>
      <c r="L42" s="125"/>
      <c r="M42" s="125">
        <f>SUM(M43:M43)</f>
        <v>0</v>
      </c>
      <c r="N42" s="125"/>
      <c r="O42" s="125">
        <f>SUM(O43:O43)</f>
        <v>0</v>
      </c>
      <c r="P42" s="125"/>
      <c r="Q42" s="125">
        <f>SUM(Q43:Q43)</f>
        <v>0</v>
      </c>
      <c r="R42" s="125"/>
      <c r="S42" s="125"/>
      <c r="T42" s="125"/>
      <c r="U42" s="125"/>
      <c r="V42" s="125">
        <f>SUM(V43:V43)</f>
        <v>1.86</v>
      </c>
      <c r="W42" s="125"/>
      <c r="X42" s="125"/>
      <c r="AG42" t="s">
        <v>101</v>
      </c>
    </row>
    <row r="43" spans="1:60" outlineLevel="1" x14ac:dyDescent="0.2">
      <c r="A43" s="138">
        <v>14</v>
      </c>
      <c r="B43" s="139" t="s">
        <v>151</v>
      </c>
      <c r="C43" s="147" t="s">
        <v>152</v>
      </c>
      <c r="D43" s="140" t="s">
        <v>119</v>
      </c>
      <c r="E43" s="141">
        <v>2</v>
      </c>
      <c r="F43" s="142"/>
      <c r="G43" s="143">
        <f>ROUND(E43*F43,2)</f>
        <v>0</v>
      </c>
      <c r="H43" s="122">
        <v>0</v>
      </c>
      <c r="I43" s="122">
        <f>ROUND(E43*H43,2)</f>
        <v>0</v>
      </c>
      <c r="J43" s="122">
        <v>427.5</v>
      </c>
      <c r="K43" s="122">
        <f>ROUND(E43*J43,2)</f>
        <v>855</v>
      </c>
      <c r="L43" s="122">
        <v>21</v>
      </c>
      <c r="M43" s="122">
        <f>G43*(1+L43/100)</f>
        <v>0</v>
      </c>
      <c r="N43" s="122">
        <v>0</v>
      </c>
      <c r="O43" s="122">
        <f>ROUND(E43*N43,2)</f>
        <v>0</v>
      </c>
      <c r="P43" s="122">
        <v>0</v>
      </c>
      <c r="Q43" s="122">
        <f>ROUND(E43*P43,2)</f>
        <v>0</v>
      </c>
      <c r="R43" s="122"/>
      <c r="S43" s="122" t="s">
        <v>130</v>
      </c>
      <c r="T43" s="122" t="s">
        <v>105</v>
      </c>
      <c r="U43" s="122">
        <v>0.93</v>
      </c>
      <c r="V43" s="122">
        <f>ROUND(E43*U43,2)</f>
        <v>1.86</v>
      </c>
      <c r="W43" s="122"/>
      <c r="X43" s="122" t="s">
        <v>106</v>
      </c>
      <c r="Y43" s="117"/>
      <c r="Z43" s="117"/>
      <c r="AA43" s="117"/>
      <c r="AB43" s="117"/>
      <c r="AC43" s="117"/>
      <c r="AD43" s="117"/>
      <c r="AE43" s="117"/>
      <c r="AF43" s="117"/>
      <c r="AG43" s="117" t="s">
        <v>107</v>
      </c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</row>
    <row r="44" spans="1:60" x14ac:dyDescent="0.2">
      <c r="A44" s="126" t="s">
        <v>100</v>
      </c>
      <c r="B44" s="127" t="s">
        <v>62</v>
      </c>
      <c r="C44" s="144" t="s">
        <v>63</v>
      </c>
      <c r="D44" s="128"/>
      <c r="E44" s="129"/>
      <c r="F44" s="130"/>
      <c r="G44" s="131">
        <f>SUMIF(AG45:AG63,"&lt;&gt;NOR",G45:G63)</f>
        <v>0</v>
      </c>
      <c r="H44" s="125"/>
      <c r="I44" s="125">
        <f>SUM(I45:I63)</f>
        <v>2140.29</v>
      </c>
      <c r="J44" s="125"/>
      <c r="K44" s="125">
        <f>SUM(K45:K63)</f>
        <v>7487.87</v>
      </c>
      <c r="L44" s="125"/>
      <c r="M44" s="125">
        <f>SUM(M45:M63)</f>
        <v>0</v>
      </c>
      <c r="N44" s="125"/>
      <c r="O44" s="125">
        <f>SUM(O45:O63)</f>
        <v>0.01</v>
      </c>
      <c r="P44" s="125"/>
      <c r="Q44" s="125">
        <f>SUM(Q45:Q63)</f>
        <v>0</v>
      </c>
      <c r="R44" s="125"/>
      <c r="S44" s="125"/>
      <c r="T44" s="125"/>
      <c r="U44" s="125"/>
      <c r="V44" s="125">
        <f>SUM(V45:V63)</f>
        <v>13.279999999999998</v>
      </c>
      <c r="W44" s="125"/>
      <c r="X44" s="125"/>
      <c r="AG44" t="s">
        <v>101</v>
      </c>
    </row>
    <row r="45" spans="1:60" ht="22.5" outlineLevel="1" x14ac:dyDescent="0.2">
      <c r="A45" s="132">
        <v>15</v>
      </c>
      <c r="B45" s="133" t="s">
        <v>153</v>
      </c>
      <c r="C45" s="145" t="s">
        <v>154</v>
      </c>
      <c r="D45" s="134" t="s">
        <v>104</v>
      </c>
      <c r="E45" s="135">
        <v>27.308900000000001</v>
      </c>
      <c r="F45" s="136"/>
      <c r="G45" s="137">
        <f>ROUND(E45*F45,2)</f>
        <v>0</v>
      </c>
      <c r="H45" s="122">
        <v>0</v>
      </c>
      <c r="I45" s="122">
        <f>ROUND(E45*H45,2)</f>
        <v>0</v>
      </c>
      <c r="J45" s="122">
        <v>6.9</v>
      </c>
      <c r="K45" s="122">
        <f>ROUND(E45*J45,2)</f>
        <v>188.43</v>
      </c>
      <c r="L45" s="122">
        <v>21</v>
      </c>
      <c r="M45" s="122">
        <f>G45*(1+L45/100)</f>
        <v>0</v>
      </c>
      <c r="N45" s="122">
        <v>0</v>
      </c>
      <c r="O45" s="122">
        <f>ROUND(E45*N45,2)</f>
        <v>0</v>
      </c>
      <c r="P45" s="122">
        <v>0</v>
      </c>
      <c r="Q45" s="122">
        <f>ROUND(E45*P45,2)</f>
        <v>0</v>
      </c>
      <c r="R45" s="122"/>
      <c r="S45" s="122" t="s">
        <v>105</v>
      </c>
      <c r="T45" s="122" t="s">
        <v>155</v>
      </c>
      <c r="U45" s="122">
        <v>1.6E-2</v>
      </c>
      <c r="V45" s="122">
        <f>ROUND(E45*U45,2)</f>
        <v>0.44</v>
      </c>
      <c r="W45" s="122"/>
      <c r="X45" s="122" t="s">
        <v>106</v>
      </c>
      <c r="Y45" s="117"/>
      <c r="Z45" s="117"/>
      <c r="AA45" s="117"/>
      <c r="AB45" s="117"/>
      <c r="AC45" s="117"/>
      <c r="AD45" s="117"/>
      <c r="AE45" s="117"/>
      <c r="AF45" s="117"/>
      <c r="AG45" s="117" t="s">
        <v>107</v>
      </c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</row>
    <row r="46" spans="1:60" outlineLevel="1" x14ac:dyDescent="0.2">
      <c r="A46" s="120"/>
      <c r="B46" s="121"/>
      <c r="C46" s="146" t="s">
        <v>156</v>
      </c>
      <c r="D46" s="123"/>
      <c r="E46" s="124">
        <v>16.350000000000001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17"/>
      <c r="Z46" s="117"/>
      <c r="AA46" s="117"/>
      <c r="AB46" s="117"/>
      <c r="AC46" s="117"/>
      <c r="AD46" s="117"/>
      <c r="AE46" s="117"/>
      <c r="AF46" s="117"/>
      <c r="AG46" s="117" t="s">
        <v>109</v>
      </c>
      <c r="AH46" s="117">
        <v>0</v>
      </c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outlineLevel="1" x14ac:dyDescent="0.2">
      <c r="A47" s="120"/>
      <c r="B47" s="121"/>
      <c r="C47" s="146" t="s">
        <v>157</v>
      </c>
      <c r="D47" s="123"/>
      <c r="E47" s="124">
        <v>0.41039999999999999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17"/>
      <c r="Z47" s="117"/>
      <c r="AA47" s="117"/>
      <c r="AB47" s="117"/>
      <c r="AC47" s="117"/>
      <c r="AD47" s="117"/>
      <c r="AE47" s="117"/>
      <c r="AF47" s="117"/>
      <c r="AG47" s="117" t="s">
        <v>109</v>
      </c>
      <c r="AH47" s="117">
        <v>0</v>
      </c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</row>
    <row r="48" spans="1:60" outlineLevel="1" x14ac:dyDescent="0.2">
      <c r="A48" s="120"/>
      <c r="B48" s="121"/>
      <c r="C48" s="146" t="s">
        <v>127</v>
      </c>
      <c r="D48" s="123"/>
      <c r="E48" s="124">
        <v>10.188499999999999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17"/>
      <c r="Z48" s="117"/>
      <c r="AA48" s="117"/>
      <c r="AB48" s="117"/>
      <c r="AC48" s="117"/>
      <c r="AD48" s="117"/>
      <c r="AE48" s="117"/>
      <c r="AF48" s="117"/>
      <c r="AG48" s="117" t="s">
        <v>109</v>
      </c>
      <c r="AH48" s="117">
        <v>0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outlineLevel="1" x14ac:dyDescent="0.2">
      <c r="A49" s="120"/>
      <c r="B49" s="121"/>
      <c r="C49" s="146" t="s">
        <v>158</v>
      </c>
      <c r="D49" s="123"/>
      <c r="E49" s="124">
        <v>0.36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17"/>
      <c r="Z49" s="117"/>
      <c r="AA49" s="117"/>
      <c r="AB49" s="117"/>
      <c r="AC49" s="117"/>
      <c r="AD49" s="117"/>
      <c r="AE49" s="117"/>
      <c r="AF49" s="117"/>
      <c r="AG49" s="117" t="s">
        <v>109</v>
      </c>
      <c r="AH49" s="117">
        <v>0</v>
      </c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</row>
    <row r="50" spans="1:60" outlineLevel="1" x14ac:dyDescent="0.2">
      <c r="A50" s="132">
        <v>16</v>
      </c>
      <c r="B50" s="133" t="s">
        <v>159</v>
      </c>
      <c r="C50" s="145" t="s">
        <v>160</v>
      </c>
      <c r="D50" s="134" t="s">
        <v>161</v>
      </c>
      <c r="E50" s="135">
        <v>15.65</v>
      </c>
      <c r="F50" s="136"/>
      <c r="G50" s="137">
        <f>ROUND(E50*F50,2)</f>
        <v>0</v>
      </c>
      <c r="H50" s="122">
        <v>0.27</v>
      </c>
      <c r="I50" s="122">
        <f>ROUND(E50*H50,2)</f>
        <v>4.2300000000000004</v>
      </c>
      <c r="J50" s="122">
        <v>75.63</v>
      </c>
      <c r="K50" s="122">
        <f>ROUND(E50*J50,2)</f>
        <v>1183.6099999999999</v>
      </c>
      <c r="L50" s="122">
        <v>21</v>
      </c>
      <c r="M50" s="122">
        <f>G50*(1+L50/100)</f>
        <v>0</v>
      </c>
      <c r="N50" s="122">
        <v>0</v>
      </c>
      <c r="O50" s="122">
        <f>ROUND(E50*N50,2)</f>
        <v>0</v>
      </c>
      <c r="P50" s="122">
        <v>0</v>
      </c>
      <c r="Q50" s="122">
        <f>ROUND(E50*P50,2)</f>
        <v>0</v>
      </c>
      <c r="R50" s="122"/>
      <c r="S50" s="122" t="s">
        <v>105</v>
      </c>
      <c r="T50" s="122" t="s">
        <v>105</v>
      </c>
      <c r="U50" s="122">
        <v>0.15</v>
      </c>
      <c r="V50" s="122">
        <f>ROUND(E50*U50,2)</f>
        <v>2.35</v>
      </c>
      <c r="W50" s="122"/>
      <c r="X50" s="122" t="s">
        <v>106</v>
      </c>
      <c r="Y50" s="117"/>
      <c r="Z50" s="117"/>
      <c r="AA50" s="117"/>
      <c r="AB50" s="117"/>
      <c r="AC50" s="117"/>
      <c r="AD50" s="117"/>
      <c r="AE50" s="117"/>
      <c r="AF50" s="117"/>
      <c r="AG50" s="117" t="s">
        <v>107</v>
      </c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outlineLevel="1" x14ac:dyDescent="0.2">
      <c r="A51" s="120"/>
      <c r="B51" s="121"/>
      <c r="C51" s="146" t="s">
        <v>162</v>
      </c>
      <c r="D51" s="123"/>
      <c r="E51" s="124">
        <v>15.65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17"/>
      <c r="Z51" s="117"/>
      <c r="AA51" s="117"/>
      <c r="AB51" s="117"/>
      <c r="AC51" s="117"/>
      <c r="AD51" s="117"/>
      <c r="AE51" s="117"/>
      <c r="AF51" s="117"/>
      <c r="AG51" s="117" t="s">
        <v>109</v>
      </c>
      <c r="AH51" s="117">
        <v>0</v>
      </c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</row>
    <row r="52" spans="1:60" outlineLevel="1" x14ac:dyDescent="0.2">
      <c r="A52" s="132">
        <v>17</v>
      </c>
      <c r="B52" s="133" t="s">
        <v>163</v>
      </c>
      <c r="C52" s="145" t="s">
        <v>164</v>
      </c>
      <c r="D52" s="134" t="s">
        <v>104</v>
      </c>
      <c r="E52" s="135">
        <v>27.308900000000001</v>
      </c>
      <c r="F52" s="136"/>
      <c r="G52" s="137">
        <f>ROUND(E52*F52,2)</f>
        <v>0</v>
      </c>
      <c r="H52" s="122">
        <v>21.28</v>
      </c>
      <c r="I52" s="122">
        <f>ROUND(E52*H52,2)</f>
        <v>581.13</v>
      </c>
      <c r="J52" s="122">
        <v>203.72</v>
      </c>
      <c r="K52" s="122">
        <f>ROUND(E52*J52,2)</f>
        <v>5563.37</v>
      </c>
      <c r="L52" s="122">
        <v>21</v>
      </c>
      <c r="M52" s="122">
        <f>G52*(1+L52/100)</f>
        <v>0</v>
      </c>
      <c r="N52" s="122">
        <v>1.0000000000000001E-5</v>
      </c>
      <c r="O52" s="122">
        <f>ROUND(E52*N52,2)</f>
        <v>0</v>
      </c>
      <c r="P52" s="122">
        <v>0</v>
      </c>
      <c r="Q52" s="122">
        <f>ROUND(E52*P52,2)</f>
        <v>0</v>
      </c>
      <c r="R52" s="122"/>
      <c r="S52" s="122" t="s">
        <v>105</v>
      </c>
      <c r="T52" s="122" t="s">
        <v>105</v>
      </c>
      <c r="U52" s="122">
        <v>0.34</v>
      </c>
      <c r="V52" s="122">
        <f>ROUND(E52*U52,2)</f>
        <v>9.2899999999999991</v>
      </c>
      <c r="W52" s="122"/>
      <c r="X52" s="122" t="s">
        <v>106</v>
      </c>
      <c r="Y52" s="117"/>
      <c r="Z52" s="117"/>
      <c r="AA52" s="117"/>
      <c r="AB52" s="117"/>
      <c r="AC52" s="117"/>
      <c r="AD52" s="117"/>
      <c r="AE52" s="117"/>
      <c r="AF52" s="117"/>
      <c r="AG52" s="117" t="s">
        <v>107</v>
      </c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outlineLevel="1" x14ac:dyDescent="0.2">
      <c r="A53" s="120"/>
      <c r="B53" s="121"/>
      <c r="C53" s="146" t="s">
        <v>156</v>
      </c>
      <c r="D53" s="123"/>
      <c r="E53" s="124">
        <v>16.350000000000001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7"/>
      <c r="Z53" s="117"/>
      <c r="AA53" s="117"/>
      <c r="AB53" s="117"/>
      <c r="AC53" s="117"/>
      <c r="AD53" s="117"/>
      <c r="AE53" s="117"/>
      <c r="AF53" s="117"/>
      <c r="AG53" s="117" t="s">
        <v>109</v>
      </c>
      <c r="AH53" s="117">
        <v>0</v>
      </c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1:60" outlineLevel="1" x14ac:dyDescent="0.2">
      <c r="A54" s="120"/>
      <c r="B54" s="121"/>
      <c r="C54" s="146" t="s">
        <v>157</v>
      </c>
      <c r="D54" s="123"/>
      <c r="E54" s="124">
        <v>0.41039999999999999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7"/>
      <c r="Z54" s="117"/>
      <c r="AA54" s="117"/>
      <c r="AB54" s="117"/>
      <c r="AC54" s="117"/>
      <c r="AD54" s="117"/>
      <c r="AE54" s="117"/>
      <c r="AF54" s="117"/>
      <c r="AG54" s="117" t="s">
        <v>109</v>
      </c>
      <c r="AH54" s="117">
        <v>0</v>
      </c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outlineLevel="1" x14ac:dyDescent="0.2">
      <c r="A55" s="120"/>
      <c r="B55" s="121"/>
      <c r="C55" s="146" t="s">
        <v>127</v>
      </c>
      <c r="D55" s="123"/>
      <c r="E55" s="124">
        <v>10.188499999999999</v>
      </c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7"/>
      <c r="Z55" s="117"/>
      <c r="AA55" s="117"/>
      <c r="AB55" s="117"/>
      <c r="AC55" s="117"/>
      <c r="AD55" s="117"/>
      <c r="AE55" s="117"/>
      <c r="AF55" s="117"/>
      <c r="AG55" s="117" t="s">
        <v>109</v>
      </c>
      <c r="AH55" s="117">
        <v>0</v>
      </c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">
      <c r="A56" s="120"/>
      <c r="B56" s="121"/>
      <c r="C56" s="146" t="s">
        <v>158</v>
      </c>
      <c r="D56" s="123"/>
      <c r="E56" s="124">
        <v>0.36</v>
      </c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7"/>
      <c r="Z56" s="117"/>
      <c r="AA56" s="117"/>
      <c r="AB56" s="117"/>
      <c r="AC56" s="117"/>
      <c r="AD56" s="117"/>
      <c r="AE56" s="117"/>
      <c r="AF56" s="117"/>
      <c r="AG56" s="117" t="s">
        <v>109</v>
      </c>
      <c r="AH56" s="117">
        <v>0</v>
      </c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outlineLevel="1" x14ac:dyDescent="0.2">
      <c r="A57" s="132">
        <v>18</v>
      </c>
      <c r="B57" s="133" t="s">
        <v>165</v>
      </c>
      <c r="C57" s="145" t="s">
        <v>166</v>
      </c>
      <c r="D57" s="134" t="s">
        <v>104</v>
      </c>
      <c r="E57" s="135">
        <v>27.308900000000001</v>
      </c>
      <c r="F57" s="136"/>
      <c r="G57" s="137">
        <f>ROUND(E57*F57,2)</f>
        <v>0</v>
      </c>
      <c r="H57" s="122">
        <v>8.17</v>
      </c>
      <c r="I57" s="122">
        <f>ROUND(E57*H57,2)</f>
        <v>223.11</v>
      </c>
      <c r="J57" s="122">
        <v>20.23</v>
      </c>
      <c r="K57" s="122">
        <f>ROUND(E57*J57,2)</f>
        <v>552.46</v>
      </c>
      <c r="L57" s="122">
        <v>21</v>
      </c>
      <c r="M57" s="122">
        <f>G57*(1+L57/100)</f>
        <v>0</v>
      </c>
      <c r="N57" s="122">
        <v>3.0000000000000001E-5</v>
      </c>
      <c r="O57" s="122">
        <f>ROUND(E57*N57,2)</f>
        <v>0</v>
      </c>
      <c r="P57" s="122">
        <v>0</v>
      </c>
      <c r="Q57" s="122">
        <f>ROUND(E57*P57,2)</f>
        <v>0</v>
      </c>
      <c r="R57" s="122"/>
      <c r="S57" s="122" t="s">
        <v>105</v>
      </c>
      <c r="T57" s="122" t="s">
        <v>105</v>
      </c>
      <c r="U57" s="122">
        <v>4.3999999999999997E-2</v>
      </c>
      <c r="V57" s="122">
        <f>ROUND(E57*U57,2)</f>
        <v>1.2</v>
      </c>
      <c r="W57" s="122"/>
      <c r="X57" s="122" t="s">
        <v>106</v>
      </c>
      <c r="Y57" s="117"/>
      <c r="Z57" s="117"/>
      <c r="AA57" s="117"/>
      <c r="AB57" s="117"/>
      <c r="AC57" s="117"/>
      <c r="AD57" s="117"/>
      <c r="AE57" s="117"/>
      <c r="AF57" s="117"/>
      <c r="AG57" s="117" t="s">
        <v>107</v>
      </c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</row>
    <row r="58" spans="1:60" outlineLevel="1" x14ac:dyDescent="0.2">
      <c r="A58" s="120"/>
      <c r="B58" s="121"/>
      <c r="C58" s="146" t="s">
        <v>156</v>
      </c>
      <c r="D58" s="123"/>
      <c r="E58" s="124">
        <v>16.350000000000001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17"/>
      <c r="Z58" s="117"/>
      <c r="AA58" s="117"/>
      <c r="AB58" s="117"/>
      <c r="AC58" s="117"/>
      <c r="AD58" s="117"/>
      <c r="AE58" s="117"/>
      <c r="AF58" s="117"/>
      <c r="AG58" s="117" t="s">
        <v>109</v>
      </c>
      <c r="AH58" s="117">
        <v>0</v>
      </c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outlineLevel="1" x14ac:dyDescent="0.2">
      <c r="A59" s="120"/>
      <c r="B59" s="121"/>
      <c r="C59" s="146" t="s">
        <v>157</v>
      </c>
      <c r="D59" s="123"/>
      <c r="E59" s="124">
        <v>0.41039999999999999</v>
      </c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17"/>
      <c r="Z59" s="117"/>
      <c r="AA59" s="117"/>
      <c r="AB59" s="117"/>
      <c r="AC59" s="117"/>
      <c r="AD59" s="117"/>
      <c r="AE59" s="117"/>
      <c r="AF59" s="117"/>
      <c r="AG59" s="117" t="s">
        <v>109</v>
      </c>
      <c r="AH59" s="117">
        <v>0</v>
      </c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</row>
    <row r="60" spans="1:60" outlineLevel="1" x14ac:dyDescent="0.2">
      <c r="A60" s="120"/>
      <c r="B60" s="121"/>
      <c r="C60" s="146" t="s">
        <v>127</v>
      </c>
      <c r="D60" s="123"/>
      <c r="E60" s="124">
        <v>10.188499999999999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17"/>
      <c r="Z60" s="117"/>
      <c r="AA60" s="117"/>
      <c r="AB60" s="117"/>
      <c r="AC60" s="117"/>
      <c r="AD60" s="117"/>
      <c r="AE60" s="117"/>
      <c r="AF60" s="117"/>
      <c r="AG60" s="117" t="s">
        <v>109</v>
      </c>
      <c r="AH60" s="117">
        <v>0</v>
      </c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">
      <c r="A61" s="120"/>
      <c r="B61" s="121"/>
      <c r="C61" s="146" t="s">
        <v>158</v>
      </c>
      <c r="D61" s="123"/>
      <c r="E61" s="124">
        <v>0.36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17"/>
      <c r="Z61" s="117"/>
      <c r="AA61" s="117"/>
      <c r="AB61" s="117"/>
      <c r="AC61" s="117"/>
      <c r="AD61" s="117"/>
      <c r="AE61" s="117"/>
      <c r="AF61" s="117"/>
      <c r="AG61" s="117" t="s">
        <v>109</v>
      </c>
      <c r="AH61" s="117">
        <v>0</v>
      </c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outlineLevel="1" x14ac:dyDescent="0.2">
      <c r="A62" s="132">
        <v>19</v>
      </c>
      <c r="B62" s="133" t="s">
        <v>167</v>
      </c>
      <c r="C62" s="145" t="s">
        <v>168</v>
      </c>
      <c r="D62" s="134" t="s">
        <v>161</v>
      </c>
      <c r="E62" s="135">
        <v>15.65</v>
      </c>
      <c r="F62" s="136"/>
      <c r="G62" s="137">
        <f>ROUND(E62*F62,2)</f>
        <v>0</v>
      </c>
      <c r="H62" s="122">
        <v>85.1</v>
      </c>
      <c r="I62" s="122">
        <f>ROUND(E62*H62,2)</f>
        <v>1331.82</v>
      </c>
      <c r="J62" s="122">
        <v>0</v>
      </c>
      <c r="K62" s="122">
        <f>ROUND(E62*J62,2)</f>
        <v>0</v>
      </c>
      <c r="L62" s="122">
        <v>21</v>
      </c>
      <c r="M62" s="122">
        <f>G62*(1+L62/100)</f>
        <v>0</v>
      </c>
      <c r="N62" s="122">
        <v>3.5E-4</v>
      </c>
      <c r="O62" s="122">
        <f>ROUND(E62*N62,2)</f>
        <v>0.01</v>
      </c>
      <c r="P62" s="122">
        <v>0</v>
      </c>
      <c r="Q62" s="122">
        <f>ROUND(E62*P62,2)</f>
        <v>0</v>
      </c>
      <c r="R62" s="122" t="s">
        <v>169</v>
      </c>
      <c r="S62" s="122" t="s">
        <v>105</v>
      </c>
      <c r="T62" s="122" t="s">
        <v>105</v>
      </c>
      <c r="U62" s="122">
        <v>0</v>
      </c>
      <c r="V62" s="122">
        <f>ROUND(E62*U62,2)</f>
        <v>0</v>
      </c>
      <c r="W62" s="122"/>
      <c r="X62" s="122" t="s">
        <v>149</v>
      </c>
      <c r="Y62" s="117"/>
      <c r="Z62" s="117"/>
      <c r="AA62" s="117"/>
      <c r="AB62" s="117"/>
      <c r="AC62" s="117"/>
      <c r="AD62" s="117"/>
      <c r="AE62" s="117"/>
      <c r="AF62" s="117"/>
      <c r="AG62" s="117" t="s">
        <v>150</v>
      </c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</row>
    <row r="63" spans="1:60" outlineLevel="1" x14ac:dyDescent="0.2">
      <c r="A63" s="120"/>
      <c r="B63" s="121"/>
      <c r="C63" s="146" t="s">
        <v>162</v>
      </c>
      <c r="D63" s="123"/>
      <c r="E63" s="124">
        <v>15.65</v>
      </c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17"/>
      <c r="Z63" s="117"/>
      <c r="AA63" s="117"/>
      <c r="AB63" s="117"/>
      <c r="AC63" s="117"/>
      <c r="AD63" s="117"/>
      <c r="AE63" s="117"/>
      <c r="AF63" s="117"/>
      <c r="AG63" s="117" t="s">
        <v>109</v>
      </c>
      <c r="AH63" s="117">
        <v>0</v>
      </c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x14ac:dyDescent="0.2">
      <c r="A64" s="126" t="s">
        <v>100</v>
      </c>
      <c r="B64" s="127" t="s">
        <v>64</v>
      </c>
      <c r="C64" s="144" t="s">
        <v>65</v>
      </c>
      <c r="D64" s="128"/>
      <c r="E64" s="129"/>
      <c r="F64" s="130"/>
      <c r="G64" s="131">
        <f>SUMIF(AG65:AG68,"&lt;&gt;NOR",G65:G68)</f>
        <v>0</v>
      </c>
      <c r="H64" s="125"/>
      <c r="I64" s="125">
        <f>SUM(I65:I68)</f>
        <v>985</v>
      </c>
      <c r="J64" s="125"/>
      <c r="K64" s="125">
        <f>SUM(K65:K68)</f>
        <v>119.44</v>
      </c>
      <c r="L64" s="125"/>
      <c r="M64" s="125">
        <f>SUM(M65:M68)</f>
        <v>0</v>
      </c>
      <c r="N64" s="125"/>
      <c r="O64" s="125">
        <f>SUM(O65:O68)</f>
        <v>0</v>
      </c>
      <c r="P64" s="125"/>
      <c r="Q64" s="125">
        <f>SUM(Q65:Q68)</f>
        <v>0</v>
      </c>
      <c r="R64" s="125"/>
      <c r="S64" s="125"/>
      <c r="T64" s="125"/>
      <c r="U64" s="125"/>
      <c r="V64" s="125">
        <f>SUM(V65:V68)</f>
        <v>0.23</v>
      </c>
      <c r="W64" s="125"/>
      <c r="X64" s="125"/>
      <c r="AG64" t="s">
        <v>101</v>
      </c>
    </row>
    <row r="65" spans="1:60" outlineLevel="1" x14ac:dyDescent="0.2">
      <c r="A65" s="132">
        <v>20</v>
      </c>
      <c r="B65" s="133" t="s">
        <v>170</v>
      </c>
      <c r="C65" s="145" t="s">
        <v>171</v>
      </c>
      <c r="D65" s="134" t="s">
        <v>161</v>
      </c>
      <c r="E65" s="135">
        <v>1.5</v>
      </c>
      <c r="F65" s="136"/>
      <c r="G65" s="137">
        <f>ROUND(E65*F65,2)</f>
        <v>0</v>
      </c>
      <c r="H65" s="122">
        <v>0</v>
      </c>
      <c r="I65" s="122">
        <f>ROUND(E65*H65,2)</f>
        <v>0</v>
      </c>
      <c r="J65" s="122">
        <v>74</v>
      </c>
      <c r="K65" s="122">
        <f>ROUND(E65*J65,2)</f>
        <v>111</v>
      </c>
      <c r="L65" s="122">
        <v>21</v>
      </c>
      <c r="M65" s="122">
        <f>G65*(1+L65/100)</f>
        <v>0</v>
      </c>
      <c r="N65" s="122">
        <v>0</v>
      </c>
      <c r="O65" s="122">
        <f>ROUND(E65*N65,2)</f>
        <v>0</v>
      </c>
      <c r="P65" s="122">
        <v>0</v>
      </c>
      <c r="Q65" s="122">
        <f>ROUND(E65*P65,2)</f>
        <v>0</v>
      </c>
      <c r="R65" s="122"/>
      <c r="S65" s="122" t="s">
        <v>105</v>
      </c>
      <c r="T65" s="122" t="s">
        <v>124</v>
      </c>
      <c r="U65" s="122">
        <v>0.152</v>
      </c>
      <c r="V65" s="122">
        <f>ROUND(E65*U65,2)</f>
        <v>0.23</v>
      </c>
      <c r="W65" s="122"/>
      <c r="X65" s="122" t="s">
        <v>106</v>
      </c>
      <c r="Y65" s="117"/>
      <c r="Z65" s="117"/>
      <c r="AA65" s="117"/>
      <c r="AB65" s="117"/>
      <c r="AC65" s="117"/>
      <c r="AD65" s="117"/>
      <c r="AE65" s="117"/>
      <c r="AF65" s="117"/>
      <c r="AG65" s="117" t="s">
        <v>107</v>
      </c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</row>
    <row r="66" spans="1:60" outlineLevel="1" x14ac:dyDescent="0.2">
      <c r="A66" s="120"/>
      <c r="B66" s="121"/>
      <c r="C66" s="146" t="s">
        <v>172</v>
      </c>
      <c r="D66" s="123"/>
      <c r="E66" s="124">
        <v>1.5</v>
      </c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17"/>
      <c r="Z66" s="117"/>
      <c r="AA66" s="117"/>
      <c r="AB66" s="117"/>
      <c r="AC66" s="117"/>
      <c r="AD66" s="117"/>
      <c r="AE66" s="117"/>
      <c r="AF66" s="117"/>
      <c r="AG66" s="117" t="s">
        <v>109</v>
      </c>
      <c r="AH66" s="117">
        <v>0</v>
      </c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60" ht="22.5" outlineLevel="1" x14ac:dyDescent="0.2">
      <c r="A67" s="138">
        <v>21</v>
      </c>
      <c r="B67" s="139" t="s">
        <v>173</v>
      </c>
      <c r="C67" s="147" t="s">
        <v>174</v>
      </c>
      <c r="D67" s="140" t="s">
        <v>119</v>
      </c>
      <c r="E67" s="141">
        <v>1</v>
      </c>
      <c r="F67" s="142"/>
      <c r="G67" s="143">
        <f>ROUND(E67*F67,2)</f>
        <v>0</v>
      </c>
      <c r="H67" s="122">
        <v>985</v>
      </c>
      <c r="I67" s="122">
        <f>ROUND(E67*H67,2)</f>
        <v>985</v>
      </c>
      <c r="J67" s="122">
        <v>0</v>
      </c>
      <c r="K67" s="122">
        <f>ROUND(E67*J67,2)</f>
        <v>0</v>
      </c>
      <c r="L67" s="122">
        <v>21</v>
      </c>
      <c r="M67" s="122">
        <f>G67*(1+L67/100)</f>
        <v>0</v>
      </c>
      <c r="N67" s="122">
        <v>9.2000000000000003E-4</v>
      </c>
      <c r="O67" s="122">
        <f>ROUND(E67*N67,2)</f>
        <v>0</v>
      </c>
      <c r="P67" s="122">
        <v>0</v>
      </c>
      <c r="Q67" s="122">
        <f>ROUND(E67*P67,2)</f>
        <v>0</v>
      </c>
      <c r="R67" s="122" t="s">
        <v>169</v>
      </c>
      <c r="S67" s="122" t="s">
        <v>105</v>
      </c>
      <c r="T67" s="122" t="s">
        <v>105</v>
      </c>
      <c r="U67" s="122">
        <v>0</v>
      </c>
      <c r="V67" s="122">
        <f>ROUND(E67*U67,2)</f>
        <v>0</v>
      </c>
      <c r="W67" s="122"/>
      <c r="X67" s="122" t="s">
        <v>149</v>
      </c>
      <c r="Y67" s="117"/>
      <c r="Z67" s="117"/>
      <c r="AA67" s="117"/>
      <c r="AB67" s="117"/>
      <c r="AC67" s="117"/>
      <c r="AD67" s="117"/>
      <c r="AE67" s="117"/>
      <c r="AF67" s="117"/>
      <c r="AG67" s="117" t="s">
        <v>150</v>
      </c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outlineLevel="1" x14ac:dyDescent="0.2">
      <c r="A68" s="138">
        <v>22</v>
      </c>
      <c r="B68" s="139" t="s">
        <v>175</v>
      </c>
      <c r="C68" s="147" t="s">
        <v>176</v>
      </c>
      <c r="D68" s="140" t="s">
        <v>0</v>
      </c>
      <c r="E68" s="141">
        <v>10.96</v>
      </c>
      <c r="F68" s="142"/>
      <c r="G68" s="143">
        <f>ROUND(E68*F68,2)</f>
        <v>0</v>
      </c>
      <c r="H68" s="122">
        <v>0</v>
      </c>
      <c r="I68" s="122">
        <f>ROUND(E68*H68,2)</f>
        <v>0</v>
      </c>
      <c r="J68" s="122">
        <v>0.77</v>
      </c>
      <c r="K68" s="122">
        <f>ROUND(E68*J68,2)</f>
        <v>8.44</v>
      </c>
      <c r="L68" s="122">
        <v>21</v>
      </c>
      <c r="M68" s="122">
        <f>G68*(1+L68/100)</f>
        <v>0</v>
      </c>
      <c r="N68" s="122">
        <v>0</v>
      </c>
      <c r="O68" s="122">
        <f>ROUND(E68*N68,2)</f>
        <v>0</v>
      </c>
      <c r="P68" s="122">
        <v>0</v>
      </c>
      <c r="Q68" s="122">
        <f>ROUND(E68*P68,2)</f>
        <v>0</v>
      </c>
      <c r="R68" s="122"/>
      <c r="S68" s="122" t="s">
        <v>105</v>
      </c>
      <c r="T68" s="122" t="s">
        <v>124</v>
      </c>
      <c r="U68" s="122">
        <v>0</v>
      </c>
      <c r="V68" s="122">
        <f>ROUND(E68*U68,2)</f>
        <v>0</v>
      </c>
      <c r="W68" s="122"/>
      <c r="X68" s="122" t="s">
        <v>139</v>
      </c>
      <c r="Y68" s="117"/>
      <c r="Z68" s="117"/>
      <c r="AA68" s="117"/>
      <c r="AB68" s="117"/>
      <c r="AC68" s="117"/>
      <c r="AD68" s="117"/>
      <c r="AE68" s="117"/>
      <c r="AF68" s="117"/>
      <c r="AG68" s="117" t="s">
        <v>140</v>
      </c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60" x14ac:dyDescent="0.2">
      <c r="A69" s="126" t="s">
        <v>100</v>
      </c>
      <c r="B69" s="127" t="s">
        <v>66</v>
      </c>
      <c r="C69" s="144" t="s">
        <v>67</v>
      </c>
      <c r="D69" s="128"/>
      <c r="E69" s="129"/>
      <c r="F69" s="130"/>
      <c r="G69" s="131">
        <f>SUMIF(AG70:AG87,"&lt;&gt;NOR",G70:G87)</f>
        <v>0</v>
      </c>
      <c r="H69" s="125"/>
      <c r="I69" s="125">
        <f>SUM(I70:I87)</f>
        <v>2061.81</v>
      </c>
      <c r="J69" s="125"/>
      <c r="K69" s="125">
        <f>SUM(K70:K87)</f>
        <v>6848.47</v>
      </c>
      <c r="L69" s="125"/>
      <c r="M69" s="125">
        <f>SUM(M70:M87)</f>
        <v>0</v>
      </c>
      <c r="N69" s="125"/>
      <c r="O69" s="125">
        <f>SUM(O70:O87)</f>
        <v>0.01</v>
      </c>
      <c r="P69" s="125"/>
      <c r="Q69" s="125">
        <f>SUM(Q70:Q87)</f>
        <v>0</v>
      </c>
      <c r="R69" s="125"/>
      <c r="S69" s="125"/>
      <c r="T69" s="125"/>
      <c r="U69" s="125"/>
      <c r="V69" s="125">
        <f>SUM(V70:V87)</f>
        <v>14.379999999999999</v>
      </c>
      <c r="W69" s="125"/>
      <c r="X69" s="125"/>
      <c r="AG69" t="s">
        <v>101</v>
      </c>
    </row>
    <row r="70" spans="1:60" outlineLevel="1" x14ac:dyDescent="0.2">
      <c r="A70" s="132">
        <v>23</v>
      </c>
      <c r="B70" s="133" t="s">
        <v>177</v>
      </c>
      <c r="C70" s="145" t="s">
        <v>178</v>
      </c>
      <c r="D70" s="134" t="s">
        <v>104</v>
      </c>
      <c r="E70" s="135">
        <v>6.24</v>
      </c>
      <c r="F70" s="136"/>
      <c r="G70" s="137">
        <f>ROUND(E70*F70,2)</f>
        <v>0</v>
      </c>
      <c r="H70" s="122">
        <v>70.86</v>
      </c>
      <c r="I70" s="122">
        <f>ROUND(E70*H70,2)</f>
        <v>442.17</v>
      </c>
      <c r="J70" s="122">
        <v>67.64</v>
      </c>
      <c r="K70" s="122">
        <f>ROUND(E70*J70,2)</f>
        <v>422.07</v>
      </c>
      <c r="L70" s="122">
        <v>21</v>
      </c>
      <c r="M70" s="122">
        <f>G70*(1+L70/100)</f>
        <v>0</v>
      </c>
      <c r="N70" s="122">
        <v>3.6999999999999999E-4</v>
      </c>
      <c r="O70" s="122">
        <f>ROUND(E70*N70,2)</f>
        <v>0</v>
      </c>
      <c r="P70" s="122">
        <v>0</v>
      </c>
      <c r="Q70" s="122">
        <f>ROUND(E70*P70,2)</f>
        <v>0</v>
      </c>
      <c r="R70" s="122"/>
      <c r="S70" s="122" t="s">
        <v>105</v>
      </c>
      <c r="T70" s="122" t="s">
        <v>124</v>
      </c>
      <c r="U70" s="122">
        <v>0.13900000000000001</v>
      </c>
      <c r="V70" s="122">
        <f>ROUND(E70*U70,2)</f>
        <v>0.87</v>
      </c>
      <c r="W70" s="122"/>
      <c r="X70" s="122" t="s">
        <v>106</v>
      </c>
      <c r="Y70" s="117"/>
      <c r="Z70" s="117"/>
      <c r="AA70" s="117"/>
      <c r="AB70" s="117"/>
      <c r="AC70" s="117"/>
      <c r="AD70" s="117"/>
      <c r="AE70" s="117"/>
      <c r="AF70" s="117"/>
      <c r="AG70" s="117" t="s">
        <v>107</v>
      </c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ht="22.5" outlineLevel="1" x14ac:dyDescent="0.2">
      <c r="A71" s="120"/>
      <c r="B71" s="121"/>
      <c r="C71" s="146" t="s">
        <v>179</v>
      </c>
      <c r="D71" s="123"/>
      <c r="E71" s="124">
        <v>6.24</v>
      </c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17"/>
      <c r="Z71" s="117"/>
      <c r="AA71" s="117"/>
      <c r="AB71" s="117"/>
      <c r="AC71" s="117"/>
      <c r="AD71" s="117"/>
      <c r="AE71" s="117"/>
      <c r="AF71" s="117"/>
      <c r="AG71" s="117" t="s">
        <v>109</v>
      </c>
      <c r="AH71" s="117">
        <v>0</v>
      </c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60" outlineLevel="1" x14ac:dyDescent="0.2">
      <c r="A72" s="132">
        <v>24</v>
      </c>
      <c r="B72" s="133" t="s">
        <v>180</v>
      </c>
      <c r="C72" s="145" t="s">
        <v>181</v>
      </c>
      <c r="D72" s="134" t="s">
        <v>161</v>
      </c>
      <c r="E72" s="135">
        <v>21.55</v>
      </c>
      <c r="F72" s="136"/>
      <c r="G72" s="137">
        <f>ROUND(E72*F72,2)</f>
        <v>0</v>
      </c>
      <c r="H72" s="122">
        <v>16.11</v>
      </c>
      <c r="I72" s="122">
        <f>ROUND(E72*H72,2)</f>
        <v>347.17</v>
      </c>
      <c r="J72" s="122">
        <v>58.49</v>
      </c>
      <c r="K72" s="122">
        <f>ROUND(E72*J72,2)</f>
        <v>1260.46</v>
      </c>
      <c r="L72" s="122">
        <v>21</v>
      </c>
      <c r="M72" s="122">
        <f>G72*(1+L72/100)</f>
        <v>0</v>
      </c>
      <c r="N72" s="122">
        <v>9.0000000000000006E-5</v>
      </c>
      <c r="O72" s="122">
        <f>ROUND(E72*N72,2)</f>
        <v>0</v>
      </c>
      <c r="P72" s="122">
        <v>0</v>
      </c>
      <c r="Q72" s="122">
        <f>ROUND(E72*P72,2)</f>
        <v>0</v>
      </c>
      <c r="R72" s="122"/>
      <c r="S72" s="122" t="s">
        <v>105</v>
      </c>
      <c r="T72" s="122" t="s">
        <v>105</v>
      </c>
      <c r="U72" s="122">
        <v>0.11600000000000001</v>
      </c>
      <c r="V72" s="122">
        <f>ROUND(E72*U72,2)</f>
        <v>2.5</v>
      </c>
      <c r="W72" s="122"/>
      <c r="X72" s="122" t="s">
        <v>106</v>
      </c>
      <c r="Y72" s="117"/>
      <c r="Z72" s="117"/>
      <c r="AA72" s="117"/>
      <c r="AB72" s="117"/>
      <c r="AC72" s="117"/>
      <c r="AD72" s="117"/>
      <c r="AE72" s="117"/>
      <c r="AF72" s="117"/>
      <c r="AG72" s="117" t="s">
        <v>107</v>
      </c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</row>
    <row r="73" spans="1:60" outlineLevel="1" x14ac:dyDescent="0.2">
      <c r="A73" s="120"/>
      <c r="B73" s="121"/>
      <c r="C73" s="146" t="s">
        <v>182</v>
      </c>
      <c r="D73" s="123"/>
      <c r="E73" s="124">
        <v>16.2</v>
      </c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17"/>
      <c r="Z73" s="117"/>
      <c r="AA73" s="117"/>
      <c r="AB73" s="117"/>
      <c r="AC73" s="117"/>
      <c r="AD73" s="117"/>
      <c r="AE73" s="117"/>
      <c r="AF73" s="117"/>
      <c r="AG73" s="117" t="s">
        <v>109</v>
      </c>
      <c r="AH73" s="117">
        <v>0</v>
      </c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</row>
    <row r="74" spans="1:60" outlineLevel="1" x14ac:dyDescent="0.2">
      <c r="A74" s="120"/>
      <c r="B74" s="121"/>
      <c r="C74" s="146" t="s">
        <v>183</v>
      </c>
      <c r="D74" s="123"/>
      <c r="E74" s="124">
        <v>1.05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17"/>
      <c r="Z74" s="117"/>
      <c r="AA74" s="117"/>
      <c r="AB74" s="117"/>
      <c r="AC74" s="117"/>
      <c r="AD74" s="117"/>
      <c r="AE74" s="117"/>
      <c r="AF74" s="117"/>
      <c r="AG74" s="117" t="s">
        <v>109</v>
      </c>
      <c r="AH74" s="117">
        <v>0</v>
      </c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outlineLevel="1" x14ac:dyDescent="0.2">
      <c r="A75" s="120"/>
      <c r="B75" s="121"/>
      <c r="C75" s="146" t="s">
        <v>184</v>
      </c>
      <c r="D75" s="123"/>
      <c r="E75" s="124">
        <v>1.4</v>
      </c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17"/>
      <c r="Z75" s="117"/>
      <c r="AA75" s="117"/>
      <c r="AB75" s="117"/>
      <c r="AC75" s="117"/>
      <c r="AD75" s="117"/>
      <c r="AE75" s="117"/>
      <c r="AF75" s="117"/>
      <c r="AG75" s="117" t="s">
        <v>109</v>
      </c>
      <c r="AH75" s="117">
        <v>0</v>
      </c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outlineLevel="1" x14ac:dyDescent="0.2">
      <c r="A76" s="120"/>
      <c r="B76" s="121"/>
      <c r="C76" s="146" t="s">
        <v>185</v>
      </c>
      <c r="D76" s="123"/>
      <c r="E76" s="124">
        <v>1.6</v>
      </c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17"/>
      <c r="Z76" s="117"/>
      <c r="AA76" s="117"/>
      <c r="AB76" s="117"/>
      <c r="AC76" s="117"/>
      <c r="AD76" s="117"/>
      <c r="AE76" s="117"/>
      <c r="AF76" s="117"/>
      <c r="AG76" s="117" t="s">
        <v>109</v>
      </c>
      <c r="AH76" s="117">
        <v>0</v>
      </c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60" outlineLevel="1" x14ac:dyDescent="0.2">
      <c r="A77" s="120"/>
      <c r="B77" s="121"/>
      <c r="C77" s="146" t="s">
        <v>186</v>
      </c>
      <c r="D77" s="123"/>
      <c r="E77" s="124">
        <v>1.3</v>
      </c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17"/>
      <c r="Z77" s="117"/>
      <c r="AA77" s="117"/>
      <c r="AB77" s="117"/>
      <c r="AC77" s="117"/>
      <c r="AD77" s="117"/>
      <c r="AE77" s="117"/>
      <c r="AF77" s="117"/>
      <c r="AG77" s="117" t="s">
        <v>109</v>
      </c>
      <c r="AH77" s="117">
        <v>0</v>
      </c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outlineLevel="1" x14ac:dyDescent="0.2">
      <c r="A78" s="132">
        <v>25</v>
      </c>
      <c r="B78" s="133" t="s">
        <v>187</v>
      </c>
      <c r="C78" s="145" t="s">
        <v>188</v>
      </c>
      <c r="D78" s="134" t="s">
        <v>104</v>
      </c>
      <c r="E78" s="135">
        <v>27.308900000000001</v>
      </c>
      <c r="F78" s="136"/>
      <c r="G78" s="137">
        <f>ROUND(E78*F78,2)</f>
        <v>0</v>
      </c>
      <c r="H78" s="122">
        <v>33.520000000000003</v>
      </c>
      <c r="I78" s="122">
        <f>ROUND(E78*H78,2)</f>
        <v>915.39</v>
      </c>
      <c r="J78" s="122">
        <v>135.47999999999999</v>
      </c>
      <c r="K78" s="122">
        <f>ROUND(E78*J78,2)</f>
        <v>3699.81</v>
      </c>
      <c r="L78" s="122">
        <v>21</v>
      </c>
      <c r="M78" s="122">
        <f>G78*(1+L78/100)</f>
        <v>0</v>
      </c>
      <c r="N78" s="122">
        <v>2.7E-4</v>
      </c>
      <c r="O78" s="122">
        <f>ROUND(E78*N78,2)</f>
        <v>0.01</v>
      </c>
      <c r="P78" s="122">
        <v>0</v>
      </c>
      <c r="Q78" s="122">
        <f>ROUND(E78*P78,2)</f>
        <v>0</v>
      </c>
      <c r="R78" s="122"/>
      <c r="S78" s="122" t="s">
        <v>105</v>
      </c>
      <c r="T78" s="122" t="s">
        <v>105</v>
      </c>
      <c r="U78" s="122">
        <v>0.28999999999999998</v>
      </c>
      <c r="V78" s="122">
        <f>ROUND(E78*U78,2)</f>
        <v>7.92</v>
      </c>
      <c r="W78" s="122"/>
      <c r="X78" s="122" t="s">
        <v>106</v>
      </c>
      <c r="Y78" s="117"/>
      <c r="Z78" s="117"/>
      <c r="AA78" s="117"/>
      <c r="AB78" s="117"/>
      <c r="AC78" s="117"/>
      <c r="AD78" s="117"/>
      <c r="AE78" s="117"/>
      <c r="AF78" s="117"/>
      <c r="AG78" s="117" t="s">
        <v>107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60" outlineLevel="1" x14ac:dyDescent="0.2">
      <c r="A79" s="120"/>
      <c r="B79" s="121"/>
      <c r="C79" s="146" t="s">
        <v>156</v>
      </c>
      <c r="D79" s="123"/>
      <c r="E79" s="124">
        <v>16.350000000000001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17"/>
      <c r="Z79" s="117"/>
      <c r="AA79" s="117"/>
      <c r="AB79" s="117"/>
      <c r="AC79" s="117"/>
      <c r="AD79" s="117"/>
      <c r="AE79" s="117"/>
      <c r="AF79" s="117"/>
      <c r="AG79" s="117" t="s">
        <v>109</v>
      </c>
      <c r="AH79" s="117">
        <v>0</v>
      </c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outlineLevel="1" x14ac:dyDescent="0.2">
      <c r="A80" s="120"/>
      <c r="B80" s="121"/>
      <c r="C80" s="146" t="s">
        <v>157</v>
      </c>
      <c r="D80" s="123"/>
      <c r="E80" s="124">
        <v>0.41039999999999999</v>
      </c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17"/>
      <c r="Z80" s="117"/>
      <c r="AA80" s="117"/>
      <c r="AB80" s="117"/>
      <c r="AC80" s="117"/>
      <c r="AD80" s="117"/>
      <c r="AE80" s="117"/>
      <c r="AF80" s="117"/>
      <c r="AG80" s="117" t="s">
        <v>109</v>
      </c>
      <c r="AH80" s="117">
        <v>0</v>
      </c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</row>
    <row r="81" spans="1:60" outlineLevel="1" x14ac:dyDescent="0.2">
      <c r="A81" s="120"/>
      <c r="B81" s="121"/>
      <c r="C81" s="146" t="s">
        <v>127</v>
      </c>
      <c r="D81" s="123"/>
      <c r="E81" s="124">
        <v>10.188499999999999</v>
      </c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17"/>
      <c r="Z81" s="117"/>
      <c r="AA81" s="117"/>
      <c r="AB81" s="117"/>
      <c r="AC81" s="117"/>
      <c r="AD81" s="117"/>
      <c r="AE81" s="117"/>
      <c r="AF81" s="117"/>
      <c r="AG81" s="117" t="s">
        <v>109</v>
      </c>
      <c r="AH81" s="117">
        <v>0</v>
      </c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outlineLevel="1" x14ac:dyDescent="0.2">
      <c r="A82" s="120"/>
      <c r="B82" s="121"/>
      <c r="C82" s="146" t="s">
        <v>158</v>
      </c>
      <c r="D82" s="123"/>
      <c r="E82" s="124">
        <v>0.36</v>
      </c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17"/>
      <c r="Z82" s="117"/>
      <c r="AA82" s="117"/>
      <c r="AB82" s="117"/>
      <c r="AC82" s="117"/>
      <c r="AD82" s="117"/>
      <c r="AE82" s="117"/>
      <c r="AF82" s="117"/>
      <c r="AG82" s="117" t="s">
        <v>109</v>
      </c>
      <c r="AH82" s="117">
        <v>0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 outlineLevel="1" x14ac:dyDescent="0.2">
      <c r="A83" s="132">
        <v>26</v>
      </c>
      <c r="B83" s="133" t="s">
        <v>189</v>
      </c>
      <c r="C83" s="145" t="s">
        <v>190</v>
      </c>
      <c r="D83" s="134" t="s">
        <v>104</v>
      </c>
      <c r="E83" s="135">
        <v>7.4874999999999998</v>
      </c>
      <c r="F83" s="136"/>
      <c r="G83" s="137">
        <f>ROUND(E83*F83,2)</f>
        <v>0</v>
      </c>
      <c r="H83" s="122">
        <v>47.69</v>
      </c>
      <c r="I83" s="122">
        <f>ROUND(E83*H83,2)</f>
        <v>357.08</v>
      </c>
      <c r="J83" s="122">
        <v>195.81</v>
      </c>
      <c r="K83" s="122">
        <f>ROUND(E83*J83,2)</f>
        <v>1466.13</v>
      </c>
      <c r="L83" s="122">
        <v>21</v>
      </c>
      <c r="M83" s="122">
        <f>G83*(1+L83/100)</f>
        <v>0</v>
      </c>
      <c r="N83" s="122">
        <v>3.6000000000000002E-4</v>
      </c>
      <c r="O83" s="122">
        <f>ROUND(E83*N83,2)</f>
        <v>0</v>
      </c>
      <c r="P83" s="122">
        <v>0</v>
      </c>
      <c r="Q83" s="122">
        <f>ROUND(E83*P83,2)</f>
        <v>0</v>
      </c>
      <c r="R83" s="122"/>
      <c r="S83" s="122" t="s">
        <v>130</v>
      </c>
      <c r="T83" s="122" t="s">
        <v>131</v>
      </c>
      <c r="U83" s="122">
        <v>0.41299999999999998</v>
      </c>
      <c r="V83" s="122">
        <f>ROUND(E83*U83,2)</f>
        <v>3.09</v>
      </c>
      <c r="W83" s="122"/>
      <c r="X83" s="122" t="s">
        <v>106</v>
      </c>
      <c r="Y83" s="117"/>
      <c r="Z83" s="117"/>
      <c r="AA83" s="117"/>
      <c r="AB83" s="117"/>
      <c r="AC83" s="117"/>
      <c r="AD83" s="117"/>
      <c r="AE83" s="117"/>
      <c r="AF83" s="117"/>
      <c r="AG83" s="117" t="s">
        <v>107</v>
      </c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</row>
    <row r="84" spans="1:60" outlineLevel="1" x14ac:dyDescent="0.2">
      <c r="A84" s="120"/>
      <c r="B84" s="121"/>
      <c r="C84" s="146" t="s">
        <v>191</v>
      </c>
      <c r="D84" s="123"/>
      <c r="E84" s="124">
        <v>2.4</v>
      </c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17"/>
      <c r="Z84" s="117"/>
      <c r="AA84" s="117"/>
      <c r="AB84" s="117"/>
      <c r="AC84" s="117"/>
      <c r="AD84" s="117"/>
      <c r="AE84" s="117"/>
      <c r="AF84" s="117"/>
      <c r="AG84" s="117" t="s">
        <v>109</v>
      </c>
      <c r="AH84" s="117">
        <v>0</v>
      </c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0" outlineLevel="1" x14ac:dyDescent="0.2">
      <c r="A85" s="120"/>
      <c r="B85" s="121"/>
      <c r="C85" s="146" t="s">
        <v>192</v>
      </c>
      <c r="D85" s="123"/>
      <c r="E85" s="124">
        <v>1.2250000000000001</v>
      </c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17"/>
      <c r="Z85" s="117"/>
      <c r="AA85" s="117"/>
      <c r="AB85" s="117"/>
      <c r="AC85" s="117"/>
      <c r="AD85" s="117"/>
      <c r="AE85" s="117"/>
      <c r="AF85" s="117"/>
      <c r="AG85" s="117" t="s">
        <v>109</v>
      </c>
      <c r="AH85" s="117">
        <v>0</v>
      </c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</row>
    <row r="86" spans="1:60" outlineLevel="1" x14ac:dyDescent="0.2">
      <c r="A86" s="120"/>
      <c r="B86" s="121"/>
      <c r="C86" s="146" t="s">
        <v>193</v>
      </c>
      <c r="D86" s="123"/>
      <c r="E86" s="124">
        <v>2.5</v>
      </c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17"/>
      <c r="Z86" s="117"/>
      <c r="AA86" s="117"/>
      <c r="AB86" s="117"/>
      <c r="AC86" s="117"/>
      <c r="AD86" s="117"/>
      <c r="AE86" s="117"/>
      <c r="AF86" s="117"/>
      <c r="AG86" s="117" t="s">
        <v>109</v>
      </c>
      <c r="AH86" s="117">
        <v>0</v>
      </c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</row>
    <row r="87" spans="1:60" outlineLevel="1" x14ac:dyDescent="0.2">
      <c r="A87" s="120"/>
      <c r="B87" s="121"/>
      <c r="C87" s="146" t="s">
        <v>194</v>
      </c>
      <c r="D87" s="123"/>
      <c r="E87" s="124">
        <v>1.3625</v>
      </c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17"/>
      <c r="Z87" s="117"/>
      <c r="AA87" s="117"/>
      <c r="AB87" s="117"/>
      <c r="AC87" s="117"/>
      <c r="AD87" s="117"/>
      <c r="AE87" s="117"/>
      <c r="AF87" s="117"/>
      <c r="AG87" s="117" t="s">
        <v>109</v>
      </c>
      <c r="AH87" s="117">
        <v>0</v>
      </c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x14ac:dyDescent="0.2">
      <c r="A88" s="126" t="s">
        <v>100</v>
      </c>
      <c r="B88" s="127" t="s">
        <v>68</v>
      </c>
      <c r="C88" s="144" t="s">
        <v>69</v>
      </c>
      <c r="D88" s="128"/>
      <c r="E88" s="129"/>
      <c r="F88" s="130"/>
      <c r="G88" s="131">
        <f>SUMIF(AG89:AG123,"&lt;&gt;NOR",G89:G123)</f>
        <v>0</v>
      </c>
      <c r="H88" s="125"/>
      <c r="I88" s="125">
        <f>SUM(I89:I123)</f>
        <v>2416.0700000000002</v>
      </c>
      <c r="J88" s="125"/>
      <c r="K88" s="125">
        <f>SUM(K89:K123)</f>
        <v>17232.939999999999</v>
      </c>
      <c r="L88" s="125"/>
      <c r="M88" s="125">
        <f>SUM(M89:M123)</f>
        <v>0</v>
      </c>
      <c r="N88" s="125"/>
      <c r="O88" s="125">
        <f>SUM(O89:O123)</f>
        <v>0.05</v>
      </c>
      <c r="P88" s="125"/>
      <c r="Q88" s="125">
        <f>SUM(Q89:Q123)</f>
        <v>0</v>
      </c>
      <c r="R88" s="125"/>
      <c r="S88" s="125"/>
      <c r="T88" s="125"/>
      <c r="U88" s="125"/>
      <c r="V88" s="125">
        <f>SUM(V89:V123)</f>
        <v>30.87</v>
      </c>
      <c r="W88" s="125"/>
      <c r="X88" s="125"/>
      <c r="AG88" t="s">
        <v>101</v>
      </c>
    </row>
    <row r="89" spans="1:60" outlineLevel="1" x14ac:dyDescent="0.2">
      <c r="A89" s="132">
        <v>27</v>
      </c>
      <c r="B89" s="133" t="s">
        <v>195</v>
      </c>
      <c r="C89" s="145" t="s">
        <v>196</v>
      </c>
      <c r="D89" s="134" t="s">
        <v>104</v>
      </c>
      <c r="E89" s="135">
        <v>10.188499999999999</v>
      </c>
      <c r="F89" s="136"/>
      <c r="G89" s="137">
        <f>ROUND(E89*F89,2)</f>
        <v>0</v>
      </c>
      <c r="H89" s="122">
        <v>0.1</v>
      </c>
      <c r="I89" s="122">
        <f>ROUND(E89*H89,2)</f>
        <v>1.02</v>
      </c>
      <c r="J89" s="122">
        <v>34</v>
      </c>
      <c r="K89" s="122">
        <f>ROUND(E89*J89,2)</f>
        <v>346.41</v>
      </c>
      <c r="L89" s="122">
        <v>21</v>
      </c>
      <c r="M89" s="122">
        <f>G89*(1+L89/100)</f>
        <v>0</v>
      </c>
      <c r="N89" s="122">
        <v>0</v>
      </c>
      <c r="O89" s="122">
        <f>ROUND(E89*N89,2)</f>
        <v>0</v>
      </c>
      <c r="P89" s="122">
        <v>0</v>
      </c>
      <c r="Q89" s="122">
        <f>ROUND(E89*P89,2)</f>
        <v>0</v>
      </c>
      <c r="R89" s="122"/>
      <c r="S89" s="122" t="s">
        <v>105</v>
      </c>
      <c r="T89" s="122" t="s">
        <v>105</v>
      </c>
      <c r="U89" s="122">
        <v>6.9709999999999994E-2</v>
      </c>
      <c r="V89" s="122">
        <f>ROUND(E89*U89,2)</f>
        <v>0.71</v>
      </c>
      <c r="W89" s="122"/>
      <c r="X89" s="122" t="s">
        <v>106</v>
      </c>
      <c r="Y89" s="117"/>
      <c r="Z89" s="117"/>
      <c r="AA89" s="117"/>
      <c r="AB89" s="117"/>
      <c r="AC89" s="117"/>
      <c r="AD89" s="117"/>
      <c r="AE89" s="117"/>
      <c r="AF89" s="117"/>
      <c r="AG89" s="117" t="s">
        <v>107</v>
      </c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0" spans="1:60" outlineLevel="1" x14ac:dyDescent="0.2">
      <c r="A90" s="120"/>
      <c r="B90" s="121"/>
      <c r="C90" s="146" t="s">
        <v>108</v>
      </c>
      <c r="D90" s="123"/>
      <c r="E90" s="124">
        <v>10.188499999999999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17"/>
      <c r="Z90" s="117"/>
      <c r="AA90" s="117"/>
      <c r="AB90" s="117"/>
      <c r="AC90" s="117"/>
      <c r="AD90" s="117"/>
      <c r="AE90" s="117"/>
      <c r="AF90" s="117"/>
      <c r="AG90" s="117" t="s">
        <v>109</v>
      </c>
      <c r="AH90" s="117">
        <v>0</v>
      </c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outlineLevel="1" x14ac:dyDescent="0.2">
      <c r="A91" s="132">
        <v>28</v>
      </c>
      <c r="B91" s="133" t="s">
        <v>197</v>
      </c>
      <c r="C91" s="145" t="s">
        <v>198</v>
      </c>
      <c r="D91" s="134" t="s">
        <v>104</v>
      </c>
      <c r="E91" s="135">
        <v>10.188499999999999</v>
      </c>
      <c r="F91" s="136"/>
      <c r="G91" s="137">
        <f>ROUND(E91*F91,2)</f>
        <v>0</v>
      </c>
      <c r="H91" s="122">
        <v>0.09</v>
      </c>
      <c r="I91" s="122">
        <f>ROUND(E91*H91,2)</f>
        <v>0.92</v>
      </c>
      <c r="J91" s="122">
        <v>20.309999999999999</v>
      </c>
      <c r="K91" s="122">
        <f>ROUND(E91*J91,2)</f>
        <v>206.93</v>
      </c>
      <c r="L91" s="122">
        <v>21</v>
      </c>
      <c r="M91" s="122">
        <f>G91*(1+L91/100)</f>
        <v>0</v>
      </c>
      <c r="N91" s="122">
        <v>0</v>
      </c>
      <c r="O91" s="122">
        <f>ROUND(E91*N91,2)</f>
        <v>0</v>
      </c>
      <c r="P91" s="122">
        <v>0</v>
      </c>
      <c r="Q91" s="122">
        <f>ROUND(E91*P91,2)</f>
        <v>0</v>
      </c>
      <c r="R91" s="122"/>
      <c r="S91" s="122" t="s">
        <v>105</v>
      </c>
      <c r="T91" s="122" t="s">
        <v>124</v>
      </c>
      <c r="U91" s="122">
        <v>4.3220000000000001E-2</v>
      </c>
      <c r="V91" s="122">
        <f>ROUND(E91*U91,2)</f>
        <v>0.44</v>
      </c>
      <c r="W91" s="122"/>
      <c r="X91" s="122" t="s">
        <v>106</v>
      </c>
      <c r="Y91" s="117"/>
      <c r="Z91" s="117"/>
      <c r="AA91" s="117"/>
      <c r="AB91" s="117"/>
      <c r="AC91" s="117"/>
      <c r="AD91" s="117"/>
      <c r="AE91" s="117"/>
      <c r="AF91" s="117"/>
      <c r="AG91" s="117" t="s">
        <v>107</v>
      </c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outlineLevel="1" x14ac:dyDescent="0.2">
      <c r="A92" s="120"/>
      <c r="B92" s="121"/>
      <c r="C92" s="146" t="s">
        <v>108</v>
      </c>
      <c r="D92" s="123"/>
      <c r="E92" s="124">
        <v>10.188499999999999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17"/>
      <c r="Z92" s="117"/>
      <c r="AA92" s="117"/>
      <c r="AB92" s="117"/>
      <c r="AC92" s="117"/>
      <c r="AD92" s="117"/>
      <c r="AE92" s="117"/>
      <c r="AF92" s="117"/>
      <c r="AG92" s="117" t="s">
        <v>109</v>
      </c>
      <c r="AH92" s="117">
        <v>0</v>
      </c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60" outlineLevel="1" x14ac:dyDescent="0.2">
      <c r="A93" s="132">
        <v>29</v>
      </c>
      <c r="B93" s="133" t="s">
        <v>199</v>
      </c>
      <c r="C93" s="145" t="s">
        <v>200</v>
      </c>
      <c r="D93" s="134" t="s">
        <v>104</v>
      </c>
      <c r="E93" s="135">
        <v>207.86439999999999</v>
      </c>
      <c r="F93" s="136"/>
      <c r="G93" s="137">
        <f>ROUND(E93*F93,2)</f>
        <v>0</v>
      </c>
      <c r="H93" s="122">
        <v>4.16</v>
      </c>
      <c r="I93" s="122">
        <f>ROUND(E93*H93,2)</f>
        <v>864.72</v>
      </c>
      <c r="J93" s="122">
        <v>15.84</v>
      </c>
      <c r="K93" s="122">
        <f>ROUND(E93*J93,2)</f>
        <v>3292.57</v>
      </c>
      <c r="L93" s="122">
        <v>21</v>
      </c>
      <c r="M93" s="122">
        <f>G93*(1+L93/100)</f>
        <v>0</v>
      </c>
      <c r="N93" s="122">
        <v>6.9999999999999994E-5</v>
      </c>
      <c r="O93" s="122">
        <f>ROUND(E93*N93,2)</f>
        <v>0.01</v>
      </c>
      <c r="P93" s="122">
        <v>0</v>
      </c>
      <c r="Q93" s="122">
        <f>ROUND(E93*P93,2)</f>
        <v>0</v>
      </c>
      <c r="R93" s="122"/>
      <c r="S93" s="122" t="s">
        <v>105</v>
      </c>
      <c r="T93" s="122" t="s">
        <v>124</v>
      </c>
      <c r="U93" s="122">
        <v>3.2480000000000002E-2</v>
      </c>
      <c r="V93" s="122">
        <f>ROUND(E93*U93,2)</f>
        <v>6.75</v>
      </c>
      <c r="W93" s="122"/>
      <c r="X93" s="122" t="s">
        <v>106</v>
      </c>
      <c r="Y93" s="117"/>
      <c r="Z93" s="117"/>
      <c r="AA93" s="117"/>
      <c r="AB93" s="117"/>
      <c r="AC93" s="117"/>
      <c r="AD93" s="117"/>
      <c r="AE93" s="117"/>
      <c r="AF93" s="117"/>
      <c r="AG93" s="117" t="s">
        <v>107</v>
      </c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outlineLevel="1" x14ac:dyDescent="0.2">
      <c r="A94" s="120"/>
      <c r="B94" s="121"/>
      <c r="C94" s="146" t="s">
        <v>201</v>
      </c>
      <c r="D94" s="123"/>
      <c r="E94" s="124">
        <v>9.3049999999999997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17"/>
      <c r="Z94" s="117"/>
      <c r="AA94" s="117"/>
      <c r="AB94" s="117"/>
      <c r="AC94" s="117"/>
      <c r="AD94" s="117"/>
      <c r="AE94" s="117"/>
      <c r="AF94" s="117"/>
      <c r="AG94" s="117" t="s">
        <v>109</v>
      </c>
      <c r="AH94" s="117">
        <v>0</v>
      </c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outlineLevel="1" x14ac:dyDescent="0.2">
      <c r="A95" s="120"/>
      <c r="B95" s="121"/>
      <c r="C95" s="146" t="s">
        <v>114</v>
      </c>
      <c r="D95" s="123"/>
      <c r="E95" s="124">
        <v>16.350000000000001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17"/>
      <c r="Z95" s="117"/>
      <c r="AA95" s="117"/>
      <c r="AB95" s="117"/>
      <c r="AC95" s="117"/>
      <c r="AD95" s="117"/>
      <c r="AE95" s="117"/>
      <c r="AF95" s="117"/>
      <c r="AG95" s="117" t="s">
        <v>109</v>
      </c>
      <c r="AH95" s="117">
        <v>0</v>
      </c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</row>
    <row r="96" spans="1:60" outlineLevel="1" x14ac:dyDescent="0.2">
      <c r="A96" s="120"/>
      <c r="B96" s="121"/>
      <c r="C96" s="146" t="s">
        <v>126</v>
      </c>
      <c r="D96" s="123"/>
      <c r="E96" s="124">
        <v>5.1009000000000002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17"/>
      <c r="Z96" s="117"/>
      <c r="AA96" s="117"/>
      <c r="AB96" s="117"/>
      <c r="AC96" s="117"/>
      <c r="AD96" s="117"/>
      <c r="AE96" s="117"/>
      <c r="AF96" s="117"/>
      <c r="AG96" s="117" t="s">
        <v>109</v>
      </c>
      <c r="AH96" s="117">
        <v>0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">
      <c r="A97" s="120"/>
      <c r="B97" s="121"/>
      <c r="C97" s="146" t="s">
        <v>127</v>
      </c>
      <c r="D97" s="123"/>
      <c r="E97" s="124">
        <v>10.188499999999999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17"/>
      <c r="Z97" s="117"/>
      <c r="AA97" s="117"/>
      <c r="AB97" s="117"/>
      <c r="AC97" s="117"/>
      <c r="AD97" s="117"/>
      <c r="AE97" s="117"/>
      <c r="AF97" s="117"/>
      <c r="AG97" s="117" t="s">
        <v>109</v>
      </c>
      <c r="AH97" s="117">
        <v>0</v>
      </c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">
      <c r="A98" s="120"/>
      <c r="B98" s="121"/>
      <c r="C98" s="146" t="s">
        <v>202</v>
      </c>
      <c r="D98" s="123"/>
      <c r="E98" s="124">
        <v>31.103999999999999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17"/>
      <c r="Z98" s="117"/>
      <c r="AA98" s="117"/>
      <c r="AB98" s="117"/>
      <c r="AC98" s="117"/>
      <c r="AD98" s="117"/>
      <c r="AE98" s="117"/>
      <c r="AF98" s="117"/>
      <c r="AG98" s="117" t="s">
        <v>109</v>
      </c>
      <c r="AH98" s="117">
        <v>0</v>
      </c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outlineLevel="1" x14ac:dyDescent="0.2">
      <c r="A99" s="120"/>
      <c r="B99" s="121"/>
      <c r="C99" s="146" t="s">
        <v>203</v>
      </c>
      <c r="D99" s="123"/>
      <c r="E99" s="124">
        <v>13.23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17"/>
      <c r="Z99" s="117"/>
      <c r="AA99" s="117"/>
      <c r="AB99" s="117"/>
      <c r="AC99" s="117"/>
      <c r="AD99" s="117"/>
      <c r="AE99" s="117"/>
      <c r="AF99" s="117"/>
      <c r="AG99" s="117" t="s">
        <v>109</v>
      </c>
      <c r="AH99" s="117">
        <v>0</v>
      </c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</row>
    <row r="100" spans="1:60" outlineLevel="1" x14ac:dyDescent="0.2">
      <c r="A100" s="120"/>
      <c r="B100" s="121"/>
      <c r="C100" s="146" t="s">
        <v>204</v>
      </c>
      <c r="D100" s="123"/>
      <c r="E100" s="124">
        <v>26.675999999999998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17"/>
      <c r="Z100" s="117"/>
      <c r="AA100" s="117"/>
      <c r="AB100" s="117"/>
      <c r="AC100" s="117"/>
      <c r="AD100" s="117"/>
      <c r="AE100" s="117"/>
      <c r="AF100" s="117"/>
      <c r="AG100" s="117" t="s">
        <v>109</v>
      </c>
      <c r="AH100" s="117">
        <v>0</v>
      </c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outlineLevel="1" x14ac:dyDescent="0.2">
      <c r="A101" s="120"/>
      <c r="B101" s="121"/>
      <c r="C101" s="146" t="s">
        <v>205</v>
      </c>
      <c r="D101" s="123"/>
      <c r="E101" s="124">
        <v>44.658000000000001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17"/>
      <c r="Z101" s="117"/>
      <c r="AA101" s="117"/>
      <c r="AB101" s="117"/>
      <c r="AC101" s="117"/>
      <c r="AD101" s="117"/>
      <c r="AE101" s="117"/>
      <c r="AF101" s="117"/>
      <c r="AG101" s="117" t="s">
        <v>109</v>
      </c>
      <c r="AH101" s="117">
        <v>0</v>
      </c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</row>
    <row r="102" spans="1:60" outlineLevel="1" x14ac:dyDescent="0.2">
      <c r="A102" s="120"/>
      <c r="B102" s="121"/>
      <c r="C102" s="146" t="s">
        <v>206</v>
      </c>
      <c r="D102" s="123"/>
      <c r="E102" s="124">
        <v>37.908000000000001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17"/>
      <c r="Z102" s="117"/>
      <c r="AA102" s="117"/>
      <c r="AB102" s="117"/>
      <c r="AC102" s="117"/>
      <c r="AD102" s="117"/>
      <c r="AE102" s="117"/>
      <c r="AF102" s="117"/>
      <c r="AG102" s="117" t="s">
        <v>109</v>
      </c>
      <c r="AH102" s="117">
        <v>0</v>
      </c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</row>
    <row r="103" spans="1:60" outlineLevel="1" x14ac:dyDescent="0.2">
      <c r="A103" s="120"/>
      <c r="B103" s="121"/>
      <c r="C103" s="146" t="s">
        <v>207</v>
      </c>
      <c r="D103" s="123"/>
      <c r="E103" s="124">
        <v>3.03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17"/>
      <c r="Z103" s="117"/>
      <c r="AA103" s="117"/>
      <c r="AB103" s="117"/>
      <c r="AC103" s="117"/>
      <c r="AD103" s="117"/>
      <c r="AE103" s="117"/>
      <c r="AF103" s="117"/>
      <c r="AG103" s="117" t="s">
        <v>109</v>
      </c>
      <c r="AH103" s="117">
        <v>0</v>
      </c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outlineLevel="1" x14ac:dyDescent="0.2">
      <c r="A104" s="120"/>
      <c r="B104" s="121"/>
      <c r="C104" s="146" t="s">
        <v>208</v>
      </c>
      <c r="D104" s="123"/>
      <c r="E104" s="124">
        <v>10.314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17"/>
      <c r="Z104" s="117"/>
      <c r="AA104" s="117"/>
      <c r="AB104" s="117"/>
      <c r="AC104" s="117"/>
      <c r="AD104" s="117"/>
      <c r="AE104" s="117"/>
      <c r="AF104" s="117"/>
      <c r="AG104" s="117" t="s">
        <v>109</v>
      </c>
      <c r="AH104" s="117">
        <v>0</v>
      </c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outlineLevel="1" x14ac:dyDescent="0.2">
      <c r="A105" s="132">
        <v>30</v>
      </c>
      <c r="B105" s="133" t="s">
        <v>209</v>
      </c>
      <c r="C105" s="145" t="s">
        <v>210</v>
      </c>
      <c r="D105" s="134" t="s">
        <v>104</v>
      </c>
      <c r="E105" s="135">
        <v>207.86439999999999</v>
      </c>
      <c r="F105" s="136"/>
      <c r="G105" s="137">
        <f>ROUND(E105*F105,2)</f>
        <v>0</v>
      </c>
      <c r="H105" s="122">
        <v>3.79</v>
      </c>
      <c r="I105" s="122">
        <f>ROUND(E105*H105,2)</f>
        <v>787.81</v>
      </c>
      <c r="J105" s="122">
        <v>49.61</v>
      </c>
      <c r="K105" s="122">
        <f>ROUND(E105*J105,2)</f>
        <v>10312.15</v>
      </c>
      <c r="L105" s="122">
        <v>21</v>
      </c>
      <c r="M105" s="122">
        <f>G105*(1+L105/100)</f>
        <v>0</v>
      </c>
      <c r="N105" s="122">
        <v>1.3999999999999999E-4</v>
      </c>
      <c r="O105" s="122">
        <f>ROUND(E105*N105,2)</f>
        <v>0.03</v>
      </c>
      <c r="P105" s="122">
        <v>0</v>
      </c>
      <c r="Q105" s="122">
        <f>ROUND(E105*P105,2)</f>
        <v>0</v>
      </c>
      <c r="R105" s="122"/>
      <c r="S105" s="122" t="s">
        <v>105</v>
      </c>
      <c r="T105" s="122" t="s">
        <v>124</v>
      </c>
      <c r="U105" s="122">
        <v>0.10191</v>
      </c>
      <c r="V105" s="122">
        <f>ROUND(E105*U105,2)</f>
        <v>21.18</v>
      </c>
      <c r="W105" s="122"/>
      <c r="X105" s="122" t="s">
        <v>106</v>
      </c>
      <c r="Y105" s="117"/>
      <c r="Z105" s="117"/>
      <c r="AA105" s="117"/>
      <c r="AB105" s="117"/>
      <c r="AC105" s="117"/>
      <c r="AD105" s="117"/>
      <c r="AE105" s="117"/>
      <c r="AF105" s="117"/>
      <c r="AG105" s="117" t="s">
        <v>107</v>
      </c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outlineLevel="1" x14ac:dyDescent="0.2">
      <c r="A106" s="120"/>
      <c r="B106" s="121"/>
      <c r="C106" s="146" t="s">
        <v>201</v>
      </c>
      <c r="D106" s="123"/>
      <c r="E106" s="124">
        <v>9.3049999999999997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17"/>
      <c r="Z106" s="117"/>
      <c r="AA106" s="117"/>
      <c r="AB106" s="117"/>
      <c r="AC106" s="117"/>
      <c r="AD106" s="117"/>
      <c r="AE106" s="117"/>
      <c r="AF106" s="117"/>
      <c r="AG106" s="117" t="s">
        <v>109</v>
      </c>
      <c r="AH106" s="117">
        <v>0</v>
      </c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outlineLevel="1" x14ac:dyDescent="0.2">
      <c r="A107" s="120"/>
      <c r="B107" s="121"/>
      <c r="C107" s="146" t="s">
        <v>114</v>
      </c>
      <c r="D107" s="123"/>
      <c r="E107" s="124">
        <v>16.350000000000001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17"/>
      <c r="Z107" s="117"/>
      <c r="AA107" s="117"/>
      <c r="AB107" s="117"/>
      <c r="AC107" s="117"/>
      <c r="AD107" s="117"/>
      <c r="AE107" s="117"/>
      <c r="AF107" s="117"/>
      <c r="AG107" s="117" t="s">
        <v>109</v>
      </c>
      <c r="AH107" s="117">
        <v>0</v>
      </c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</row>
    <row r="108" spans="1:60" outlineLevel="1" x14ac:dyDescent="0.2">
      <c r="A108" s="120"/>
      <c r="B108" s="121"/>
      <c r="C108" s="146" t="s">
        <v>126</v>
      </c>
      <c r="D108" s="123"/>
      <c r="E108" s="124">
        <v>5.1009000000000002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17"/>
      <c r="Z108" s="117"/>
      <c r="AA108" s="117"/>
      <c r="AB108" s="117"/>
      <c r="AC108" s="117"/>
      <c r="AD108" s="117"/>
      <c r="AE108" s="117"/>
      <c r="AF108" s="117"/>
      <c r="AG108" s="117" t="s">
        <v>109</v>
      </c>
      <c r="AH108" s="117">
        <v>0</v>
      </c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60" outlineLevel="1" x14ac:dyDescent="0.2">
      <c r="A109" s="120"/>
      <c r="B109" s="121"/>
      <c r="C109" s="146" t="s">
        <v>127</v>
      </c>
      <c r="D109" s="123"/>
      <c r="E109" s="124">
        <v>10.188499999999999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17"/>
      <c r="Z109" s="117"/>
      <c r="AA109" s="117"/>
      <c r="AB109" s="117"/>
      <c r="AC109" s="117"/>
      <c r="AD109" s="117"/>
      <c r="AE109" s="117"/>
      <c r="AF109" s="117"/>
      <c r="AG109" s="117" t="s">
        <v>109</v>
      </c>
      <c r="AH109" s="117">
        <v>0</v>
      </c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60" outlineLevel="1" x14ac:dyDescent="0.2">
      <c r="A110" s="120"/>
      <c r="B110" s="121"/>
      <c r="C110" s="146" t="s">
        <v>202</v>
      </c>
      <c r="D110" s="123"/>
      <c r="E110" s="124">
        <v>31.103999999999999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17"/>
      <c r="Z110" s="117"/>
      <c r="AA110" s="117"/>
      <c r="AB110" s="117"/>
      <c r="AC110" s="117"/>
      <c r="AD110" s="117"/>
      <c r="AE110" s="117"/>
      <c r="AF110" s="117"/>
      <c r="AG110" s="117" t="s">
        <v>109</v>
      </c>
      <c r="AH110" s="117">
        <v>0</v>
      </c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</row>
    <row r="111" spans="1:60" outlineLevel="1" x14ac:dyDescent="0.2">
      <c r="A111" s="120"/>
      <c r="B111" s="121"/>
      <c r="C111" s="146" t="s">
        <v>203</v>
      </c>
      <c r="D111" s="123"/>
      <c r="E111" s="124">
        <v>13.23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17"/>
      <c r="Z111" s="117"/>
      <c r="AA111" s="117"/>
      <c r="AB111" s="117"/>
      <c r="AC111" s="117"/>
      <c r="AD111" s="117"/>
      <c r="AE111" s="117"/>
      <c r="AF111" s="117"/>
      <c r="AG111" s="117" t="s">
        <v>109</v>
      </c>
      <c r="AH111" s="117">
        <v>0</v>
      </c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60" outlineLevel="1" x14ac:dyDescent="0.2">
      <c r="A112" s="120"/>
      <c r="B112" s="121"/>
      <c r="C112" s="146" t="s">
        <v>204</v>
      </c>
      <c r="D112" s="123"/>
      <c r="E112" s="124">
        <v>26.675999999999998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17"/>
      <c r="Z112" s="117"/>
      <c r="AA112" s="117"/>
      <c r="AB112" s="117"/>
      <c r="AC112" s="117"/>
      <c r="AD112" s="117"/>
      <c r="AE112" s="117"/>
      <c r="AF112" s="117"/>
      <c r="AG112" s="117" t="s">
        <v>109</v>
      </c>
      <c r="AH112" s="117">
        <v>0</v>
      </c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</row>
    <row r="113" spans="1:60" outlineLevel="1" x14ac:dyDescent="0.2">
      <c r="A113" s="120"/>
      <c r="B113" s="121"/>
      <c r="C113" s="146" t="s">
        <v>205</v>
      </c>
      <c r="D113" s="123"/>
      <c r="E113" s="124">
        <v>44.658000000000001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17"/>
      <c r="Z113" s="117"/>
      <c r="AA113" s="117"/>
      <c r="AB113" s="117"/>
      <c r="AC113" s="117"/>
      <c r="AD113" s="117"/>
      <c r="AE113" s="117"/>
      <c r="AF113" s="117"/>
      <c r="AG113" s="117" t="s">
        <v>109</v>
      </c>
      <c r="AH113" s="117">
        <v>0</v>
      </c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outlineLevel="1" x14ac:dyDescent="0.2">
      <c r="A114" s="120"/>
      <c r="B114" s="121"/>
      <c r="C114" s="146" t="s">
        <v>206</v>
      </c>
      <c r="D114" s="123"/>
      <c r="E114" s="124">
        <v>37.908000000000001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17"/>
      <c r="Z114" s="117"/>
      <c r="AA114" s="117"/>
      <c r="AB114" s="117"/>
      <c r="AC114" s="117"/>
      <c r="AD114" s="117"/>
      <c r="AE114" s="117"/>
      <c r="AF114" s="117"/>
      <c r="AG114" s="117" t="s">
        <v>109</v>
      </c>
      <c r="AH114" s="117">
        <v>0</v>
      </c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</row>
    <row r="115" spans="1:60" outlineLevel="1" x14ac:dyDescent="0.2">
      <c r="A115" s="120"/>
      <c r="B115" s="121"/>
      <c r="C115" s="146" t="s">
        <v>207</v>
      </c>
      <c r="D115" s="123"/>
      <c r="E115" s="124">
        <v>3.03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17"/>
      <c r="Z115" s="117"/>
      <c r="AA115" s="117"/>
      <c r="AB115" s="117"/>
      <c r="AC115" s="117"/>
      <c r="AD115" s="117"/>
      <c r="AE115" s="117"/>
      <c r="AF115" s="117"/>
      <c r="AG115" s="117" t="s">
        <v>109</v>
      </c>
      <c r="AH115" s="117">
        <v>0</v>
      </c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outlineLevel="1" x14ac:dyDescent="0.2">
      <c r="A116" s="120"/>
      <c r="B116" s="121"/>
      <c r="C116" s="146" t="s">
        <v>208</v>
      </c>
      <c r="D116" s="123"/>
      <c r="E116" s="124">
        <v>10.314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17"/>
      <c r="Z116" s="117"/>
      <c r="AA116" s="117"/>
      <c r="AB116" s="117"/>
      <c r="AC116" s="117"/>
      <c r="AD116" s="117"/>
      <c r="AE116" s="117"/>
      <c r="AF116" s="117"/>
      <c r="AG116" s="117" t="s">
        <v>109</v>
      </c>
      <c r="AH116" s="117">
        <v>0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</row>
    <row r="117" spans="1:60" outlineLevel="1" x14ac:dyDescent="0.2">
      <c r="A117" s="138">
        <v>31</v>
      </c>
      <c r="B117" s="139" t="s">
        <v>211</v>
      </c>
      <c r="C117" s="147" t="s">
        <v>212</v>
      </c>
      <c r="D117" s="140" t="s">
        <v>119</v>
      </c>
      <c r="E117" s="141">
        <v>15</v>
      </c>
      <c r="F117" s="142"/>
      <c r="G117" s="143">
        <f>ROUND(E117*F117,2)</f>
        <v>0</v>
      </c>
      <c r="H117" s="122">
        <v>13.94</v>
      </c>
      <c r="I117" s="122">
        <f>ROUND(E117*H117,2)</f>
        <v>209.1</v>
      </c>
      <c r="J117" s="122">
        <v>37.06</v>
      </c>
      <c r="K117" s="122">
        <f>ROUND(E117*J117,2)</f>
        <v>555.9</v>
      </c>
      <c r="L117" s="122">
        <v>21</v>
      </c>
      <c r="M117" s="122">
        <f>G117*(1+L117/100)</f>
        <v>0</v>
      </c>
      <c r="N117" s="122">
        <v>1.6000000000000001E-4</v>
      </c>
      <c r="O117" s="122">
        <f>ROUND(E117*N117,2)</f>
        <v>0</v>
      </c>
      <c r="P117" s="122">
        <v>0</v>
      </c>
      <c r="Q117" s="122">
        <f>ROUND(E117*P117,2)</f>
        <v>0</v>
      </c>
      <c r="R117" s="122"/>
      <c r="S117" s="122" t="s">
        <v>105</v>
      </c>
      <c r="T117" s="122" t="s">
        <v>105</v>
      </c>
      <c r="U117" s="122">
        <v>7.5999999999999998E-2</v>
      </c>
      <c r="V117" s="122">
        <f>ROUND(E117*U117,2)</f>
        <v>1.1399999999999999</v>
      </c>
      <c r="W117" s="122"/>
      <c r="X117" s="122" t="s">
        <v>106</v>
      </c>
      <c r="Y117" s="117"/>
      <c r="Z117" s="117"/>
      <c r="AA117" s="117"/>
      <c r="AB117" s="117"/>
      <c r="AC117" s="117"/>
      <c r="AD117" s="117"/>
      <c r="AE117" s="117"/>
      <c r="AF117" s="117"/>
      <c r="AG117" s="117" t="s">
        <v>107</v>
      </c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</row>
    <row r="118" spans="1:60" outlineLevel="1" x14ac:dyDescent="0.2">
      <c r="A118" s="132">
        <v>32</v>
      </c>
      <c r="B118" s="133" t="s">
        <v>213</v>
      </c>
      <c r="C118" s="145" t="s">
        <v>214</v>
      </c>
      <c r="D118" s="134" t="s">
        <v>104</v>
      </c>
      <c r="E118" s="135">
        <v>40.944400000000002</v>
      </c>
      <c r="F118" s="136"/>
      <c r="G118" s="137">
        <f>ROUND(E118*F118,2)</f>
        <v>0</v>
      </c>
      <c r="H118" s="122">
        <v>9.81</v>
      </c>
      <c r="I118" s="122">
        <f>ROUND(E118*H118,2)</f>
        <v>401.66</v>
      </c>
      <c r="J118" s="122">
        <v>6.59</v>
      </c>
      <c r="K118" s="122">
        <f>ROUND(E118*J118,2)</f>
        <v>269.82</v>
      </c>
      <c r="L118" s="122">
        <v>21</v>
      </c>
      <c r="M118" s="122">
        <f>G118*(1+L118/100)</f>
        <v>0</v>
      </c>
      <c r="N118" s="122">
        <v>3.5E-4</v>
      </c>
      <c r="O118" s="122">
        <f>ROUND(E118*N118,2)</f>
        <v>0.01</v>
      </c>
      <c r="P118" s="122">
        <v>0</v>
      </c>
      <c r="Q118" s="122">
        <f>ROUND(E118*P118,2)</f>
        <v>0</v>
      </c>
      <c r="R118" s="122"/>
      <c r="S118" s="122" t="s">
        <v>105</v>
      </c>
      <c r="T118" s="122" t="s">
        <v>105</v>
      </c>
      <c r="U118" s="122">
        <v>1.35E-2</v>
      </c>
      <c r="V118" s="122">
        <f>ROUND(E118*U118,2)</f>
        <v>0.55000000000000004</v>
      </c>
      <c r="W118" s="122"/>
      <c r="X118" s="122" t="s">
        <v>106</v>
      </c>
      <c r="Y118" s="117"/>
      <c r="Z118" s="117"/>
      <c r="AA118" s="117"/>
      <c r="AB118" s="117"/>
      <c r="AC118" s="117"/>
      <c r="AD118" s="117"/>
      <c r="AE118" s="117"/>
      <c r="AF118" s="117"/>
      <c r="AG118" s="117" t="s">
        <v>107</v>
      </c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</row>
    <row r="119" spans="1:60" outlineLevel="1" x14ac:dyDescent="0.2">
      <c r="A119" s="120"/>
      <c r="B119" s="121"/>
      <c r="C119" s="146" t="s">
        <v>125</v>
      </c>
      <c r="D119" s="123"/>
      <c r="E119" s="124">
        <v>9.3049999999999997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17"/>
      <c r="Z119" s="117"/>
      <c r="AA119" s="117"/>
      <c r="AB119" s="117"/>
      <c r="AC119" s="117"/>
      <c r="AD119" s="117"/>
      <c r="AE119" s="117"/>
      <c r="AF119" s="117"/>
      <c r="AG119" s="117" t="s">
        <v>109</v>
      </c>
      <c r="AH119" s="117">
        <v>0</v>
      </c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</row>
    <row r="120" spans="1:60" outlineLevel="1" x14ac:dyDescent="0.2">
      <c r="A120" s="120"/>
      <c r="B120" s="121"/>
      <c r="C120" s="146" t="s">
        <v>114</v>
      </c>
      <c r="D120" s="123"/>
      <c r="E120" s="124">
        <v>16.350000000000001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17"/>
      <c r="Z120" s="117"/>
      <c r="AA120" s="117"/>
      <c r="AB120" s="117"/>
      <c r="AC120" s="117"/>
      <c r="AD120" s="117"/>
      <c r="AE120" s="117"/>
      <c r="AF120" s="117"/>
      <c r="AG120" s="117" t="s">
        <v>109</v>
      </c>
      <c r="AH120" s="117">
        <v>0</v>
      </c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</row>
    <row r="121" spans="1:60" outlineLevel="1" x14ac:dyDescent="0.2">
      <c r="A121" s="120"/>
      <c r="B121" s="121"/>
      <c r="C121" s="146" t="s">
        <v>126</v>
      </c>
      <c r="D121" s="123"/>
      <c r="E121" s="124">
        <v>5.1009000000000002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17"/>
      <c r="Z121" s="117"/>
      <c r="AA121" s="117"/>
      <c r="AB121" s="117"/>
      <c r="AC121" s="117"/>
      <c r="AD121" s="117"/>
      <c r="AE121" s="117"/>
      <c r="AF121" s="117"/>
      <c r="AG121" s="117" t="s">
        <v>109</v>
      </c>
      <c r="AH121" s="117">
        <v>0</v>
      </c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</row>
    <row r="122" spans="1:60" outlineLevel="1" x14ac:dyDescent="0.2">
      <c r="A122" s="120"/>
      <c r="B122" s="121"/>
      <c r="C122" s="146" t="s">
        <v>127</v>
      </c>
      <c r="D122" s="123"/>
      <c r="E122" s="124">
        <v>10.188499999999999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17"/>
      <c r="Z122" s="117"/>
      <c r="AA122" s="117"/>
      <c r="AB122" s="117"/>
      <c r="AC122" s="117"/>
      <c r="AD122" s="117"/>
      <c r="AE122" s="117"/>
      <c r="AF122" s="117"/>
      <c r="AG122" s="117" t="s">
        <v>109</v>
      </c>
      <c r="AH122" s="117">
        <v>0</v>
      </c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60" ht="22.5" outlineLevel="1" x14ac:dyDescent="0.2">
      <c r="A123" s="138">
        <v>33</v>
      </c>
      <c r="B123" s="139" t="s">
        <v>215</v>
      </c>
      <c r="C123" s="147" t="s">
        <v>216</v>
      </c>
      <c r="D123" s="140" t="s">
        <v>217</v>
      </c>
      <c r="E123" s="141">
        <v>6</v>
      </c>
      <c r="F123" s="142"/>
      <c r="G123" s="143">
        <f>ROUND(E123*F123,2)</f>
        <v>0</v>
      </c>
      <c r="H123" s="122">
        <v>25.14</v>
      </c>
      <c r="I123" s="122">
        <f>ROUND(E123*H123,2)</f>
        <v>150.84</v>
      </c>
      <c r="J123" s="122">
        <v>374.86</v>
      </c>
      <c r="K123" s="122">
        <f>ROUND(E123*J123,2)</f>
        <v>2249.16</v>
      </c>
      <c r="L123" s="122">
        <v>21</v>
      </c>
      <c r="M123" s="122">
        <f>G123*(1+L123/100)</f>
        <v>0</v>
      </c>
      <c r="N123" s="122">
        <v>1.0000000000000001E-5</v>
      </c>
      <c r="O123" s="122">
        <f>ROUND(E123*N123,2)</f>
        <v>0</v>
      </c>
      <c r="P123" s="122">
        <v>0</v>
      </c>
      <c r="Q123" s="122">
        <f>ROUND(E123*P123,2)</f>
        <v>0</v>
      </c>
      <c r="R123" s="122"/>
      <c r="S123" s="122" t="s">
        <v>130</v>
      </c>
      <c r="T123" s="122" t="s">
        <v>131</v>
      </c>
      <c r="U123" s="122">
        <v>1.6E-2</v>
      </c>
      <c r="V123" s="122">
        <f>ROUND(E123*U123,2)</f>
        <v>0.1</v>
      </c>
      <c r="W123" s="122"/>
      <c r="X123" s="122" t="s">
        <v>106</v>
      </c>
      <c r="Y123" s="117"/>
      <c r="Z123" s="117"/>
      <c r="AA123" s="117"/>
      <c r="AB123" s="117"/>
      <c r="AC123" s="117"/>
      <c r="AD123" s="117"/>
      <c r="AE123" s="117"/>
      <c r="AF123" s="117"/>
      <c r="AG123" s="117" t="s">
        <v>107</v>
      </c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</row>
    <row r="124" spans="1:60" x14ac:dyDescent="0.2">
      <c r="A124" s="126" t="s">
        <v>100</v>
      </c>
      <c r="B124" s="127" t="s">
        <v>70</v>
      </c>
      <c r="C124" s="144" t="s">
        <v>71</v>
      </c>
      <c r="D124" s="128"/>
      <c r="E124" s="129"/>
      <c r="F124" s="130"/>
      <c r="G124" s="131">
        <f>SUMIF(AG125:AG127,"&lt;&gt;NOR",G125:G127)</f>
        <v>0</v>
      </c>
      <c r="H124" s="125"/>
      <c r="I124" s="125">
        <f>SUM(I125:I127)</f>
        <v>1700</v>
      </c>
      <c r="J124" s="125"/>
      <c r="K124" s="125">
        <f>SUM(K125:K127)</f>
        <v>3424</v>
      </c>
      <c r="L124" s="125"/>
      <c r="M124" s="125">
        <f>SUM(M125:M127)</f>
        <v>0</v>
      </c>
      <c r="N124" s="125"/>
      <c r="O124" s="125">
        <f>SUM(O125:O127)</f>
        <v>0.01</v>
      </c>
      <c r="P124" s="125"/>
      <c r="Q124" s="125">
        <f>SUM(Q125:Q127)</f>
        <v>0</v>
      </c>
      <c r="R124" s="125"/>
      <c r="S124" s="125"/>
      <c r="T124" s="125"/>
      <c r="U124" s="125"/>
      <c r="V124" s="125">
        <f>SUM(V125:V127)</f>
        <v>0.86</v>
      </c>
      <c r="W124" s="125"/>
      <c r="X124" s="125"/>
      <c r="AG124" t="s">
        <v>101</v>
      </c>
    </row>
    <row r="125" spans="1:60" outlineLevel="1" x14ac:dyDescent="0.2">
      <c r="A125" s="138">
        <v>34</v>
      </c>
      <c r="B125" s="139" t="s">
        <v>218</v>
      </c>
      <c r="C125" s="147" t="s">
        <v>219</v>
      </c>
      <c r="D125" s="140" t="s">
        <v>119</v>
      </c>
      <c r="E125" s="141">
        <v>2</v>
      </c>
      <c r="F125" s="142"/>
      <c r="G125" s="143">
        <f>ROUND(E125*F125,2)</f>
        <v>0</v>
      </c>
      <c r="H125" s="122">
        <v>0</v>
      </c>
      <c r="I125" s="122">
        <f>ROUND(E125*H125,2)</f>
        <v>0</v>
      </c>
      <c r="J125" s="122">
        <v>212</v>
      </c>
      <c r="K125" s="122">
        <f>ROUND(E125*J125,2)</f>
        <v>424</v>
      </c>
      <c r="L125" s="122">
        <v>21</v>
      </c>
      <c r="M125" s="122">
        <f>G125*(1+L125/100)</f>
        <v>0</v>
      </c>
      <c r="N125" s="122">
        <v>0</v>
      </c>
      <c r="O125" s="122">
        <f>ROUND(E125*N125,2)</f>
        <v>0</v>
      </c>
      <c r="P125" s="122">
        <v>0</v>
      </c>
      <c r="Q125" s="122">
        <f>ROUND(E125*P125,2)</f>
        <v>0</v>
      </c>
      <c r="R125" s="122"/>
      <c r="S125" s="122" t="s">
        <v>105</v>
      </c>
      <c r="T125" s="122" t="s">
        <v>105</v>
      </c>
      <c r="U125" s="122">
        <v>0.43</v>
      </c>
      <c r="V125" s="122">
        <f>ROUND(E125*U125,2)</f>
        <v>0.86</v>
      </c>
      <c r="W125" s="122"/>
      <c r="X125" s="122" t="s">
        <v>106</v>
      </c>
      <c r="Y125" s="117"/>
      <c r="Z125" s="117"/>
      <c r="AA125" s="117"/>
      <c r="AB125" s="117"/>
      <c r="AC125" s="117"/>
      <c r="AD125" s="117"/>
      <c r="AE125" s="117"/>
      <c r="AF125" s="117"/>
      <c r="AG125" s="117" t="s">
        <v>107</v>
      </c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</row>
    <row r="126" spans="1:60" outlineLevel="1" x14ac:dyDescent="0.2">
      <c r="A126" s="138">
        <v>35</v>
      </c>
      <c r="B126" s="139" t="s">
        <v>220</v>
      </c>
      <c r="C126" s="147" t="s">
        <v>221</v>
      </c>
      <c r="D126" s="140" t="s">
        <v>143</v>
      </c>
      <c r="E126" s="141">
        <v>1</v>
      </c>
      <c r="F126" s="142"/>
      <c r="G126" s="143">
        <f>ROUND(E126*F126,2)</f>
        <v>0</v>
      </c>
      <c r="H126" s="122">
        <v>0</v>
      </c>
      <c r="I126" s="122">
        <f>ROUND(E126*H126,2)</f>
        <v>0</v>
      </c>
      <c r="J126" s="122">
        <v>3000</v>
      </c>
      <c r="K126" s="122">
        <f>ROUND(E126*J126,2)</f>
        <v>3000</v>
      </c>
      <c r="L126" s="122">
        <v>21</v>
      </c>
      <c r="M126" s="122">
        <f>G126*(1+L126/100)</f>
        <v>0</v>
      </c>
      <c r="N126" s="122">
        <v>0</v>
      </c>
      <c r="O126" s="122">
        <f>ROUND(E126*N126,2)</f>
        <v>0</v>
      </c>
      <c r="P126" s="122">
        <v>0</v>
      </c>
      <c r="Q126" s="122">
        <f>ROUND(E126*P126,2)</f>
        <v>0</v>
      </c>
      <c r="R126" s="122"/>
      <c r="S126" s="122" t="s">
        <v>130</v>
      </c>
      <c r="T126" s="122" t="s">
        <v>131</v>
      </c>
      <c r="U126" s="122">
        <v>0</v>
      </c>
      <c r="V126" s="122">
        <f>ROUND(E126*U126,2)</f>
        <v>0</v>
      </c>
      <c r="W126" s="122"/>
      <c r="X126" s="122" t="s">
        <v>106</v>
      </c>
      <c r="Y126" s="117"/>
      <c r="Z126" s="117"/>
      <c r="AA126" s="117"/>
      <c r="AB126" s="117"/>
      <c r="AC126" s="117"/>
      <c r="AD126" s="117"/>
      <c r="AE126" s="117"/>
      <c r="AF126" s="117"/>
      <c r="AG126" s="117" t="s">
        <v>107</v>
      </c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</row>
    <row r="127" spans="1:60" outlineLevel="1" x14ac:dyDescent="0.2">
      <c r="A127" s="138">
        <v>36</v>
      </c>
      <c r="B127" s="139" t="s">
        <v>222</v>
      </c>
      <c r="C127" s="147" t="s">
        <v>223</v>
      </c>
      <c r="D127" s="140" t="s">
        <v>119</v>
      </c>
      <c r="E127" s="141">
        <v>2</v>
      </c>
      <c r="F127" s="142"/>
      <c r="G127" s="143">
        <f>ROUND(E127*F127,2)</f>
        <v>0</v>
      </c>
      <c r="H127" s="122">
        <v>850</v>
      </c>
      <c r="I127" s="122">
        <f>ROUND(E127*H127,2)</f>
        <v>1700</v>
      </c>
      <c r="J127" s="122">
        <v>0</v>
      </c>
      <c r="K127" s="122">
        <f>ROUND(E127*J127,2)</f>
        <v>0</v>
      </c>
      <c r="L127" s="122">
        <v>21</v>
      </c>
      <c r="M127" s="122">
        <f>G127*(1+L127/100)</f>
        <v>0</v>
      </c>
      <c r="N127" s="122">
        <v>4.0000000000000001E-3</v>
      </c>
      <c r="O127" s="122">
        <f>ROUND(E127*N127,2)</f>
        <v>0.01</v>
      </c>
      <c r="P127" s="122">
        <v>0</v>
      </c>
      <c r="Q127" s="122">
        <f>ROUND(E127*P127,2)</f>
        <v>0</v>
      </c>
      <c r="R127" s="122" t="s">
        <v>169</v>
      </c>
      <c r="S127" s="122" t="s">
        <v>105</v>
      </c>
      <c r="T127" s="122" t="s">
        <v>131</v>
      </c>
      <c r="U127" s="122">
        <v>0</v>
      </c>
      <c r="V127" s="122">
        <f>ROUND(E127*U127,2)</f>
        <v>0</v>
      </c>
      <c r="W127" s="122"/>
      <c r="X127" s="122" t="s">
        <v>149</v>
      </c>
      <c r="Y127" s="117"/>
      <c r="Z127" s="117"/>
      <c r="AA127" s="117"/>
      <c r="AB127" s="117"/>
      <c r="AC127" s="117"/>
      <c r="AD127" s="117"/>
      <c r="AE127" s="117"/>
      <c r="AF127" s="117"/>
      <c r="AG127" s="117" t="s">
        <v>150</v>
      </c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60" x14ac:dyDescent="0.2">
      <c r="A128" s="126" t="s">
        <v>100</v>
      </c>
      <c r="B128" s="127" t="s">
        <v>72</v>
      </c>
      <c r="C128" s="144" t="s">
        <v>73</v>
      </c>
      <c r="D128" s="128"/>
      <c r="E128" s="129"/>
      <c r="F128" s="130"/>
      <c r="G128" s="131">
        <f>SUMIF(AG129:AG134,"&lt;&gt;NOR",G129:G134)</f>
        <v>0</v>
      </c>
      <c r="H128" s="125"/>
      <c r="I128" s="125">
        <f>SUM(I129:I134)</f>
        <v>0</v>
      </c>
      <c r="J128" s="125"/>
      <c r="K128" s="125">
        <f>SUM(K129:K134)</f>
        <v>530.26</v>
      </c>
      <c r="L128" s="125"/>
      <c r="M128" s="125">
        <f>SUM(M129:M134)</f>
        <v>0</v>
      </c>
      <c r="N128" s="125"/>
      <c r="O128" s="125">
        <f>SUM(O129:O134)</f>
        <v>0</v>
      </c>
      <c r="P128" s="125"/>
      <c r="Q128" s="125">
        <f>SUM(Q129:Q134)</f>
        <v>0</v>
      </c>
      <c r="R128" s="125"/>
      <c r="S128" s="125"/>
      <c r="T128" s="125"/>
      <c r="U128" s="125"/>
      <c r="V128" s="125">
        <f>SUM(V129:V134)</f>
        <v>0.73000000000000009</v>
      </c>
      <c r="W128" s="125"/>
      <c r="X128" s="125"/>
      <c r="AG128" t="s">
        <v>101</v>
      </c>
    </row>
    <row r="129" spans="1:60" outlineLevel="1" x14ac:dyDescent="0.2">
      <c r="A129" s="138">
        <v>37</v>
      </c>
      <c r="B129" s="139" t="s">
        <v>224</v>
      </c>
      <c r="C129" s="147" t="s">
        <v>225</v>
      </c>
      <c r="D129" s="140" t="s">
        <v>138</v>
      </c>
      <c r="E129" s="141">
        <v>0.36202000000000001</v>
      </c>
      <c r="F129" s="142"/>
      <c r="G129" s="143">
        <f t="shared" ref="G129:G134" si="0">ROUND(E129*F129,2)</f>
        <v>0</v>
      </c>
      <c r="H129" s="122">
        <v>0</v>
      </c>
      <c r="I129" s="122">
        <f t="shared" ref="I129:I134" si="1">ROUND(E129*H129,2)</f>
        <v>0</v>
      </c>
      <c r="J129" s="122">
        <v>168.5</v>
      </c>
      <c r="K129" s="122">
        <f t="shared" ref="K129:K134" si="2">ROUND(E129*J129,2)</f>
        <v>61</v>
      </c>
      <c r="L129" s="122">
        <v>21</v>
      </c>
      <c r="M129" s="122">
        <f t="shared" ref="M129:M134" si="3">G129*(1+L129/100)</f>
        <v>0</v>
      </c>
      <c r="N129" s="122">
        <v>0</v>
      </c>
      <c r="O129" s="122">
        <f t="shared" ref="O129:O134" si="4">ROUND(E129*N129,2)</f>
        <v>0</v>
      </c>
      <c r="P129" s="122">
        <v>0</v>
      </c>
      <c r="Q129" s="122">
        <f t="shared" ref="Q129:Q134" si="5">ROUND(E129*P129,2)</f>
        <v>0</v>
      </c>
      <c r="R129" s="122"/>
      <c r="S129" s="122" t="s">
        <v>105</v>
      </c>
      <c r="T129" s="122" t="s">
        <v>105</v>
      </c>
      <c r="U129" s="122">
        <v>0.27700000000000002</v>
      </c>
      <c r="V129" s="122">
        <f t="shared" ref="V129:V134" si="6">ROUND(E129*U129,2)</f>
        <v>0.1</v>
      </c>
      <c r="W129" s="122"/>
      <c r="X129" s="122" t="s">
        <v>226</v>
      </c>
      <c r="Y129" s="117"/>
      <c r="Z129" s="117"/>
      <c r="AA129" s="117"/>
      <c r="AB129" s="117"/>
      <c r="AC129" s="117"/>
      <c r="AD129" s="117"/>
      <c r="AE129" s="117"/>
      <c r="AF129" s="117"/>
      <c r="AG129" s="117" t="s">
        <v>227</v>
      </c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</row>
    <row r="130" spans="1:60" outlineLevel="1" x14ac:dyDescent="0.2">
      <c r="A130" s="138">
        <v>38</v>
      </c>
      <c r="B130" s="139" t="s">
        <v>228</v>
      </c>
      <c r="C130" s="147" t="s">
        <v>229</v>
      </c>
      <c r="D130" s="140" t="s">
        <v>138</v>
      </c>
      <c r="E130" s="141">
        <v>0.36202000000000001</v>
      </c>
      <c r="F130" s="142"/>
      <c r="G130" s="143">
        <f t="shared" si="0"/>
        <v>0</v>
      </c>
      <c r="H130" s="122">
        <v>0</v>
      </c>
      <c r="I130" s="122">
        <f t="shared" si="1"/>
        <v>0</v>
      </c>
      <c r="J130" s="122">
        <v>234.5</v>
      </c>
      <c r="K130" s="122">
        <f t="shared" si="2"/>
        <v>84.89</v>
      </c>
      <c r="L130" s="122">
        <v>21</v>
      </c>
      <c r="M130" s="122">
        <f t="shared" si="3"/>
        <v>0</v>
      </c>
      <c r="N130" s="122">
        <v>0</v>
      </c>
      <c r="O130" s="122">
        <f t="shared" si="4"/>
        <v>0</v>
      </c>
      <c r="P130" s="122">
        <v>0</v>
      </c>
      <c r="Q130" s="122">
        <f t="shared" si="5"/>
        <v>0</v>
      </c>
      <c r="R130" s="122"/>
      <c r="S130" s="122" t="s">
        <v>105</v>
      </c>
      <c r="T130" s="122" t="s">
        <v>105</v>
      </c>
      <c r="U130" s="122">
        <v>0.49</v>
      </c>
      <c r="V130" s="122">
        <f t="shared" si="6"/>
        <v>0.18</v>
      </c>
      <c r="W130" s="122"/>
      <c r="X130" s="122" t="s">
        <v>226</v>
      </c>
      <c r="Y130" s="117"/>
      <c r="Z130" s="117"/>
      <c r="AA130" s="117"/>
      <c r="AB130" s="117"/>
      <c r="AC130" s="117"/>
      <c r="AD130" s="117"/>
      <c r="AE130" s="117"/>
      <c r="AF130" s="117"/>
      <c r="AG130" s="117" t="s">
        <v>227</v>
      </c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</row>
    <row r="131" spans="1:60" outlineLevel="1" x14ac:dyDescent="0.2">
      <c r="A131" s="138">
        <v>39</v>
      </c>
      <c r="B131" s="139" t="s">
        <v>230</v>
      </c>
      <c r="C131" s="147" t="s">
        <v>231</v>
      </c>
      <c r="D131" s="140" t="s">
        <v>138</v>
      </c>
      <c r="E131" s="141">
        <v>7.24038</v>
      </c>
      <c r="F131" s="142"/>
      <c r="G131" s="143">
        <f t="shared" si="0"/>
        <v>0</v>
      </c>
      <c r="H131" s="122">
        <v>0</v>
      </c>
      <c r="I131" s="122">
        <f t="shared" si="1"/>
        <v>0</v>
      </c>
      <c r="J131" s="122">
        <v>16</v>
      </c>
      <c r="K131" s="122">
        <f t="shared" si="2"/>
        <v>115.85</v>
      </c>
      <c r="L131" s="122">
        <v>21</v>
      </c>
      <c r="M131" s="122">
        <f t="shared" si="3"/>
        <v>0</v>
      </c>
      <c r="N131" s="122">
        <v>0</v>
      </c>
      <c r="O131" s="122">
        <f t="shared" si="4"/>
        <v>0</v>
      </c>
      <c r="P131" s="122">
        <v>0</v>
      </c>
      <c r="Q131" s="122">
        <f t="shared" si="5"/>
        <v>0</v>
      </c>
      <c r="R131" s="122"/>
      <c r="S131" s="122" t="s">
        <v>105</v>
      </c>
      <c r="T131" s="122" t="s">
        <v>105</v>
      </c>
      <c r="U131" s="122">
        <v>0</v>
      </c>
      <c r="V131" s="122">
        <f t="shared" si="6"/>
        <v>0</v>
      </c>
      <c r="W131" s="122"/>
      <c r="X131" s="122" t="s">
        <v>226</v>
      </c>
      <c r="Y131" s="117"/>
      <c r="Z131" s="117"/>
      <c r="AA131" s="117"/>
      <c r="AB131" s="117"/>
      <c r="AC131" s="117"/>
      <c r="AD131" s="117"/>
      <c r="AE131" s="117"/>
      <c r="AF131" s="117"/>
      <c r="AG131" s="117" t="s">
        <v>227</v>
      </c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</row>
    <row r="132" spans="1:60" outlineLevel="1" x14ac:dyDescent="0.2">
      <c r="A132" s="138">
        <v>40</v>
      </c>
      <c r="B132" s="139" t="s">
        <v>232</v>
      </c>
      <c r="C132" s="147" t="s">
        <v>233</v>
      </c>
      <c r="D132" s="140" t="s">
        <v>138</v>
      </c>
      <c r="E132" s="141">
        <v>0.36202000000000001</v>
      </c>
      <c r="F132" s="142"/>
      <c r="G132" s="143">
        <f t="shared" si="0"/>
        <v>0</v>
      </c>
      <c r="H132" s="122">
        <v>0</v>
      </c>
      <c r="I132" s="122">
        <f t="shared" si="1"/>
        <v>0</v>
      </c>
      <c r="J132" s="122">
        <v>331</v>
      </c>
      <c r="K132" s="122">
        <f t="shared" si="2"/>
        <v>119.83</v>
      </c>
      <c r="L132" s="122">
        <v>21</v>
      </c>
      <c r="M132" s="122">
        <f t="shared" si="3"/>
        <v>0</v>
      </c>
      <c r="N132" s="122">
        <v>0</v>
      </c>
      <c r="O132" s="122">
        <f t="shared" si="4"/>
        <v>0</v>
      </c>
      <c r="P132" s="122">
        <v>0</v>
      </c>
      <c r="Q132" s="122">
        <f t="shared" si="5"/>
        <v>0</v>
      </c>
      <c r="R132" s="122"/>
      <c r="S132" s="122" t="s">
        <v>105</v>
      </c>
      <c r="T132" s="122" t="s">
        <v>105</v>
      </c>
      <c r="U132" s="122">
        <v>0.94199999999999995</v>
      </c>
      <c r="V132" s="122">
        <f t="shared" si="6"/>
        <v>0.34</v>
      </c>
      <c r="W132" s="122"/>
      <c r="X132" s="122" t="s">
        <v>226</v>
      </c>
      <c r="Y132" s="117"/>
      <c r="Z132" s="117"/>
      <c r="AA132" s="117"/>
      <c r="AB132" s="117"/>
      <c r="AC132" s="117"/>
      <c r="AD132" s="117"/>
      <c r="AE132" s="117"/>
      <c r="AF132" s="117"/>
      <c r="AG132" s="117" t="s">
        <v>227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</row>
    <row r="133" spans="1:60" outlineLevel="1" x14ac:dyDescent="0.2">
      <c r="A133" s="138">
        <v>41</v>
      </c>
      <c r="B133" s="139" t="s">
        <v>234</v>
      </c>
      <c r="C133" s="147" t="s">
        <v>235</v>
      </c>
      <c r="D133" s="140" t="s">
        <v>138</v>
      </c>
      <c r="E133" s="141">
        <v>1.08606</v>
      </c>
      <c r="F133" s="142"/>
      <c r="G133" s="143">
        <f t="shared" si="0"/>
        <v>0</v>
      </c>
      <c r="H133" s="122">
        <v>0</v>
      </c>
      <c r="I133" s="122">
        <f t="shared" si="1"/>
        <v>0</v>
      </c>
      <c r="J133" s="122">
        <v>36.9</v>
      </c>
      <c r="K133" s="122">
        <f t="shared" si="2"/>
        <v>40.08</v>
      </c>
      <c r="L133" s="122">
        <v>21</v>
      </c>
      <c r="M133" s="122">
        <f t="shared" si="3"/>
        <v>0</v>
      </c>
      <c r="N133" s="122">
        <v>0</v>
      </c>
      <c r="O133" s="122">
        <f t="shared" si="4"/>
        <v>0</v>
      </c>
      <c r="P133" s="122">
        <v>0</v>
      </c>
      <c r="Q133" s="122">
        <f t="shared" si="5"/>
        <v>0</v>
      </c>
      <c r="R133" s="122"/>
      <c r="S133" s="122" t="s">
        <v>105</v>
      </c>
      <c r="T133" s="122" t="s">
        <v>105</v>
      </c>
      <c r="U133" s="122">
        <v>0.105</v>
      </c>
      <c r="V133" s="122">
        <f t="shared" si="6"/>
        <v>0.11</v>
      </c>
      <c r="W133" s="122"/>
      <c r="X133" s="122" t="s">
        <v>226</v>
      </c>
      <c r="Y133" s="117"/>
      <c r="Z133" s="117"/>
      <c r="AA133" s="117"/>
      <c r="AB133" s="117"/>
      <c r="AC133" s="117"/>
      <c r="AD133" s="117"/>
      <c r="AE133" s="117"/>
      <c r="AF133" s="117"/>
      <c r="AG133" s="117" t="s">
        <v>227</v>
      </c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0" outlineLevel="1" x14ac:dyDescent="0.2">
      <c r="A134" s="138">
        <v>42</v>
      </c>
      <c r="B134" s="139" t="s">
        <v>236</v>
      </c>
      <c r="C134" s="147" t="s">
        <v>237</v>
      </c>
      <c r="D134" s="140" t="s">
        <v>138</v>
      </c>
      <c r="E134" s="141">
        <v>0.36202000000000001</v>
      </c>
      <c r="F134" s="142"/>
      <c r="G134" s="143">
        <f t="shared" si="0"/>
        <v>0</v>
      </c>
      <c r="H134" s="122">
        <v>0</v>
      </c>
      <c r="I134" s="122">
        <f t="shared" si="1"/>
        <v>0</v>
      </c>
      <c r="J134" s="122">
        <v>300</v>
      </c>
      <c r="K134" s="122">
        <f t="shared" si="2"/>
        <v>108.61</v>
      </c>
      <c r="L134" s="122">
        <v>21</v>
      </c>
      <c r="M134" s="122">
        <f t="shared" si="3"/>
        <v>0</v>
      </c>
      <c r="N134" s="122">
        <v>0</v>
      </c>
      <c r="O134" s="122">
        <f t="shared" si="4"/>
        <v>0</v>
      </c>
      <c r="P134" s="122">
        <v>0</v>
      </c>
      <c r="Q134" s="122">
        <f t="shared" si="5"/>
        <v>0</v>
      </c>
      <c r="R134" s="122"/>
      <c r="S134" s="122" t="s">
        <v>238</v>
      </c>
      <c r="T134" s="122" t="s">
        <v>238</v>
      </c>
      <c r="U134" s="122">
        <v>0</v>
      </c>
      <c r="V134" s="122">
        <f t="shared" si="6"/>
        <v>0</v>
      </c>
      <c r="W134" s="122"/>
      <c r="X134" s="122" t="s">
        <v>226</v>
      </c>
      <c r="Y134" s="117"/>
      <c r="Z134" s="117"/>
      <c r="AA134" s="117"/>
      <c r="AB134" s="117"/>
      <c r="AC134" s="117"/>
      <c r="AD134" s="117"/>
      <c r="AE134" s="117"/>
      <c r="AF134" s="117"/>
      <c r="AG134" s="117" t="s">
        <v>227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</row>
    <row r="135" spans="1:60" x14ac:dyDescent="0.2">
      <c r="A135" s="126" t="s">
        <v>100</v>
      </c>
      <c r="B135" s="127" t="s">
        <v>74</v>
      </c>
      <c r="C135" s="144" t="s">
        <v>25</v>
      </c>
      <c r="D135" s="128"/>
      <c r="E135" s="129"/>
      <c r="F135" s="130"/>
      <c r="G135" s="131">
        <f>SUMIF(AG136:AG140,"&lt;&gt;NOR",G136:G140)</f>
        <v>0</v>
      </c>
      <c r="H135" s="125"/>
      <c r="I135" s="125">
        <f>SUM(I136:I140)</f>
        <v>0</v>
      </c>
      <c r="J135" s="125"/>
      <c r="K135" s="125">
        <f>SUM(K136:K140)</f>
        <v>7000</v>
      </c>
      <c r="L135" s="125"/>
      <c r="M135" s="125">
        <f>SUM(M136:M140)</f>
        <v>0</v>
      </c>
      <c r="N135" s="125"/>
      <c r="O135" s="125">
        <f>SUM(O136:O140)</f>
        <v>0</v>
      </c>
      <c r="P135" s="125"/>
      <c r="Q135" s="125">
        <f>SUM(Q136:Q140)</f>
        <v>0</v>
      </c>
      <c r="R135" s="125"/>
      <c r="S135" s="125"/>
      <c r="T135" s="125"/>
      <c r="U135" s="125"/>
      <c r="V135" s="125">
        <f>SUM(V136:V140)</f>
        <v>0</v>
      </c>
      <c r="W135" s="125"/>
      <c r="X135" s="125"/>
      <c r="AG135" t="s">
        <v>101</v>
      </c>
    </row>
    <row r="136" spans="1:60" outlineLevel="1" x14ac:dyDescent="0.2">
      <c r="A136" s="138">
        <v>43</v>
      </c>
      <c r="B136" s="139" t="s">
        <v>239</v>
      </c>
      <c r="C136" s="147" t="s">
        <v>240</v>
      </c>
      <c r="D136" s="140" t="s">
        <v>241</v>
      </c>
      <c r="E136" s="141">
        <v>1</v>
      </c>
      <c r="F136" s="142"/>
      <c r="G136" s="143">
        <f>ROUND(E136*F136,2)</f>
        <v>0</v>
      </c>
      <c r="H136" s="122">
        <v>0</v>
      </c>
      <c r="I136" s="122">
        <f>ROUND(E136*H136,2)</f>
        <v>0</v>
      </c>
      <c r="J136" s="122">
        <v>1500</v>
      </c>
      <c r="K136" s="122">
        <f>ROUND(E136*J136,2)</f>
        <v>1500</v>
      </c>
      <c r="L136" s="122">
        <v>21</v>
      </c>
      <c r="M136" s="122">
        <f>G136*(1+L136/100)</f>
        <v>0</v>
      </c>
      <c r="N136" s="122">
        <v>0</v>
      </c>
      <c r="O136" s="122">
        <f>ROUND(E136*N136,2)</f>
        <v>0</v>
      </c>
      <c r="P136" s="122">
        <v>0</v>
      </c>
      <c r="Q136" s="122">
        <f>ROUND(E136*P136,2)</f>
        <v>0</v>
      </c>
      <c r="R136" s="122"/>
      <c r="S136" s="122" t="s">
        <v>105</v>
      </c>
      <c r="T136" s="122" t="s">
        <v>131</v>
      </c>
      <c r="U136" s="122">
        <v>0</v>
      </c>
      <c r="V136" s="122">
        <f>ROUND(E136*U136,2)</f>
        <v>0</v>
      </c>
      <c r="W136" s="122"/>
      <c r="X136" s="122" t="s">
        <v>242</v>
      </c>
      <c r="Y136" s="117"/>
      <c r="Z136" s="117"/>
      <c r="AA136" s="117"/>
      <c r="AB136" s="117"/>
      <c r="AC136" s="117"/>
      <c r="AD136" s="117"/>
      <c r="AE136" s="117"/>
      <c r="AF136" s="117"/>
      <c r="AG136" s="117" t="s">
        <v>243</v>
      </c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0" outlineLevel="1" x14ac:dyDescent="0.2">
      <c r="A137" s="138">
        <v>44</v>
      </c>
      <c r="B137" s="139" t="s">
        <v>244</v>
      </c>
      <c r="C137" s="147" t="s">
        <v>245</v>
      </c>
      <c r="D137" s="140" t="s">
        <v>241</v>
      </c>
      <c r="E137" s="141">
        <v>1</v>
      </c>
      <c r="F137" s="142"/>
      <c r="G137" s="143">
        <f>ROUND(E137*F137,2)</f>
        <v>0</v>
      </c>
      <c r="H137" s="122">
        <v>0</v>
      </c>
      <c r="I137" s="122">
        <f>ROUND(E137*H137,2)</f>
        <v>0</v>
      </c>
      <c r="J137" s="122">
        <v>1000</v>
      </c>
      <c r="K137" s="122">
        <f>ROUND(E137*J137,2)</f>
        <v>1000</v>
      </c>
      <c r="L137" s="122">
        <v>21</v>
      </c>
      <c r="M137" s="122">
        <f>G137*(1+L137/100)</f>
        <v>0</v>
      </c>
      <c r="N137" s="122">
        <v>0</v>
      </c>
      <c r="O137" s="122">
        <f>ROUND(E137*N137,2)</f>
        <v>0</v>
      </c>
      <c r="P137" s="122">
        <v>0</v>
      </c>
      <c r="Q137" s="122">
        <f>ROUND(E137*P137,2)</f>
        <v>0</v>
      </c>
      <c r="R137" s="122"/>
      <c r="S137" s="122" t="s">
        <v>105</v>
      </c>
      <c r="T137" s="122" t="s">
        <v>131</v>
      </c>
      <c r="U137" s="122">
        <v>0</v>
      </c>
      <c r="V137" s="122">
        <f>ROUND(E137*U137,2)</f>
        <v>0</v>
      </c>
      <c r="W137" s="122"/>
      <c r="X137" s="122" t="s">
        <v>242</v>
      </c>
      <c r="Y137" s="117"/>
      <c r="Z137" s="117"/>
      <c r="AA137" s="117"/>
      <c r="AB137" s="117"/>
      <c r="AC137" s="117"/>
      <c r="AD137" s="117"/>
      <c r="AE137" s="117"/>
      <c r="AF137" s="117"/>
      <c r="AG137" s="117" t="s">
        <v>243</v>
      </c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</row>
    <row r="138" spans="1:60" outlineLevel="1" x14ac:dyDescent="0.2">
      <c r="A138" s="138">
        <v>45</v>
      </c>
      <c r="B138" s="139" t="s">
        <v>246</v>
      </c>
      <c r="C138" s="147" t="s">
        <v>247</v>
      </c>
      <c r="D138" s="140" t="s">
        <v>241</v>
      </c>
      <c r="E138" s="141">
        <v>1</v>
      </c>
      <c r="F138" s="142"/>
      <c r="G138" s="143">
        <f>ROUND(E138*F138,2)</f>
        <v>0</v>
      </c>
      <c r="H138" s="122">
        <v>0</v>
      </c>
      <c r="I138" s="122">
        <f>ROUND(E138*H138,2)</f>
        <v>0</v>
      </c>
      <c r="J138" s="122">
        <v>1000</v>
      </c>
      <c r="K138" s="122">
        <f>ROUND(E138*J138,2)</f>
        <v>1000</v>
      </c>
      <c r="L138" s="122">
        <v>21</v>
      </c>
      <c r="M138" s="122">
        <f>G138*(1+L138/100)</f>
        <v>0</v>
      </c>
      <c r="N138" s="122">
        <v>0</v>
      </c>
      <c r="O138" s="122">
        <f>ROUND(E138*N138,2)</f>
        <v>0</v>
      </c>
      <c r="P138" s="122">
        <v>0</v>
      </c>
      <c r="Q138" s="122">
        <f>ROUND(E138*P138,2)</f>
        <v>0</v>
      </c>
      <c r="R138" s="122"/>
      <c r="S138" s="122" t="s">
        <v>105</v>
      </c>
      <c r="T138" s="122" t="s">
        <v>131</v>
      </c>
      <c r="U138" s="122">
        <v>0</v>
      </c>
      <c r="V138" s="122">
        <f>ROUND(E138*U138,2)</f>
        <v>0</v>
      </c>
      <c r="W138" s="122"/>
      <c r="X138" s="122" t="s">
        <v>242</v>
      </c>
      <c r="Y138" s="117"/>
      <c r="Z138" s="117"/>
      <c r="AA138" s="117"/>
      <c r="AB138" s="117"/>
      <c r="AC138" s="117"/>
      <c r="AD138" s="117"/>
      <c r="AE138" s="117"/>
      <c r="AF138" s="117"/>
      <c r="AG138" s="117" t="s">
        <v>243</v>
      </c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</row>
    <row r="139" spans="1:60" outlineLevel="1" x14ac:dyDescent="0.2">
      <c r="A139" s="138">
        <v>46</v>
      </c>
      <c r="B139" s="139" t="s">
        <v>248</v>
      </c>
      <c r="C139" s="147" t="s">
        <v>249</v>
      </c>
      <c r="D139" s="140" t="s">
        <v>241</v>
      </c>
      <c r="E139" s="141">
        <v>1</v>
      </c>
      <c r="F139" s="142"/>
      <c r="G139" s="143">
        <f>ROUND(E139*F139,2)</f>
        <v>0</v>
      </c>
      <c r="H139" s="122">
        <v>0</v>
      </c>
      <c r="I139" s="122">
        <f>ROUND(E139*H139,2)</f>
        <v>0</v>
      </c>
      <c r="J139" s="122">
        <v>3000</v>
      </c>
      <c r="K139" s="122">
        <f>ROUND(E139*J139,2)</f>
        <v>3000</v>
      </c>
      <c r="L139" s="122">
        <v>21</v>
      </c>
      <c r="M139" s="122">
        <f>G139*(1+L139/100)</f>
        <v>0</v>
      </c>
      <c r="N139" s="122">
        <v>0</v>
      </c>
      <c r="O139" s="122">
        <f>ROUND(E139*N139,2)</f>
        <v>0</v>
      </c>
      <c r="P139" s="122">
        <v>0</v>
      </c>
      <c r="Q139" s="122">
        <f>ROUND(E139*P139,2)</f>
        <v>0</v>
      </c>
      <c r="R139" s="122"/>
      <c r="S139" s="122" t="s">
        <v>130</v>
      </c>
      <c r="T139" s="122" t="s">
        <v>131</v>
      </c>
      <c r="U139" s="122">
        <v>0</v>
      </c>
      <c r="V139" s="122">
        <f>ROUND(E139*U139,2)</f>
        <v>0</v>
      </c>
      <c r="W139" s="122"/>
      <c r="X139" s="122" t="s">
        <v>242</v>
      </c>
      <c r="Y139" s="117"/>
      <c r="Z139" s="117"/>
      <c r="AA139" s="117"/>
      <c r="AB139" s="117"/>
      <c r="AC139" s="117"/>
      <c r="AD139" s="117"/>
      <c r="AE139" s="117"/>
      <c r="AF139" s="117"/>
      <c r="AG139" s="117" t="s">
        <v>243</v>
      </c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</row>
    <row r="140" spans="1:60" outlineLevel="1" x14ac:dyDescent="0.2">
      <c r="A140" s="132">
        <v>47</v>
      </c>
      <c r="B140" s="133" t="s">
        <v>250</v>
      </c>
      <c r="C140" s="145" t="s">
        <v>251</v>
      </c>
      <c r="D140" s="134" t="s">
        <v>241</v>
      </c>
      <c r="E140" s="135">
        <v>1</v>
      </c>
      <c r="F140" s="136"/>
      <c r="G140" s="137">
        <f>ROUND(E140*F140,2)</f>
        <v>0</v>
      </c>
      <c r="H140" s="122">
        <v>0</v>
      </c>
      <c r="I140" s="122">
        <f>ROUND(E140*H140,2)</f>
        <v>0</v>
      </c>
      <c r="J140" s="122">
        <v>500</v>
      </c>
      <c r="K140" s="122">
        <f>ROUND(E140*J140,2)</f>
        <v>500</v>
      </c>
      <c r="L140" s="122">
        <v>21</v>
      </c>
      <c r="M140" s="122">
        <f>G140*(1+L140/100)</f>
        <v>0</v>
      </c>
      <c r="N140" s="122">
        <v>0</v>
      </c>
      <c r="O140" s="122">
        <f>ROUND(E140*N140,2)</f>
        <v>0</v>
      </c>
      <c r="P140" s="122">
        <v>0</v>
      </c>
      <c r="Q140" s="122">
        <f>ROUND(E140*P140,2)</f>
        <v>0</v>
      </c>
      <c r="R140" s="122"/>
      <c r="S140" s="122" t="s">
        <v>130</v>
      </c>
      <c r="T140" s="122" t="s">
        <v>131</v>
      </c>
      <c r="U140" s="122">
        <v>0</v>
      </c>
      <c r="V140" s="122">
        <f>ROUND(E140*U140,2)</f>
        <v>0</v>
      </c>
      <c r="W140" s="122"/>
      <c r="X140" s="122" t="s">
        <v>242</v>
      </c>
      <c r="Y140" s="117"/>
      <c r="Z140" s="117"/>
      <c r="AA140" s="117"/>
      <c r="AB140" s="117"/>
      <c r="AC140" s="117"/>
      <c r="AD140" s="117"/>
      <c r="AE140" s="117"/>
      <c r="AF140" s="117"/>
      <c r="AG140" s="117" t="s">
        <v>243</v>
      </c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</row>
    <row r="141" spans="1:60" x14ac:dyDescent="0.2">
      <c r="A141" s="3"/>
      <c r="B141" s="4"/>
      <c r="C141" s="14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87</v>
      </c>
    </row>
    <row r="142" spans="1:60" x14ac:dyDescent="0.2">
      <c r="C142" s="149"/>
      <c r="D142" s="10"/>
      <c r="AG142" t="s">
        <v>252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2022-03-07T09:02:49Z</dcterms:modified>
</cp:coreProperties>
</file>