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le\Desktop\Pavel\Příprava\Hl. náměstí 20_byt 4\"/>
    </mc:Choice>
  </mc:AlternateContent>
  <bookViews>
    <workbookView xWindow="0" yWindow="150" windowWidth="28785" windowHeight="1545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Pol'!$A$1:$X$255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2" l="1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I13" i="12" s="1"/>
  <c r="K14" i="12"/>
  <c r="M14" i="12"/>
  <c r="O14" i="12"/>
  <c r="O13" i="12" s="1"/>
  <c r="Q14" i="12"/>
  <c r="Q13" i="12" s="1"/>
  <c r="V14" i="12"/>
  <c r="V13" i="12" s="1"/>
  <c r="G21" i="12"/>
  <c r="M21" i="12" s="1"/>
  <c r="I21" i="12"/>
  <c r="K21" i="12"/>
  <c r="K13" i="12" s="1"/>
  <c r="O21" i="12"/>
  <c r="Q21" i="12"/>
  <c r="V21" i="12"/>
  <c r="G23" i="12"/>
  <c r="M23" i="12" s="1"/>
  <c r="M1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50" i="12"/>
  <c r="I50" i="12"/>
  <c r="I49" i="12" s="1"/>
  <c r="K50" i="12"/>
  <c r="M50" i="12"/>
  <c r="O50" i="12"/>
  <c r="O49" i="12" s="1"/>
  <c r="Q50" i="12"/>
  <c r="Q49" i="12" s="1"/>
  <c r="V50" i="12"/>
  <c r="V49" i="12" s="1"/>
  <c r="G57" i="12"/>
  <c r="M57" i="12" s="1"/>
  <c r="M49" i="12" s="1"/>
  <c r="I57" i="12"/>
  <c r="K57" i="12"/>
  <c r="K49" i="12" s="1"/>
  <c r="O57" i="12"/>
  <c r="Q57" i="12"/>
  <c r="V57" i="12"/>
  <c r="G59" i="12"/>
  <c r="M59" i="12" s="1"/>
  <c r="I59" i="12"/>
  <c r="I58" i="12" s="1"/>
  <c r="K59" i="12"/>
  <c r="K58" i="12" s="1"/>
  <c r="O59" i="12"/>
  <c r="O58" i="12" s="1"/>
  <c r="Q59" i="12"/>
  <c r="V59" i="12"/>
  <c r="G60" i="12"/>
  <c r="I60" i="12"/>
  <c r="K60" i="12"/>
  <c r="O60" i="12"/>
  <c r="Q60" i="12"/>
  <c r="Q58" i="12" s="1"/>
  <c r="V60" i="12"/>
  <c r="G67" i="12"/>
  <c r="I67" i="12"/>
  <c r="K67" i="12"/>
  <c r="M67" i="12"/>
  <c r="O67" i="12"/>
  <c r="Q67" i="12"/>
  <c r="V67" i="12"/>
  <c r="V58" i="12" s="1"/>
  <c r="G86" i="12"/>
  <c r="M86" i="12" s="1"/>
  <c r="I86" i="12"/>
  <c r="K86" i="12"/>
  <c r="O86" i="12"/>
  <c r="Q86" i="12"/>
  <c r="V86" i="12"/>
  <c r="G88" i="12"/>
  <c r="K88" i="12"/>
  <c r="Q88" i="12"/>
  <c r="G89" i="12"/>
  <c r="I89" i="12"/>
  <c r="I88" i="12" s="1"/>
  <c r="K89" i="12"/>
  <c r="M89" i="12"/>
  <c r="M88" i="12" s="1"/>
  <c r="O89" i="12"/>
  <c r="O88" i="12" s="1"/>
  <c r="Q89" i="12"/>
  <c r="V89" i="12"/>
  <c r="V88" i="12" s="1"/>
  <c r="K90" i="12"/>
  <c r="O90" i="12"/>
  <c r="Q90" i="12"/>
  <c r="G91" i="12"/>
  <c r="G90" i="12" s="1"/>
  <c r="I91" i="12"/>
  <c r="I90" i="12" s="1"/>
  <c r="K91" i="12"/>
  <c r="O91" i="12"/>
  <c r="Q91" i="12"/>
  <c r="V91" i="12"/>
  <c r="V90" i="12" s="1"/>
  <c r="O92" i="12"/>
  <c r="G93" i="12"/>
  <c r="I93" i="12"/>
  <c r="K93" i="12"/>
  <c r="K92" i="12" s="1"/>
  <c r="O93" i="12"/>
  <c r="Q93" i="12"/>
  <c r="Q92" i="12" s="1"/>
  <c r="V93" i="12"/>
  <c r="V92" i="12" s="1"/>
  <c r="G94" i="12"/>
  <c r="I94" i="12"/>
  <c r="I92" i="12" s="1"/>
  <c r="K94" i="12"/>
  <c r="M94" i="12"/>
  <c r="O94" i="12"/>
  <c r="Q94" i="12"/>
  <c r="V94" i="12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O100" i="12"/>
  <c r="G101" i="12"/>
  <c r="G100" i="12" s="1"/>
  <c r="I101" i="12"/>
  <c r="I100" i="12" s="1"/>
  <c r="K101" i="12"/>
  <c r="K100" i="12" s="1"/>
  <c r="O101" i="12"/>
  <c r="Q101" i="12"/>
  <c r="Q100" i="12" s="1"/>
  <c r="V101" i="12"/>
  <c r="G102" i="12"/>
  <c r="I102" i="12"/>
  <c r="K102" i="12"/>
  <c r="M102" i="12"/>
  <c r="O102" i="12"/>
  <c r="Q102" i="12"/>
  <c r="V102" i="12"/>
  <c r="V100" i="12" s="1"/>
  <c r="G103" i="12"/>
  <c r="I103" i="12"/>
  <c r="K103" i="12"/>
  <c r="M103" i="12"/>
  <c r="O103" i="12"/>
  <c r="Q103" i="12"/>
  <c r="V103" i="12"/>
  <c r="G108" i="12"/>
  <c r="M108" i="12" s="1"/>
  <c r="I108" i="12"/>
  <c r="K108" i="12"/>
  <c r="O108" i="12"/>
  <c r="Q108" i="12"/>
  <c r="V108" i="12"/>
  <c r="G109" i="12"/>
  <c r="I109" i="12"/>
  <c r="O109" i="12"/>
  <c r="G110" i="12"/>
  <c r="M110" i="12" s="1"/>
  <c r="I110" i="12"/>
  <c r="K110" i="12"/>
  <c r="K109" i="12" s="1"/>
  <c r="O110" i="12"/>
  <c r="Q110" i="12"/>
  <c r="Q109" i="12" s="1"/>
  <c r="V110" i="12"/>
  <c r="V109" i="12" s="1"/>
  <c r="G111" i="12"/>
  <c r="M111" i="12" s="1"/>
  <c r="I111" i="12"/>
  <c r="K111" i="12"/>
  <c r="O111" i="12"/>
  <c r="Q111" i="12"/>
  <c r="V111" i="12"/>
  <c r="O112" i="12"/>
  <c r="G113" i="12"/>
  <c r="I113" i="12"/>
  <c r="I112" i="12" s="1"/>
  <c r="K113" i="12"/>
  <c r="K112" i="12" s="1"/>
  <c r="O113" i="12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7" i="12"/>
  <c r="I117" i="12"/>
  <c r="K117" i="12"/>
  <c r="M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G124" i="12" s="1"/>
  <c r="I125" i="12"/>
  <c r="I124" i="12" s="1"/>
  <c r="K125" i="12"/>
  <c r="O125" i="12"/>
  <c r="O124" i="12" s="1"/>
  <c r="Q125" i="12"/>
  <c r="Q124" i="12" s="1"/>
  <c r="V125" i="12"/>
  <c r="G130" i="12"/>
  <c r="M130" i="12" s="1"/>
  <c r="I130" i="12"/>
  <c r="K130" i="12"/>
  <c r="O130" i="12"/>
  <c r="Q130" i="12"/>
  <c r="V130" i="12"/>
  <c r="G135" i="12"/>
  <c r="I135" i="12"/>
  <c r="K135" i="12"/>
  <c r="K124" i="12" s="1"/>
  <c r="M135" i="12"/>
  <c r="O135" i="12"/>
  <c r="Q135" i="12"/>
  <c r="V135" i="12"/>
  <c r="V124" i="12" s="1"/>
  <c r="G140" i="12"/>
  <c r="I140" i="12"/>
  <c r="K140" i="12"/>
  <c r="M140" i="12"/>
  <c r="O140" i="12"/>
  <c r="Q140" i="12"/>
  <c r="V140" i="12"/>
  <c r="G145" i="12"/>
  <c r="M145" i="12" s="1"/>
  <c r="I145" i="12"/>
  <c r="K145" i="12"/>
  <c r="O145" i="12"/>
  <c r="Q145" i="12"/>
  <c r="V145" i="12"/>
  <c r="G150" i="12"/>
  <c r="M150" i="12" s="1"/>
  <c r="I150" i="12"/>
  <c r="K150" i="12"/>
  <c r="O150" i="12"/>
  <c r="Q150" i="12"/>
  <c r="V150" i="12"/>
  <c r="K151" i="12"/>
  <c r="G152" i="12"/>
  <c r="G151" i="12" s="1"/>
  <c r="I152" i="12"/>
  <c r="K152" i="12"/>
  <c r="M152" i="12"/>
  <c r="M151" i="12" s="1"/>
  <c r="O152" i="12"/>
  <c r="O151" i="12" s="1"/>
  <c r="Q152" i="12"/>
  <c r="V152" i="12"/>
  <c r="V151" i="12" s="1"/>
  <c r="G154" i="12"/>
  <c r="M154" i="12" s="1"/>
  <c r="I154" i="12"/>
  <c r="K154" i="12"/>
  <c r="O154" i="12"/>
  <c r="Q154" i="12"/>
  <c r="V154" i="12"/>
  <c r="G155" i="12"/>
  <c r="M155" i="12" s="1"/>
  <c r="I155" i="12"/>
  <c r="I151" i="12" s="1"/>
  <c r="K155" i="12"/>
  <c r="O155" i="12"/>
  <c r="Q155" i="12"/>
  <c r="Q151" i="12" s="1"/>
  <c r="V155" i="12"/>
  <c r="V156" i="12"/>
  <c r="G157" i="12"/>
  <c r="I157" i="12"/>
  <c r="I156" i="12" s="1"/>
  <c r="K157" i="12"/>
  <c r="M157" i="12"/>
  <c r="O157" i="12"/>
  <c r="Q157" i="12"/>
  <c r="V157" i="12"/>
  <c r="G159" i="12"/>
  <c r="M159" i="12" s="1"/>
  <c r="I159" i="12"/>
  <c r="K159" i="12"/>
  <c r="O159" i="12"/>
  <c r="Q159" i="12"/>
  <c r="V159" i="12"/>
  <c r="G162" i="12"/>
  <c r="G156" i="12" s="1"/>
  <c r="I162" i="12"/>
  <c r="K162" i="12"/>
  <c r="O162" i="12"/>
  <c r="Q162" i="12"/>
  <c r="Q156" i="12" s="1"/>
  <c r="V162" i="12"/>
  <c r="G163" i="12"/>
  <c r="K163" i="12"/>
  <c r="O163" i="12"/>
  <c r="G164" i="12"/>
  <c r="M164" i="12" s="1"/>
  <c r="I164" i="12"/>
  <c r="I163" i="12" s="1"/>
  <c r="K164" i="12"/>
  <c r="O164" i="12"/>
  <c r="Q164" i="12"/>
  <c r="Q163" i="12" s="1"/>
  <c r="V164" i="12"/>
  <c r="V163" i="12" s="1"/>
  <c r="G170" i="12"/>
  <c r="M170" i="12" s="1"/>
  <c r="I170" i="12"/>
  <c r="K170" i="12"/>
  <c r="O170" i="12"/>
  <c r="Q170" i="12"/>
  <c r="V170" i="12"/>
  <c r="G175" i="12"/>
  <c r="M175" i="12" s="1"/>
  <c r="I175" i="12"/>
  <c r="K175" i="12"/>
  <c r="O175" i="12"/>
  <c r="Q175" i="12"/>
  <c r="V175" i="12"/>
  <c r="G179" i="12"/>
  <c r="M179" i="12" s="1"/>
  <c r="I179" i="12"/>
  <c r="I178" i="12" s="1"/>
  <c r="K179" i="12"/>
  <c r="K178" i="12" s="1"/>
  <c r="O179" i="12"/>
  <c r="Q179" i="12"/>
  <c r="Q178" i="12" s="1"/>
  <c r="V179" i="12"/>
  <c r="G181" i="12"/>
  <c r="M181" i="12" s="1"/>
  <c r="I181" i="12"/>
  <c r="K181" i="12"/>
  <c r="O181" i="12"/>
  <c r="Q181" i="12"/>
  <c r="V181" i="12"/>
  <c r="G183" i="12"/>
  <c r="I183" i="12"/>
  <c r="K183" i="12"/>
  <c r="M183" i="12"/>
  <c r="O183" i="12"/>
  <c r="Q183" i="12"/>
  <c r="V183" i="12"/>
  <c r="G196" i="12"/>
  <c r="M196" i="12" s="1"/>
  <c r="I196" i="12"/>
  <c r="K196" i="12"/>
  <c r="O196" i="12"/>
  <c r="O178" i="12" s="1"/>
  <c r="Q196" i="12"/>
  <c r="V196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V178" i="12" s="1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M222" i="12" s="1"/>
  <c r="I222" i="12"/>
  <c r="K222" i="12"/>
  <c r="O222" i="12"/>
  <c r="O218" i="12" s="1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I225" i="12"/>
  <c r="K225" i="12"/>
  <c r="M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I237" i="12"/>
  <c r="K237" i="12"/>
  <c r="M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2" i="12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O248" i="12"/>
  <c r="V248" i="12"/>
  <c r="G249" i="12"/>
  <c r="G248" i="12" s="1"/>
  <c r="I249" i="12"/>
  <c r="I248" i="12" s="1"/>
  <c r="K249" i="12"/>
  <c r="O249" i="12"/>
  <c r="Q249" i="12"/>
  <c r="Q248" i="12" s="1"/>
  <c r="V249" i="12"/>
  <c r="G250" i="12"/>
  <c r="M250" i="12" s="1"/>
  <c r="I250" i="12"/>
  <c r="K250" i="12"/>
  <c r="O250" i="12"/>
  <c r="Q250" i="12"/>
  <c r="V250" i="12"/>
  <c r="G251" i="12"/>
  <c r="I251" i="12"/>
  <c r="K251" i="12"/>
  <c r="M251" i="12"/>
  <c r="O251" i="12"/>
  <c r="Q251" i="12"/>
  <c r="V251" i="12"/>
  <c r="G252" i="12"/>
  <c r="M252" i="12" s="1"/>
  <c r="I252" i="12"/>
  <c r="K252" i="12"/>
  <c r="K248" i="12" s="1"/>
  <c r="O252" i="12"/>
  <c r="Q252" i="12"/>
  <c r="V252" i="12"/>
  <c r="G253" i="12"/>
  <c r="M253" i="12" s="1"/>
  <c r="I253" i="12"/>
  <c r="K253" i="12"/>
  <c r="O253" i="12"/>
  <c r="Q253" i="12"/>
  <c r="V253" i="12"/>
  <c r="F34" i="1"/>
  <c r="G34" i="1"/>
  <c r="H34" i="1"/>
  <c r="I34" i="1"/>
  <c r="J32" i="1" s="1"/>
  <c r="J20" i="1"/>
  <c r="J18" i="1"/>
  <c r="G30" i="1"/>
  <c r="F30" i="1"/>
  <c r="J15" i="1"/>
  <c r="J16" i="1"/>
  <c r="J17" i="1"/>
  <c r="J19" i="1"/>
  <c r="E16" i="1"/>
  <c r="E18" i="1"/>
  <c r="G241" i="12" l="1"/>
  <c r="I241" i="12"/>
  <c r="O241" i="12"/>
  <c r="K241" i="12"/>
  <c r="V241" i="12"/>
  <c r="Q241" i="12"/>
  <c r="I218" i="12"/>
  <c r="V218" i="12"/>
  <c r="Q218" i="12"/>
  <c r="K218" i="12"/>
  <c r="O156" i="12"/>
  <c r="K156" i="12"/>
  <c r="M218" i="12"/>
  <c r="G92" i="12"/>
  <c r="G49" i="12"/>
  <c r="G58" i="12"/>
  <c r="G178" i="12"/>
  <c r="G218" i="12"/>
  <c r="M249" i="12"/>
  <c r="M162" i="12"/>
  <c r="M109" i="12"/>
  <c r="M156" i="12"/>
  <c r="M91" i="12"/>
  <c r="M90" i="12" s="1"/>
  <c r="G112" i="12"/>
  <c r="J31" i="1"/>
  <c r="J34" i="1" s="1"/>
  <c r="J33" i="1"/>
  <c r="M248" i="12"/>
  <c r="M178" i="12"/>
  <c r="M163" i="12"/>
  <c r="M8" i="12"/>
  <c r="G13" i="12"/>
  <c r="M125" i="12"/>
  <c r="M124" i="12" s="1"/>
  <c r="M113" i="12"/>
  <c r="M112" i="12" s="1"/>
  <c r="M101" i="12"/>
  <c r="M100" i="12" s="1"/>
  <c r="M93" i="12"/>
  <c r="M92" i="12" s="1"/>
  <c r="M60" i="12"/>
  <c r="M58" i="12" s="1"/>
  <c r="M242" i="12"/>
  <c r="M241" i="12" s="1"/>
  <c r="G15" i="1" l="1"/>
  <c r="G16" i="1" s="1"/>
  <c r="G21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<sst xmlns="http://schemas.openxmlformats.org/spreadsheetml/2006/main" count="1093" uniqueCount="373">
  <si>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</si>
  <si>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</si>
  <si>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</si>
  <si>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</si>
  <si>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</si>
  <si>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</si>
  <si>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</si>
  <si>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</si>
  <si>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</si>
  <si>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</si>
  <si>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</si>
  <si>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</si>
  <si>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</si>
  <si>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</si>
  <si>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</si>
  <si>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</si>
  <si>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</si>
  <si>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</si>
  <si>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</si>
  <si>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</si>
  <si>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</si>
  <si>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</si>
  <si>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</si>
  <si>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</si>
  <si>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</si>
  <si>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</si>
  <si>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</si>
  <si>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</si>
  <si>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</si>
  <si>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</si>
  <si>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</si>
  <si>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</si>
  <si>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</si>
  <si>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</si>
  <si>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</si>
  <si>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</si>
  <si>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</si>
  <si>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</si>
  <si>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20 byt č.4</t>
  </si>
  <si>
    <t>SO</t>
  </si>
  <si>
    <t>Stavební objekt</t>
  </si>
  <si>
    <t>Objekt:</t>
  </si>
  <si>
    <t>Rozpočet:</t>
  </si>
  <si>
    <t>Stavba</t>
  </si>
  <si>
    <t>Celkem za stavbu</t>
  </si>
  <si>
    <t>CZK</t>
  </si>
  <si>
    <t>6</t>
  </si>
  <si>
    <t>Úpravy povrchu, podlahy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</si>
  <si>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</si>
  <si>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</si>
  <si>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</si>
  <si>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</si>
  <si>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</si>
  <si>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</si>
  <si>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</si>
  <si>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</si>
  <si>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723</t>
  </si>
  <si>
    <t>Vnitřní plynovod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</si>
  <si>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</si>
  <si>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</si>
  <si>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</si>
  <si>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</si>
  <si>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</si>
  <si>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</si>
  <si>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</si>
  <si>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</si>
  <si>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</si>
  <si>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</si>
  <si>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</si>
  <si>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</si>
  <si>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</si>
  <si>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</si>
  <si>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</si>
  <si>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</si>
  <si>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</si>
  <si>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</si>
  <si>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</si>
  <si>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</si>
  <si>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</si>
  <si>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</si>
  <si>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</si>
  <si>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</si>
  <si>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</si>
  <si>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</si>
  <si>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</si>
  <si>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</si>
  <si>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</si>
  <si>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</si>
  <si>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</si>
  <si>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</si>
  <si>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</si>
  <si>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</si>
  <si>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</si>
  <si>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</si>
  <si>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</si>
  <si>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</si>
  <si>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</si>
  <si>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</si>
  <si>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</si>
  <si>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</si>
  <si>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</si>
  <si>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</si>
  <si>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</si>
  <si>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</si>
  <si>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</si>
  <si>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</si>
  <si>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</si>
  <si>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</si>
  <si>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601011141</t>
  </si>
  <si>
    <t>Štuk na stropech ručně tloušťka vrstvy 4 mm</t>
  </si>
  <si>
    <t>m2</t>
  </si>
  <si>
    <t>RTS 21/ II</t>
  </si>
  <si>
    <t>Práce</t>
  </si>
  <si>
    <t>POL1_</t>
  </si>
  <si>
    <t>Kuchyně : 3,45*2,35</t>
  </si>
  <si>
    <t>VV</t>
  </si>
  <si>
    <t>602015132</t>
  </si>
  <si>
    <t>Stěrka na stěnách sádrová ručně tloušťka vrstvy 3 mm</t>
  </si>
  <si>
    <t>Obývák : 3,2*2,6</t>
  </si>
  <si>
    <t>611421331</t>
  </si>
  <si>
    <t>Oprava váp.omítek stropů do 30% plochy - štukových</t>
  </si>
  <si>
    <t>3,67*1,04</t>
  </si>
  <si>
    <t>0,93*0,88</t>
  </si>
  <si>
    <t>2,45*1,35</t>
  </si>
  <si>
    <t>4,93*3,36</t>
  </si>
  <si>
    <t>1,95*4,93</t>
  </si>
  <si>
    <t>2,35*3,45</t>
  </si>
  <si>
    <t>611481211</t>
  </si>
  <si>
    <t>Montáž výztužné sítě (perlinky) do stěrky-stropy včetně výztužné sítě a stěrkového tmelu Cemix</t>
  </si>
  <si>
    <t>612401391</t>
  </si>
  <si>
    <t>Omítka malých ploch vnitřních stěn do 1 m2</t>
  </si>
  <si>
    <t>kus</t>
  </si>
  <si>
    <t>612409991</t>
  </si>
  <si>
    <t>Začištění omítek kolem keramického soklu</t>
  </si>
  <si>
    <t>m</t>
  </si>
  <si>
    <t>0,5+0,95+1,35</t>
  </si>
  <si>
    <t>612421331</t>
  </si>
  <si>
    <t>Oprava vápen.omítek stěn do 30 % pl. - štukových</t>
  </si>
  <si>
    <t>(3,67*2+1,07*2)*2,64</t>
  </si>
  <si>
    <t>-0,8*1,97</t>
  </si>
  <si>
    <t>-1,07*2,0</t>
  </si>
  <si>
    <t>-0,6*1,97*2</t>
  </si>
  <si>
    <t>(0,93*2+0,88*2)*2,64</t>
  </si>
  <si>
    <t>-0,6*1,97</t>
  </si>
  <si>
    <t>(2,45*2+1,35*2)*0,64</t>
  </si>
  <si>
    <t>(4,93*2+3,36*2)*2,64</t>
  </si>
  <si>
    <t>-1,2*2,0</t>
  </si>
  <si>
    <t>-1,5*1,5</t>
  </si>
  <si>
    <t>(4,93*2+1,95*2)*2,64</t>
  </si>
  <si>
    <t>-1,2*1,5</t>
  </si>
  <si>
    <t>(2,35*2+3,45*2)*2,64</t>
  </si>
  <si>
    <t>612423531</t>
  </si>
  <si>
    <t>Omítka rýh stěn vápenná šířky do 15 cm, štuková</t>
  </si>
  <si>
    <t>RTS 20/ II</t>
  </si>
  <si>
    <t>10,0*0,03</t>
  </si>
  <si>
    <t>632411904</t>
  </si>
  <si>
    <t>Penetrace savých podkladů Cemix 0,25 l/m2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</si>
  <si>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</si>
  <si>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</si>
  <si>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</si>
  <si>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</si>
  <si>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</si>
  <si>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</si>
  <si>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</si>
  <si>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</si>
  <si>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</si>
  <si>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</si>
  <si>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</si>
  <si>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</si>
  <si>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</si>
  <si>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978011211</t>
  </si>
  <si>
    <t>Odstranění štukové vrstvy vnitřních stropů</t>
  </si>
  <si>
    <t>999281111</t>
  </si>
  <si>
    <t>Přesun hmot pro opravy a údržbu do výšky 25 m</t>
  </si>
  <si>
    <t>t</t>
  </si>
  <si>
    <t>Přesun hmot</t>
  </si>
  <si>
    <t>POL7_</t>
  </si>
  <si>
    <t>723548777</t>
  </si>
  <si>
    <t>Revize PLYNU</t>
  </si>
  <si>
    <t>kpl</t>
  </si>
  <si>
    <t>725220841</t>
  </si>
  <si>
    <t>Demontáž ocelové vany bez porušení obezdívky</t>
  </si>
  <si>
    <t>soubor</t>
  </si>
  <si>
    <t>725860190</t>
  </si>
  <si>
    <t>Sifon vanový PP HL500, D 40,50 mm samočistící s nastavitelným odpadem 5/4 "</t>
  </si>
  <si>
    <t>726190932</t>
  </si>
  <si>
    <t>Výměna vany dl. 1600 mm do stávající obezdívky</t>
  </si>
  <si>
    <t>733171140</t>
  </si>
  <si>
    <t>Montáž - napojení potrubí na stoupačku</t>
  </si>
  <si>
    <t>725277101R00</t>
  </si>
  <si>
    <t>Demontáž koupelnových doplňků - mýdelníků, držáků, madel apod.</t>
  </si>
  <si>
    <t>55421014.A</t>
  </si>
  <si>
    <t>Vana akrylátová Klasik bílá 170x70x41 cm 150 l</t>
  </si>
  <si>
    <t>SPCM</t>
  </si>
  <si>
    <t>Specifikace</t>
  </si>
  <si>
    <t>POL3_</t>
  </si>
  <si>
    <t>998725202</t>
  </si>
  <si>
    <t>Přesun hmot pro zařizovací předměty, výšky do 12 m</t>
  </si>
  <si>
    <t>766812840</t>
  </si>
  <si>
    <t>Dodávka nových polic - laminát -480x700mm bílé lamino + hrana 0,7m</t>
  </si>
  <si>
    <t>06</t>
  </si>
  <si>
    <t>D+M Odsavač par bílý 630W rekuperační včetně napojení na elektro</t>
  </si>
  <si>
    <t>R-položka</t>
  </si>
  <si>
    <t>POL12_1</t>
  </si>
  <si>
    <t>766877115R00</t>
  </si>
  <si>
    <t xml:space="preserve">Oprava kuchyňské linky </t>
  </si>
  <si>
    <t>Nové úchytky nerez 11ks : 1</t>
  </si>
  <si>
    <t xml:space="preserve">Výměna zadního čela pod dřezem : </t>
  </si>
  <si>
    <t xml:space="preserve">Kompletace kuchyňské linky - sešroubování : </t>
  </si>
  <si>
    <t xml:space="preserve">Předělání skříňky nad digestoří : </t>
  </si>
  <si>
    <t>998766201</t>
  </si>
  <si>
    <t>Přesun hmot pro truhlářské konstr., výšky do 6 m</t>
  </si>
  <si>
    <t>767723391</t>
  </si>
  <si>
    <t>Oprava okování dveří 1křídlových - zamykání</t>
  </si>
  <si>
    <t>998767201</t>
  </si>
  <si>
    <t>Přesun hmot pro zámečnické konstr., výšky do 6 m</t>
  </si>
  <si>
    <t>771475014</t>
  </si>
  <si>
    <t>Obklad soklíků keram.rovných, tmel,výška 10 cm</t>
  </si>
  <si>
    <t>771479001</t>
  </si>
  <si>
    <t>Řezání dlaždic keramických pro soklíky</t>
  </si>
  <si>
    <t>771578011</t>
  </si>
  <si>
    <t>Spára podlaha - stěna, silikonem</t>
  </si>
  <si>
    <t>771579793</t>
  </si>
  <si>
    <t>Příplatek za spárovací hmotu - plošně,keram.dlažba</t>
  </si>
  <si>
    <t>(0,5+0,95+1,35)*0,1</t>
  </si>
  <si>
    <t>02</t>
  </si>
  <si>
    <t>(0,5+0,95+1,35)*0,1*1,1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</si>
  <si>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</si>
  <si>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</si>
  <si>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</si>
  <si>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</si>
  <si>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</si>
  <si>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3,36*4,93</t>
  </si>
  <si>
    <t>0,95*0,46</t>
  </si>
  <si>
    <t>1,2*0,74</t>
  </si>
  <si>
    <t>775413010</t>
  </si>
  <si>
    <t>Montáž podlahové lišty ze dřeva, přibíjené</t>
  </si>
  <si>
    <t>4,93*2+3,36*2</t>
  </si>
  <si>
    <t>0,37*4</t>
  </si>
  <si>
    <t>1,95*2+4,93*2</t>
  </si>
  <si>
    <t>-1,07-0,8*2-1,2</t>
  </si>
  <si>
    <t>775592000</t>
  </si>
  <si>
    <t>Broušení dřevěných podlah hrubé+střední+jemné</t>
  </si>
  <si>
    <t>775599110</t>
  </si>
  <si>
    <t>Pastování podlah vlysových nebo parketových</t>
  </si>
  <si>
    <t>611936841</t>
  </si>
  <si>
    <t>Lišta soklová 40x20 dýha lak standard 2 dl. 2,5 m</t>
  </si>
  <si>
    <t>998775201</t>
  </si>
  <si>
    <t>Přesun hmot pro podlahy vlysové, výšky do 6 m</t>
  </si>
  <si>
    <t>776981101</t>
  </si>
  <si>
    <t xml:space="preserve">Montáž přechodové, podlahové lišty samolepicí </t>
  </si>
  <si>
    <t>0,8+0,9</t>
  </si>
  <si>
    <t>5537017129</t>
  </si>
  <si>
    <t>Lišta přechodová lepicí Al 29/A l=270 cm fólie š 50 mm</t>
  </si>
  <si>
    <t>998776201</t>
  </si>
  <si>
    <t>Přesun hmot pro podlahy povlakové, výšky do 6 m</t>
  </si>
  <si>
    <t>Silikon spár nové vany : 10</t>
  </si>
  <si>
    <t>781411904</t>
  </si>
  <si>
    <t>998781201</t>
  </si>
  <si>
    <t>Přesun hmot pro obklady keramické, výšky do 6 m</t>
  </si>
  <si>
    <t>783424340</t>
  </si>
  <si>
    <t>Nátěr syntet. potrubí do DN 50 mm  Z+2x +1x email</t>
  </si>
  <si>
    <t>2*2,4</t>
  </si>
  <si>
    <t>4*2,64</t>
  </si>
  <si>
    <t>2*0,2</t>
  </si>
  <si>
    <t>2*1,2</t>
  </si>
  <si>
    <t>2*0,75</t>
  </si>
  <si>
    <t>783612100</t>
  </si>
  <si>
    <t>Nátěr olejový truhlářských výrobků dvojnásobný</t>
  </si>
  <si>
    <t>783225400</t>
  </si>
  <si>
    <t>Nátěr syntetický kov. konstr. 2x + 1x email + tmel</t>
  </si>
  <si>
    <t>(0,6+2*2,1)*(0,15+0,05*2)*2</t>
  </si>
  <si>
    <t>(0,8+2*2,1)*(0,15+0,05*2)*2</t>
  </si>
  <si>
    <t>784402801</t>
  </si>
  <si>
    <t>Odstranění malby oškrábáním v místnosti H do 3,8 m</t>
  </si>
  <si>
    <t>784403801</t>
  </si>
  <si>
    <t xml:space="preserve">Odstranění maleb omytím v místnosti H do 3,8 m </t>
  </si>
  <si>
    <t>784191101</t>
  </si>
  <si>
    <t>Penetrace podkladu univerzální Primalex 1x</t>
  </si>
  <si>
    <t>Stropy : 3,67*1,04</t>
  </si>
  <si>
    <t>Stěny : (3,67*2+1,07*2)*2,64</t>
  </si>
  <si>
    <t>784195112</t>
  </si>
  <si>
    <t xml:space="preserve">Malba Primalex Standard, bílá, bez penetrace, 2 x </t>
  </si>
  <si>
    <t>784498942</t>
  </si>
  <si>
    <t>Vysprávka omítky akrylátovým tmelem pl. do 0,04 m2</t>
  </si>
  <si>
    <t>784011222</t>
  </si>
  <si>
    <t>Zakrytí podlah včetně papírové lepenky</t>
  </si>
  <si>
    <t>938778411R00</t>
  </si>
  <si>
    <t>Očištění povrchu oken a parapetů, očištění a odmaštění sporáku a kuchyňské linky očištění dveří</t>
  </si>
  <si>
    <t>h</t>
  </si>
  <si>
    <t>210100001</t>
  </si>
  <si>
    <t>Ukončení vodičů v rozvaděči + zapojení do 2,5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</si>
  <si>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</si>
  <si>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</si>
  <si>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</si>
  <si>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</si>
  <si>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</si>
  <si>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</si>
  <si>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210201514</t>
  </si>
  <si>
    <t>Svítidlo LED bytové stropní závěsné 4 upevňov.body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</si>
  <si>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</si>
  <si>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</si>
  <si>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</si>
  <si>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</si>
  <si>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</si>
  <si>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</si>
  <si>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</si>
  <si>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</si>
  <si>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21547455</t>
  </si>
  <si>
    <t>Stavební přípomoce HZS včetně materiálu</t>
  </si>
  <si>
    <t>21548777</t>
  </si>
  <si>
    <t>Revize ELEKTRO</t>
  </si>
  <si>
    <t>34535400</t>
  </si>
  <si>
    <t>Strojek spínače 1pólového Tango 3558-A01340 řaz.1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</si>
  <si>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</si>
  <si>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</si>
  <si>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</si>
  <si>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</si>
  <si>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</si>
  <si>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</si>
  <si>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</si>
  <si>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</si>
  <si>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</si>
  <si>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</si>
  <si>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</si>
  <si>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</si>
  <si>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35822001013</t>
  </si>
  <si>
    <t>Jistič do 80 A 1 pól. charakteristika B, LTN-10B-1</t>
  </si>
  <si>
    <t>35822001014</t>
  </si>
  <si>
    <t>Jistič do 80 A 1 pól. charakteristika B, LTN-13B-1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</si>
  <si>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</si>
  <si>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</si>
  <si>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</si>
  <si>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</si>
  <si>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</si>
  <si>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</si>
  <si>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</si>
  <si>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</si>
  <si>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</si>
  <si>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</si>
  <si>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</si>
  <si>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</si>
  <si>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</si>
  <si>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</si>
  <si>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</si>
  <si>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</si>
  <si>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</si>
  <si>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</si>
  <si>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</si>
  <si>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</si>
  <si>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</si>
  <si>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</si>
  <si>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</si>
  <si>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</si>
  <si>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</si>
  <si>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</si>
  <si>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</si>
  <si>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</si>
  <si>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</si>
  <si>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</si>
  <si>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</si>
  <si>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</si>
  <si>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</si>
  <si>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</si>
  <si>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</si>
  <si>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</si>
  <si>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</si>
  <si>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</si>
  <si>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</si>
  <si>
    <t>Keramická dlažba 30x30 - předpoklad ceny 450Kč/m2</t>
  </si>
  <si>
    <t>Oprava obkladů z obkladaček porovin. včetně dodávky obkladů 330*250</t>
  </si>
  <si>
    <t>Kuchyně : 4</t>
  </si>
  <si>
    <t>Koupelna 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</si>
</sst>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0" borderId="17" xfId="0" applyFont="1" applyBorder="1" applyAlignment="1">
      <alignment horizontal="left" vertical="center"/>
    </xf>
    <xf numFmtId="4" fontId="0" fillId="0" borderId="31" xfId="0" applyNumberForma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0" t="s">
        <v>35</v>
      </c>
      <c r="B2" s="150"/>
      <c r="C2" s="150"/>
      <c r="D2" s="150"/>
      <c r="E2" s="150"/>
      <c r="F2" s="150"/>
      <c r="G2" s="15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4"/>
  <sheetViews>
    <sheetView showGridLines="0" topLeftCell="B1" zoomScaleNormal="100" zoomScaleSheetLayoutView="75" workbookViewId="0">
      <selection activeCell="D17" sqref="D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56" t="s">
        <v>4</v>
      </c>
      <c r="C1" s="157"/>
      <c r="D1" s="157"/>
      <c r="E1" s="157"/>
      <c r="F1" s="157"/>
      <c r="G1" s="157"/>
      <c r="H1" s="157"/>
      <c r="I1" s="157"/>
      <c r="J1" s="158"/>
    </row>
    <row r="2" spans="1:15" ht="36" customHeight="1" x14ac:dyDescent="0.2">
      <c r="A2" s="2"/>
      <c r="B2" s="66" t="s">
        <v>23</v>
      </c>
      <c r="C2" s="67"/>
      <c r="D2" s="68"/>
      <c r="E2" s="162" t="s">
        <v>38</v>
      </c>
      <c r="F2" s="163"/>
      <c r="G2" s="163"/>
      <c r="H2" s="163"/>
      <c r="I2" s="163"/>
      <c r="J2" s="164"/>
      <c r="O2" s="1"/>
    </row>
    <row r="3" spans="1:15" ht="27" customHeight="1" x14ac:dyDescent="0.2">
      <c r="A3" s="2"/>
      <c r="B3" s="69" t="s">
        <v>41</v>
      </c>
      <c r="C3" s="67"/>
      <c r="D3" s="70"/>
      <c r="E3" s="165" t="s">
        <v>40</v>
      </c>
      <c r="F3" s="166"/>
      <c r="G3" s="166"/>
      <c r="H3" s="166"/>
      <c r="I3" s="166"/>
      <c r="J3" s="167"/>
    </row>
    <row r="4" spans="1:15" ht="23.25" customHeight="1" x14ac:dyDescent="0.2">
      <c r="A4" s="65">
        <v>8704</v>
      </c>
      <c r="B4" s="71" t="s">
        <v>42</v>
      </c>
      <c r="C4" s="72"/>
      <c r="D4" s="73"/>
      <c r="E4" s="151" t="s">
        <v>38</v>
      </c>
      <c r="F4" s="152"/>
      <c r="G4" s="152"/>
      <c r="H4" s="152"/>
      <c r="I4" s="152"/>
      <c r="J4" s="153"/>
    </row>
    <row r="5" spans="1:15" ht="24" customHeight="1" x14ac:dyDescent="0.2">
      <c r="A5" s="2"/>
      <c r="B5" s="31" t="s">
        <v>22</v>
      </c>
      <c r="D5" s="184" t="s">
        <v>364</v>
      </c>
      <c r="E5" s="185"/>
      <c r="F5" s="185"/>
      <c r="G5" s="185"/>
      <c r="H5" s="18" t="s">
        <v>36</v>
      </c>
      <c r="I5" s="149">
        <v>296139</v>
      </c>
      <c r="J5" s="8"/>
    </row>
    <row r="6" spans="1:15" ht="15.75" customHeight="1" x14ac:dyDescent="0.2">
      <c r="A6" s="2"/>
      <c r="B6" s="28"/>
      <c r="C6" s="50"/>
      <c r="D6" s="186" t="s">
        <v>365</v>
      </c>
      <c r="E6" s="187"/>
      <c r="F6" s="187"/>
      <c r="G6" s="187"/>
      <c r="H6" s="18" t="s">
        <v>30</v>
      </c>
      <c r="I6" s="149" t="s">
        <v>368</v>
      </c>
      <c r="J6" s="8"/>
    </row>
    <row r="7" spans="1:15" ht="15.75" customHeight="1" x14ac:dyDescent="0.2">
      <c r="A7" s="2"/>
      <c r="B7" s="29"/>
      <c r="C7" s="51"/>
      <c r="D7" s="148" t="s">
        <v>366</v>
      </c>
      <c r="E7" s="188" t="s">
        <v>367</v>
      </c>
      <c r="F7" s="189"/>
      <c r="G7" s="18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68"/>
      <c r="E11" s="168"/>
      <c r="F11" s="168"/>
      <c r="G11" s="168"/>
      <c r="H11" s="18" t="s">
        <v>36</v>
      </c>
      <c r="I11" s="22"/>
      <c r="J11" s="8"/>
    </row>
    <row r="12" spans="1:15" ht="15.75" customHeight="1" x14ac:dyDescent="0.2">
      <c r="A12" s="2"/>
      <c r="B12" s="28"/>
      <c r="C12" s="50"/>
      <c r="D12" s="191"/>
      <c r="E12" s="191"/>
      <c r="F12" s="191"/>
      <c r="G12" s="191"/>
      <c r="H12" s="18" t="s">
        <v>30</v>
      </c>
      <c r="I12" s="22"/>
      <c r="J12" s="8"/>
    </row>
    <row r="13" spans="1:15" ht="15.75" customHeight="1" x14ac:dyDescent="0.2">
      <c r="A13" s="2"/>
      <c r="B13" s="29"/>
      <c r="C13" s="51"/>
      <c r="D13" s="48"/>
      <c r="E13" s="154"/>
      <c r="F13" s="155"/>
      <c r="G13" s="155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76">
        <f>'SO 01 Pol'!G8+'SO 01 Pol'!G13+'SO 01 Pol'!G49+'SO 01 Pol'!G58+'SO 01 Pol'!G88+'SO 01 Pol'!G90+'SO 01 Pol'!G92+'SO 01 Pol'!G100+'SO 01 Pol'!G109+'SO 01 Pol'!G112+'SO 01 Pol'!G124+'SO 01 Pol'!G151+'SO 01 Pol'!G156+'SO 01 Pol'!G163+'SO 01 Pol'!G178+'SO 01 Pol'!G218+'SO 01 Pol'!G241+'SO 01 Pol'!G248</f>
        <v>0</v>
      </c>
      <c r="H15" s="177"/>
      <c r="I15" s="177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74">
        <f>ZakladDPHSni*0.15</f>
        <v>0</v>
      </c>
      <c r="H16" s="175"/>
      <c r="I16" s="175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76">
        <v>0</v>
      </c>
      <c r="H17" s="177"/>
      <c r="I17" s="177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59">
        <v>0</v>
      </c>
      <c r="H18" s="160"/>
      <c r="I18" s="160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61">
        <v>0</v>
      </c>
      <c r="H19" s="161"/>
      <c r="I19" s="161"/>
      <c r="J19" s="41" t="str">
        <f t="shared" si="0"/>
        <v>CZK</v>
      </c>
    </row>
    <row r="20" spans="1:10" ht="27.75" hidden="1" customHeight="1" thickBot="1" x14ac:dyDescent="0.25">
      <c r="A20" s="2"/>
      <c r="B20" s="98" t="s">
        <v>24</v>
      </c>
      <c r="C20" s="99"/>
      <c r="D20" s="99"/>
      <c r="E20" s="100"/>
      <c r="F20" s="101"/>
      <c r="G20" s="178">
        <v>152735.41</v>
      </c>
      <c r="H20" s="179"/>
      <c r="I20" s="179"/>
      <c r="J20" s="102" t="str">
        <f t="shared" si="0"/>
        <v>CZK</v>
      </c>
    </row>
    <row r="21" spans="1:10" ht="27.75" customHeight="1" thickBot="1" x14ac:dyDescent="0.25">
      <c r="A21" s="2"/>
      <c r="B21" s="98" t="s">
        <v>31</v>
      </c>
      <c r="C21" s="103"/>
      <c r="D21" s="103"/>
      <c r="E21" s="103"/>
      <c r="F21" s="104"/>
      <c r="G21" s="178">
        <f>ZakladDPHSni+DPHSni</f>
        <v>0</v>
      </c>
      <c r="H21" s="178"/>
      <c r="I21" s="178"/>
      <c r="J21" s="105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80"/>
      <c r="E26" s="181"/>
      <c r="G26" s="182"/>
      <c r="H26" s="183"/>
      <c r="I26" s="183"/>
      <c r="J26" s="25"/>
    </row>
    <row r="27" spans="1:10" ht="12.75" customHeight="1" x14ac:dyDescent="0.2">
      <c r="A27" s="2"/>
      <c r="B27" s="2"/>
      <c r="D27" s="173" t="s">
        <v>2</v>
      </c>
      <c r="E27" s="173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">
      <c r="B29" s="75" t="s">
        <v>17</v>
      </c>
      <c r="C29" s="76"/>
      <c r="D29" s="76"/>
      <c r="E29" s="76"/>
      <c r="F29" s="77"/>
      <c r="G29" s="77"/>
      <c r="H29" s="77"/>
      <c r="I29" s="77"/>
      <c r="J29" s="78"/>
    </row>
    <row r="30" spans="1:10" ht="25.5" hidden="1" customHeight="1" x14ac:dyDescent="0.2">
      <c r="A30" s="74" t="s">
        <v>33</v>
      </c>
      <c r="B30" s="79" t="s">
        <v>18</v>
      </c>
      <c r="C30" s="80" t="s">
        <v>6</v>
      </c>
      <c r="D30" s="80"/>
      <c r="E30" s="80"/>
      <c r="F30" s="81" t="str">
        <f>B15</f>
        <v>Základ pro sníženou DPH</v>
      </c>
      <c r="G30" s="81" t="str">
        <f>B17</f>
        <v>Základ pro základní DPH</v>
      </c>
      <c r="H30" s="82" t="s">
        <v>19</v>
      </c>
      <c r="I30" s="82" t="s">
        <v>1</v>
      </c>
      <c r="J30" s="83" t="s">
        <v>0</v>
      </c>
    </row>
    <row r="31" spans="1:10" ht="25.5" hidden="1" customHeight="1" x14ac:dyDescent="0.2">
      <c r="A31" s="74">
        <v>1</v>
      </c>
      <c r="B31" s="84" t="s">
        <v>43</v>
      </c>
      <c r="C31" s="169"/>
      <c r="D31" s="169"/>
      <c r="E31" s="169"/>
      <c r="F31" s="85">
        <v>0</v>
      </c>
      <c r="G31" s="86">
        <v>152735.41</v>
      </c>
      <c r="H31" s="87">
        <v>32074.44</v>
      </c>
      <c r="I31" s="87">
        <v>184809.85</v>
      </c>
      <c r="J31" s="88">
        <f>IF(CenaCelkemVypocet=0,"",I31/CenaCelkemVypocet*100)</f>
        <v>100</v>
      </c>
    </row>
    <row r="32" spans="1:10" ht="25.5" hidden="1" customHeight="1" x14ac:dyDescent="0.2">
      <c r="A32" s="74">
        <v>2</v>
      </c>
      <c r="B32" s="89" t="s">
        <v>39</v>
      </c>
      <c r="C32" s="190" t="s">
        <v>40</v>
      </c>
      <c r="D32" s="190"/>
      <c r="E32" s="190"/>
      <c r="F32" s="90">
        <v>0</v>
      </c>
      <c r="G32" s="91">
        <v>152735.41</v>
      </c>
      <c r="H32" s="91">
        <v>32074.44</v>
      </c>
      <c r="I32" s="91">
        <v>184809.85</v>
      </c>
      <c r="J32" s="92">
        <f>IF(CenaCelkemVypocet=0,"",I32/CenaCelkemVypocet*100)</f>
        <v>100</v>
      </c>
    </row>
    <row r="33" spans="1:10" ht="25.5" hidden="1" customHeight="1" x14ac:dyDescent="0.2">
      <c r="A33" s="74">
        <v>3</v>
      </c>
      <c r="B33" s="93" t="s">
        <v>37</v>
      </c>
      <c r="C33" s="169" t="s">
        <v>38</v>
      </c>
      <c r="D33" s="169"/>
      <c r="E33" s="169"/>
      <c r="F33" s="94">
        <v>0</v>
      </c>
      <c r="G33" s="87">
        <v>152735.41</v>
      </c>
      <c r="H33" s="87">
        <v>32074.44</v>
      </c>
      <c r="I33" s="87">
        <v>184809.85</v>
      </c>
      <c r="J33" s="88">
        <f>IF(CenaCelkemVypocet=0,"",I33/CenaCelkemVypocet*100)</f>
        <v>100</v>
      </c>
    </row>
    <row r="34" spans="1:10" ht="25.5" hidden="1" customHeight="1" x14ac:dyDescent="0.2">
      <c r="A34" s="74"/>
      <c r="B34" s="170" t="s">
        <v>44</v>
      </c>
      <c r="C34" s="171"/>
      <c r="D34" s="171"/>
      <c r="E34" s="172"/>
      <c r="F34" s="95">
        <f>SUMIF(A31:A33,"=1",F31:F33)</f>
        <v>0</v>
      </c>
      <c r="G34" s="96">
        <f>SUMIF(A31:A33,"=1",G31:G33)</f>
        <v>152735.41</v>
      </c>
      <c r="H34" s="96">
        <f>SUMIF(A31:A33,"=1",H31:H33)</f>
        <v>32074.44</v>
      </c>
      <c r="I34" s="96">
        <f>SUMIF(A31:A33,"=1",I31:I33)</f>
        <v>184809.85</v>
      </c>
      <c r="J34" s="97">
        <f>SUMIF(A31:A33,"=1",J31:J33)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C31:E31"/>
    <mergeCell ref="C32:E32"/>
    <mergeCell ref="E4:J4"/>
    <mergeCell ref="E13:G13"/>
    <mergeCell ref="B1:J1"/>
    <mergeCell ref="G18:I18"/>
    <mergeCell ref="G19:I19"/>
    <mergeCell ref="E2:J2"/>
    <mergeCell ref="E3:J3"/>
    <mergeCell ref="D11:G11"/>
    <mergeCell ref="D5:G5"/>
    <mergeCell ref="D6:G6"/>
    <mergeCell ref="E7:G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2" t="s">
        <v>7</v>
      </c>
      <c r="B1" s="192"/>
      <c r="C1" s="193"/>
      <c r="D1" s="192"/>
      <c r="E1" s="192"/>
      <c r="F1" s="192"/>
      <c r="G1" s="192"/>
    </row>
    <row r="2" spans="1:7" ht="24.95" customHeight="1" x14ac:dyDescent="0.2">
      <c r="A2" s="45" t="s">
        <v>8</v>
      </c>
      <c r="B2" s="44"/>
      <c r="C2" s="194"/>
      <c r="D2" s="194"/>
      <c r="E2" s="194"/>
      <c r="F2" s="194"/>
      <c r="G2" s="195"/>
    </row>
    <row r="3" spans="1:7" ht="24.95" customHeight="1" x14ac:dyDescent="0.2">
      <c r="A3" s="45" t="s">
        <v>9</v>
      </c>
      <c r="B3" s="44"/>
      <c r="C3" s="194"/>
      <c r="D3" s="194"/>
      <c r="E3" s="194"/>
      <c r="F3" s="194"/>
      <c r="G3" s="195"/>
    </row>
    <row r="4" spans="1:7" ht="24.95" customHeight="1" x14ac:dyDescent="0.2">
      <c r="A4" s="45" t="s">
        <v>10</v>
      </c>
      <c r="B4" s="44"/>
      <c r="C4" s="194"/>
      <c r="D4" s="194"/>
      <c r="E4" s="194"/>
      <c r="F4" s="194"/>
      <c r="G4" s="19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="130" zoomScaleNormal="130" workbookViewId="0">
      <pane ySplit="7" topLeftCell="A193" activePane="bottomLeft" state="frozen"/>
      <selection pane="bottomLeft" activeCell="F245" sqref="F245"/>
    </sheetView>
  </sheetViews>
  <sheetFormatPr defaultRowHeight="12.75" outlineLevelRow="1" x14ac:dyDescent="0.2"/>
  <cols>
    <col min="1" max="1" width="3.42578125" customWidth="1"/>
    <col min="2" max="2" width="12.5703125" style="106" customWidth="1"/>
    <col min="3" max="3" width="38.28515625" style="10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81</v>
      </c>
    </row>
    <row r="2" spans="1:60" ht="24.95" customHeight="1" x14ac:dyDescent="0.2">
      <c r="A2" s="107" t="s">
        <v>8</v>
      </c>
      <c r="B2" s="44"/>
      <c r="C2" s="197" t="s">
        <v>38</v>
      </c>
      <c r="D2" s="198"/>
      <c r="E2" s="198"/>
      <c r="F2" s="198"/>
      <c r="G2" s="199"/>
      <c r="AG2" t="s">
        <v>82</v>
      </c>
    </row>
    <row r="3" spans="1:60" ht="24.95" customHeight="1" x14ac:dyDescent="0.2">
      <c r="A3" s="107" t="s">
        <v>9</v>
      </c>
      <c r="B3" s="44"/>
      <c r="C3" s="197" t="s">
        <v>40</v>
      </c>
      <c r="D3" s="198"/>
      <c r="E3" s="198"/>
      <c r="F3" s="198"/>
      <c r="G3" s="199"/>
      <c r="AC3" s="106" t="s">
        <v>82</v>
      </c>
      <c r="AG3" t="s">
        <v>83</v>
      </c>
    </row>
    <row r="4" spans="1:60" ht="24.95" customHeight="1" x14ac:dyDescent="0.2">
      <c r="A4" s="108" t="s">
        <v>10</v>
      </c>
      <c r="B4" s="109"/>
      <c r="C4" s="200" t="s">
        <v>38</v>
      </c>
      <c r="D4" s="201"/>
      <c r="E4" s="201"/>
      <c r="F4" s="201"/>
      <c r="G4" s="202"/>
      <c r="AG4" t="s">
        <v>84</v>
      </c>
    </row>
    <row r="5" spans="1:60" x14ac:dyDescent="0.2">
      <c r="D5" s="10"/>
    </row>
    <row r="6" spans="1:60" ht="38.25" x14ac:dyDescent="0.2">
      <c r="A6" s="111" t="s">
        <v>85</v>
      </c>
      <c r="B6" s="113" t="s">
        <v>86</v>
      </c>
      <c r="C6" s="113" t="s">
        <v>87</v>
      </c>
      <c r="D6" s="112" t="s">
        <v>88</v>
      </c>
      <c r="E6" s="111" t="s">
        <v>89</v>
      </c>
      <c r="F6" s="110" t="s">
        <v>90</v>
      </c>
      <c r="G6" s="111" t="s">
        <v>26</v>
      </c>
      <c r="H6" s="114" t="s">
        <v>27</v>
      </c>
      <c r="I6" s="114" t="s">
        <v>91</v>
      </c>
      <c r="J6" s="114" t="s">
        <v>28</v>
      </c>
      <c r="K6" s="114" t="s">
        <v>92</v>
      </c>
      <c r="L6" s="114" t="s">
        <v>93</v>
      </c>
      <c r="M6" s="114" t="s">
        <v>94</v>
      </c>
      <c r="N6" s="114" t="s">
        <v>95</v>
      </c>
      <c r="O6" s="114" t="s">
        <v>96</v>
      </c>
      <c r="P6" s="114" t="s">
        <v>97</v>
      </c>
      <c r="Q6" s="114" t="s">
        <v>98</v>
      </c>
      <c r="R6" s="114" t="s">
        <v>99</v>
      </c>
      <c r="S6" s="114" t="s">
        <v>100</v>
      </c>
      <c r="T6" s="114" t="s">
        <v>101</v>
      </c>
      <c r="U6" s="114" t="s">
        <v>102</v>
      </c>
      <c r="V6" s="114" t="s">
        <v>103</v>
      </c>
      <c r="W6" s="114" t="s">
        <v>104</v>
      </c>
      <c r="X6" s="114" t="s">
        <v>105</v>
      </c>
    </row>
    <row r="7" spans="1:60" hidden="1" x14ac:dyDescent="0.2">
      <c r="A7" s="3"/>
      <c r="B7" s="4"/>
      <c r="C7" s="4"/>
      <c r="D7" s="6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</row>
    <row r="8" spans="1:60" x14ac:dyDescent="0.2">
      <c r="A8" s="124" t="s">
        <v>106</v>
      </c>
      <c r="B8" s="125" t="s">
        <v>46</v>
      </c>
      <c r="C8" s="142" t="s">
        <v>47</v>
      </c>
      <c r="D8" s="126"/>
      <c r="E8" s="127"/>
      <c r="F8" s="128"/>
      <c r="G8" s="129">
        <f>SUMIF(AG9:AG12,"&lt;&gt;NOR",G9:G12)</f>
        <v>0</v>
      </c>
      <c r="H8" s="123"/>
      <c r="I8" s="123">
        <f>SUM(I9:I12)</f>
        <v>808.18000000000006</v>
      </c>
      <c r="J8" s="123"/>
      <c r="K8" s="123">
        <f>SUM(K9:K12)</f>
        <v>2353.9</v>
      </c>
      <c r="L8" s="123"/>
      <c r="M8" s="123">
        <f>SUM(M9:M12)</f>
        <v>0</v>
      </c>
      <c r="N8" s="123"/>
      <c r="O8" s="123">
        <f>SUM(O9:O12)</f>
        <v>7.0000000000000007E-2</v>
      </c>
      <c r="P8" s="123"/>
      <c r="Q8" s="123">
        <f>SUM(Q9:Q12)</f>
        <v>0</v>
      </c>
      <c r="R8" s="123"/>
      <c r="S8" s="123"/>
      <c r="T8" s="123"/>
      <c r="U8" s="123"/>
      <c r="V8" s="123">
        <f>SUM(V9:V12)</f>
        <v>4.96</v>
      </c>
      <c r="W8" s="123"/>
      <c r="X8" s="123"/>
      <c r="AG8" t="s">
        <v>107</v>
      </c>
    </row>
    <row r="9" spans="1:60" outlineLevel="1" x14ac:dyDescent="0.2">
      <c r="A9" s="130">
        <v>1</v>
      </c>
      <c r="B9" s="131" t="s">
        <v>108</v>
      </c>
      <c r="C9" s="143" t="s">
        <v>109</v>
      </c>
      <c r="D9" s="132" t="s">
        <v>110</v>
      </c>
      <c r="E9" s="133">
        <v>8.1074999999999999</v>
      </c>
      <c r="F9" s="134"/>
      <c r="G9" s="135">
        <f>ROUND(E9*F9,2)</f>
        <v>0</v>
      </c>
      <c r="H9" s="120">
        <v>41.98</v>
      </c>
      <c r="I9" s="120">
        <f>ROUND(E9*H9,2)</f>
        <v>340.35</v>
      </c>
      <c r="J9" s="120">
        <v>151.52000000000001</v>
      </c>
      <c r="K9" s="120">
        <f>ROUND(E9*J9,2)</f>
        <v>1228.45</v>
      </c>
      <c r="L9" s="120">
        <v>21</v>
      </c>
      <c r="M9" s="120">
        <f>G9*(1+L9/100)</f>
        <v>0</v>
      </c>
      <c r="N9" s="120">
        <v>5.5900000000000004E-3</v>
      </c>
      <c r="O9" s="120">
        <f>ROUND(E9*N9,2)</f>
        <v>0.05</v>
      </c>
      <c r="P9" s="120">
        <v>0</v>
      </c>
      <c r="Q9" s="120">
        <f>ROUND(E9*P9,2)</f>
        <v>0</v>
      </c>
      <c r="R9" s="120"/>
      <c r="S9" s="120" t="s">
        <v>111</v>
      </c>
      <c r="T9" s="120" t="s">
        <v>111</v>
      </c>
      <c r="U9" s="120">
        <v>0.32</v>
      </c>
      <c r="V9" s="120">
        <f>ROUND(E9*U9,2)</f>
        <v>2.59</v>
      </c>
      <c r="W9" s="120"/>
      <c r="X9" s="120" t="s">
        <v>112</v>
      </c>
      <c r="Y9" s="115"/>
      <c r="Z9" s="115"/>
      <c r="AA9" s="115"/>
      <c r="AB9" s="115"/>
      <c r="AC9" s="115"/>
      <c r="AD9" s="115"/>
      <c r="AE9" s="115"/>
      <c r="AF9" s="115"/>
      <c r="AG9" s="115" t="s">
        <v>113</v>
      </c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</row>
    <row r="10" spans="1:60" outlineLevel="1" x14ac:dyDescent="0.2">
      <c r="A10" s="118"/>
      <c r="B10" s="119"/>
      <c r="C10" s="144" t="s">
        <v>114</v>
      </c>
      <c r="D10" s="121"/>
      <c r="E10" s="122">
        <v>8.1074999999999999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15"/>
      <c r="Z10" s="115"/>
      <c r="AA10" s="115"/>
      <c r="AB10" s="115"/>
      <c r="AC10" s="115"/>
      <c r="AD10" s="115"/>
      <c r="AE10" s="115"/>
      <c r="AF10" s="115"/>
      <c r="AG10" s="115" t="s">
        <v>115</v>
      </c>
      <c r="AH10" s="115">
        <v>0</v>
      </c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</row>
    <row r="11" spans="1:60" ht="22.5" outlineLevel="1" x14ac:dyDescent="0.2">
      <c r="A11" s="130">
        <v>2</v>
      </c>
      <c r="B11" s="131" t="s">
        <v>116</v>
      </c>
      <c r="C11" s="143" t="s">
        <v>117</v>
      </c>
      <c r="D11" s="132" t="s">
        <v>110</v>
      </c>
      <c r="E11" s="133">
        <v>8.32</v>
      </c>
      <c r="F11" s="134"/>
      <c r="G11" s="135">
        <f>ROUND(E11*F11,2)</f>
        <v>0</v>
      </c>
      <c r="H11" s="120">
        <v>56.23</v>
      </c>
      <c r="I11" s="120">
        <f>ROUND(E11*H11,2)</f>
        <v>467.83</v>
      </c>
      <c r="J11" s="120">
        <v>135.27000000000001</v>
      </c>
      <c r="K11" s="120">
        <f>ROUND(E11*J11,2)</f>
        <v>1125.45</v>
      </c>
      <c r="L11" s="120">
        <v>21</v>
      </c>
      <c r="M11" s="120">
        <f>G11*(1+L11/100)</f>
        <v>0</v>
      </c>
      <c r="N11" s="120">
        <v>2.8400000000000001E-3</v>
      </c>
      <c r="O11" s="120">
        <f>ROUND(E11*N11,2)</f>
        <v>0.02</v>
      </c>
      <c r="P11" s="120">
        <v>0</v>
      </c>
      <c r="Q11" s="120">
        <f>ROUND(E11*P11,2)</f>
        <v>0</v>
      </c>
      <c r="R11" s="120"/>
      <c r="S11" s="120" t="s">
        <v>111</v>
      </c>
      <c r="T11" s="120" t="s">
        <v>111</v>
      </c>
      <c r="U11" s="120">
        <v>0.28499999999999998</v>
      </c>
      <c r="V11" s="120">
        <f>ROUND(E11*U11,2)</f>
        <v>2.37</v>
      </c>
      <c r="W11" s="120"/>
      <c r="X11" s="120" t="s">
        <v>112</v>
      </c>
      <c r="Y11" s="115"/>
      <c r="Z11" s="115"/>
      <c r="AA11" s="115"/>
      <c r="AB11" s="115"/>
      <c r="AC11" s="115"/>
      <c r="AD11" s="115"/>
      <c r="AE11" s="115"/>
      <c r="AF11" s="115"/>
      <c r="AG11" s="115" t="s">
        <v>113</v>
      </c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</row>
    <row r="12" spans="1:60" outlineLevel="1" x14ac:dyDescent="0.2">
      <c r="A12" s="118"/>
      <c r="B12" s="119"/>
      <c r="C12" s="144" t="s">
        <v>118</v>
      </c>
      <c r="D12" s="121"/>
      <c r="E12" s="122">
        <v>8.32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15"/>
      <c r="Z12" s="115"/>
      <c r="AA12" s="115"/>
      <c r="AB12" s="115"/>
      <c r="AC12" s="115"/>
      <c r="AD12" s="115"/>
      <c r="AE12" s="115"/>
      <c r="AF12" s="115"/>
      <c r="AG12" s="115" t="s">
        <v>115</v>
      </c>
      <c r="AH12" s="115">
        <v>0</v>
      </c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</row>
    <row r="13" spans="1:60" x14ac:dyDescent="0.2">
      <c r="A13" s="124" t="s">
        <v>106</v>
      </c>
      <c r="B13" s="125" t="s">
        <v>48</v>
      </c>
      <c r="C13" s="142" t="s">
        <v>49</v>
      </c>
      <c r="D13" s="126"/>
      <c r="E13" s="127"/>
      <c r="F13" s="128"/>
      <c r="G13" s="129">
        <f>SUMIF(AG14:AG48,"&lt;&gt;NOR",G14:G48)</f>
        <v>0</v>
      </c>
      <c r="H13" s="123"/>
      <c r="I13" s="123">
        <f>SUM(I14:I48)</f>
        <v>6973.81</v>
      </c>
      <c r="J13" s="123"/>
      <c r="K13" s="123">
        <f>SUM(K14:K48)</f>
        <v>34688.1</v>
      </c>
      <c r="L13" s="123"/>
      <c r="M13" s="123">
        <f>SUM(M14:M48)</f>
        <v>0</v>
      </c>
      <c r="N13" s="123"/>
      <c r="O13" s="123">
        <f>SUM(O14:O48)</f>
        <v>3.03</v>
      </c>
      <c r="P13" s="123"/>
      <c r="Q13" s="123">
        <f>SUM(Q14:Q48)</f>
        <v>0</v>
      </c>
      <c r="R13" s="123"/>
      <c r="S13" s="123"/>
      <c r="T13" s="123"/>
      <c r="U13" s="123"/>
      <c r="V13" s="123">
        <f>SUM(V14:V48)</f>
        <v>68.970000000000013</v>
      </c>
      <c r="W13" s="123"/>
      <c r="X13" s="123"/>
      <c r="AG13" t="s">
        <v>107</v>
      </c>
    </row>
    <row r="14" spans="1:60" ht="22.5" outlineLevel="1" x14ac:dyDescent="0.2">
      <c r="A14" s="130">
        <v>3</v>
      </c>
      <c r="B14" s="131" t="s">
        <v>119</v>
      </c>
      <c r="C14" s="143" t="s">
        <v>120</v>
      </c>
      <c r="D14" s="132" t="s">
        <v>110</v>
      </c>
      <c r="E14" s="133">
        <v>42.228499999999997</v>
      </c>
      <c r="F14" s="134"/>
      <c r="G14" s="135">
        <f>ROUND(E14*F14,2)</f>
        <v>0</v>
      </c>
      <c r="H14" s="120">
        <v>34.17</v>
      </c>
      <c r="I14" s="120">
        <f>ROUND(E14*H14,2)</f>
        <v>1442.95</v>
      </c>
      <c r="J14" s="120">
        <v>194.33</v>
      </c>
      <c r="K14" s="120">
        <f>ROUND(E14*J14,2)</f>
        <v>8206.26</v>
      </c>
      <c r="L14" s="120">
        <v>21</v>
      </c>
      <c r="M14" s="120">
        <f>G14*(1+L14/100)</f>
        <v>0</v>
      </c>
      <c r="N14" s="120">
        <v>1.7680000000000001E-2</v>
      </c>
      <c r="O14" s="120">
        <f>ROUND(E14*N14,2)</f>
        <v>0.75</v>
      </c>
      <c r="P14" s="120">
        <v>0</v>
      </c>
      <c r="Q14" s="120">
        <f>ROUND(E14*P14,2)</f>
        <v>0</v>
      </c>
      <c r="R14" s="120"/>
      <c r="S14" s="120" t="s">
        <v>111</v>
      </c>
      <c r="T14" s="120" t="s">
        <v>111</v>
      </c>
      <c r="U14" s="120">
        <v>0.38716</v>
      </c>
      <c r="V14" s="120">
        <f>ROUND(E14*U14,2)</f>
        <v>16.350000000000001</v>
      </c>
      <c r="W14" s="120"/>
      <c r="X14" s="120" t="s">
        <v>112</v>
      </c>
      <c r="Y14" s="115"/>
      <c r="Z14" s="115"/>
      <c r="AA14" s="115"/>
      <c r="AB14" s="115"/>
      <c r="AC14" s="115"/>
      <c r="AD14" s="115"/>
      <c r="AE14" s="115"/>
      <c r="AF14" s="115"/>
      <c r="AG14" s="115" t="s">
        <v>113</v>
      </c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</row>
    <row r="15" spans="1:60" outlineLevel="1" x14ac:dyDescent="0.2">
      <c r="A15" s="118"/>
      <c r="B15" s="119"/>
      <c r="C15" s="144" t="s">
        <v>121</v>
      </c>
      <c r="D15" s="121"/>
      <c r="E15" s="122">
        <v>3.8168000000000002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15"/>
      <c r="Z15" s="115"/>
      <c r="AA15" s="115"/>
      <c r="AB15" s="115"/>
      <c r="AC15" s="115"/>
      <c r="AD15" s="115"/>
      <c r="AE15" s="115"/>
      <c r="AF15" s="115"/>
      <c r="AG15" s="115" t="s">
        <v>115</v>
      </c>
      <c r="AH15" s="115">
        <v>0</v>
      </c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</row>
    <row r="16" spans="1:60" outlineLevel="1" x14ac:dyDescent="0.2">
      <c r="A16" s="118"/>
      <c r="B16" s="119"/>
      <c r="C16" s="144" t="s">
        <v>122</v>
      </c>
      <c r="D16" s="121"/>
      <c r="E16" s="122">
        <v>0.81840000000000002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15"/>
      <c r="Z16" s="115"/>
      <c r="AA16" s="115"/>
      <c r="AB16" s="115"/>
      <c r="AC16" s="115"/>
      <c r="AD16" s="115"/>
      <c r="AE16" s="115"/>
      <c r="AF16" s="115"/>
      <c r="AG16" s="115" t="s">
        <v>115</v>
      </c>
      <c r="AH16" s="115">
        <v>0</v>
      </c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</row>
    <row r="17" spans="1:60" outlineLevel="1" x14ac:dyDescent="0.2">
      <c r="A17" s="118"/>
      <c r="B17" s="119"/>
      <c r="C17" s="144" t="s">
        <v>123</v>
      </c>
      <c r="D17" s="121"/>
      <c r="E17" s="122">
        <v>3.3075000000000001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15"/>
      <c r="Z17" s="115"/>
      <c r="AA17" s="115"/>
      <c r="AB17" s="115"/>
      <c r="AC17" s="115"/>
      <c r="AD17" s="115"/>
      <c r="AE17" s="115"/>
      <c r="AF17" s="115"/>
      <c r="AG17" s="115" t="s">
        <v>115</v>
      </c>
      <c r="AH17" s="115">
        <v>0</v>
      </c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</row>
    <row r="18" spans="1:60" outlineLevel="1" x14ac:dyDescent="0.2">
      <c r="A18" s="118"/>
      <c r="B18" s="119"/>
      <c r="C18" s="144" t="s">
        <v>124</v>
      </c>
      <c r="D18" s="121"/>
      <c r="E18" s="122">
        <v>16.564800000000002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15"/>
      <c r="Z18" s="115"/>
      <c r="AA18" s="115"/>
      <c r="AB18" s="115"/>
      <c r="AC18" s="115"/>
      <c r="AD18" s="115"/>
      <c r="AE18" s="115"/>
      <c r="AF18" s="115"/>
      <c r="AG18" s="115" t="s">
        <v>115</v>
      </c>
      <c r="AH18" s="115">
        <v>0</v>
      </c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</row>
    <row r="19" spans="1:60" outlineLevel="1" x14ac:dyDescent="0.2">
      <c r="A19" s="118"/>
      <c r="B19" s="119"/>
      <c r="C19" s="144" t="s">
        <v>125</v>
      </c>
      <c r="D19" s="121"/>
      <c r="E19" s="122">
        <v>9.6135000000000002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15"/>
      <c r="Z19" s="115"/>
      <c r="AA19" s="115"/>
      <c r="AB19" s="115"/>
      <c r="AC19" s="115"/>
      <c r="AD19" s="115"/>
      <c r="AE19" s="115"/>
      <c r="AF19" s="115"/>
      <c r="AG19" s="115" t="s">
        <v>115</v>
      </c>
      <c r="AH19" s="115">
        <v>0</v>
      </c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</row>
    <row r="20" spans="1:60" outlineLevel="1" x14ac:dyDescent="0.2">
      <c r="A20" s="118"/>
      <c r="B20" s="119"/>
      <c r="C20" s="144" t="s">
        <v>126</v>
      </c>
      <c r="D20" s="121"/>
      <c r="E20" s="122">
        <v>8.1074999999999999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15"/>
      <c r="Z20" s="115"/>
      <c r="AA20" s="115"/>
      <c r="AB20" s="115"/>
      <c r="AC20" s="115"/>
      <c r="AD20" s="115"/>
      <c r="AE20" s="115"/>
      <c r="AF20" s="115"/>
      <c r="AG20" s="115" t="s">
        <v>115</v>
      </c>
      <c r="AH20" s="115">
        <v>0</v>
      </c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</row>
    <row r="21" spans="1:60" ht="22.5" outlineLevel="1" x14ac:dyDescent="0.2">
      <c r="A21" s="130">
        <v>4</v>
      </c>
      <c r="B21" s="131" t="s">
        <v>127</v>
      </c>
      <c r="C21" s="143" t="s">
        <v>128</v>
      </c>
      <c r="D21" s="132" t="s">
        <v>110</v>
      </c>
      <c r="E21" s="133">
        <v>8.1074999999999999</v>
      </c>
      <c r="F21" s="134"/>
      <c r="G21" s="135">
        <f>ROUND(E21*F21,2)</f>
        <v>0</v>
      </c>
      <c r="H21" s="120">
        <v>104.46</v>
      </c>
      <c r="I21" s="120">
        <f>ROUND(E21*H21,2)</f>
        <v>846.91</v>
      </c>
      <c r="J21" s="120">
        <v>247.04</v>
      </c>
      <c r="K21" s="120">
        <f>ROUND(E21*J21,2)</f>
        <v>2002.88</v>
      </c>
      <c r="L21" s="120">
        <v>21</v>
      </c>
      <c r="M21" s="120">
        <f>G21*(1+L21/100)</f>
        <v>0</v>
      </c>
      <c r="N21" s="120">
        <v>4.0600000000000002E-3</v>
      </c>
      <c r="O21" s="120">
        <f>ROUND(E21*N21,2)</f>
        <v>0.03</v>
      </c>
      <c r="P21" s="120">
        <v>0</v>
      </c>
      <c r="Q21" s="120">
        <f>ROUND(E21*P21,2)</f>
        <v>0</v>
      </c>
      <c r="R21" s="120"/>
      <c r="S21" s="120" t="s">
        <v>111</v>
      </c>
      <c r="T21" s="120" t="s">
        <v>111</v>
      </c>
      <c r="U21" s="120">
        <v>0.48399999999999999</v>
      </c>
      <c r="V21" s="120">
        <f>ROUND(E21*U21,2)</f>
        <v>3.92</v>
      </c>
      <c r="W21" s="120"/>
      <c r="X21" s="120" t="s">
        <v>112</v>
      </c>
      <c r="Y21" s="115"/>
      <c r="Z21" s="115"/>
      <c r="AA21" s="115"/>
      <c r="AB21" s="115"/>
      <c r="AC21" s="115"/>
      <c r="AD21" s="115"/>
      <c r="AE21" s="115"/>
      <c r="AF21" s="115"/>
      <c r="AG21" s="115" t="s">
        <v>113</v>
      </c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</row>
    <row r="22" spans="1:60" outlineLevel="1" x14ac:dyDescent="0.2">
      <c r="A22" s="118"/>
      <c r="B22" s="119"/>
      <c r="C22" s="144" t="s">
        <v>114</v>
      </c>
      <c r="D22" s="121"/>
      <c r="E22" s="122">
        <v>8.1074999999999999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15"/>
      <c r="Z22" s="115"/>
      <c r="AA22" s="115"/>
      <c r="AB22" s="115"/>
      <c r="AC22" s="115"/>
      <c r="AD22" s="115"/>
      <c r="AE22" s="115"/>
      <c r="AF22" s="115"/>
      <c r="AG22" s="115" t="s">
        <v>115</v>
      </c>
      <c r="AH22" s="115">
        <v>0</v>
      </c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</row>
    <row r="23" spans="1:60" outlineLevel="1" x14ac:dyDescent="0.2">
      <c r="A23" s="136">
        <v>5</v>
      </c>
      <c r="B23" s="137" t="s">
        <v>129</v>
      </c>
      <c r="C23" s="145" t="s">
        <v>130</v>
      </c>
      <c r="D23" s="138" t="s">
        <v>131</v>
      </c>
      <c r="E23" s="139">
        <v>5</v>
      </c>
      <c r="F23" s="140"/>
      <c r="G23" s="141">
        <f>ROUND(E23*F23,2)</f>
        <v>0</v>
      </c>
      <c r="H23" s="120">
        <v>79.94</v>
      </c>
      <c r="I23" s="120">
        <f>ROUND(E23*H23,2)</f>
        <v>399.7</v>
      </c>
      <c r="J23" s="120">
        <v>442.06</v>
      </c>
      <c r="K23" s="120">
        <f>ROUND(E23*J23,2)</f>
        <v>2210.3000000000002</v>
      </c>
      <c r="L23" s="120">
        <v>21</v>
      </c>
      <c r="M23" s="120">
        <f>G23*(1+L23/100)</f>
        <v>0</v>
      </c>
      <c r="N23" s="120">
        <v>4.3049999999999998E-2</v>
      </c>
      <c r="O23" s="120">
        <f>ROUND(E23*N23,2)</f>
        <v>0.22</v>
      </c>
      <c r="P23" s="120">
        <v>0</v>
      </c>
      <c r="Q23" s="120">
        <f>ROUND(E23*P23,2)</f>
        <v>0</v>
      </c>
      <c r="R23" s="120"/>
      <c r="S23" s="120" t="s">
        <v>111</v>
      </c>
      <c r="T23" s="120" t="s">
        <v>111</v>
      </c>
      <c r="U23" s="120">
        <v>0.87802999999999998</v>
      </c>
      <c r="V23" s="120">
        <f>ROUND(E23*U23,2)</f>
        <v>4.3899999999999997</v>
      </c>
      <c r="W23" s="120"/>
      <c r="X23" s="120" t="s">
        <v>112</v>
      </c>
      <c r="Y23" s="115"/>
      <c r="Z23" s="115"/>
      <c r="AA23" s="115"/>
      <c r="AB23" s="115"/>
      <c r="AC23" s="115"/>
      <c r="AD23" s="115"/>
      <c r="AE23" s="115"/>
      <c r="AF23" s="115"/>
      <c r="AG23" s="115" t="s">
        <v>113</v>
      </c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</row>
    <row r="24" spans="1:60" outlineLevel="1" x14ac:dyDescent="0.2">
      <c r="A24" s="130">
        <v>6</v>
      </c>
      <c r="B24" s="131" t="s">
        <v>132</v>
      </c>
      <c r="C24" s="143" t="s">
        <v>133</v>
      </c>
      <c r="D24" s="132" t="s">
        <v>134</v>
      </c>
      <c r="E24" s="133">
        <v>2.8</v>
      </c>
      <c r="F24" s="134"/>
      <c r="G24" s="135">
        <f>ROUND(E24*F24,2)</f>
        <v>0</v>
      </c>
      <c r="H24" s="120">
        <v>3.79</v>
      </c>
      <c r="I24" s="120">
        <f>ROUND(E24*H24,2)</f>
        <v>10.61</v>
      </c>
      <c r="J24" s="120">
        <v>80.11</v>
      </c>
      <c r="K24" s="120">
        <f>ROUND(E24*J24,2)</f>
        <v>224.31</v>
      </c>
      <c r="L24" s="120">
        <v>21</v>
      </c>
      <c r="M24" s="120">
        <f>G24*(1+L24/100)</f>
        <v>0</v>
      </c>
      <c r="N24" s="120">
        <v>3.7100000000000002E-3</v>
      </c>
      <c r="O24" s="120">
        <f>ROUND(E24*N24,2)</f>
        <v>0.01</v>
      </c>
      <c r="P24" s="120">
        <v>0</v>
      </c>
      <c r="Q24" s="120">
        <f>ROUND(E24*P24,2)</f>
        <v>0</v>
      </c>
      <c r="R24" s="120"/>
      <c r="S24" s="120" t="s">
        <v>111</v>
      </c>
      <c r="T24" s="120" t="s">
        <v>111</v>
      </c>
      <c r="U24" s="120">
        <v>0.18179999999999999</v>
      </c>
      <c r="V24" s="120">
        <f>ROUND(E24*U24,2)</f>
        <v>0.51</v>
      </c>
      <c r="W24" s="120"/>
      <c r="X24" s="120" t="s">
        <v>112</v>
      </c>
      <c r="Y24" s="115"/>
      <c r="Z24" s="115"/>
      <c r="AA24" s="115"/>
      <c r="AB24" s="115"/>
      <c r="AC24" s="115"/>
      <c r="AD24" s="115"/>
      <c r="AE24" s="115"/>
      <c r="AF24" s="115"/>
      <c r="AG24" s="115" t="s">
        <v>113</v>
      </c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</row>
    <row r="25" spans="1:60" outlineLevel="1" x14ac:dyDescent="0.2">
      <c r="A25" s="118"/>
      <c r="B25" s="119"/>
      <c r="C25" s="144" t="s">
        <v>135</v>
      </c>
      <c r="D25" s="121"/>
      <c r="E25" s="122">
        <v>2.8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15"/>
      <c r="Z25" s="115"/>
      <c r="AA25" s="115"/>
      <c r="AB25" s="115"/>
      <c r="AC25" s="115"/>
      <c r="AD25" s="115"/>
      <c r="AE25" s="115"/>
      <c r="AF25" s="115"/>
      <c r="AG25" s="115" t="s">
        <v>115</v>
      </c>
      <c r="AH25" s="115">
        <v>0</v>
      </c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</row>
    <row r="26" spans="1:60" outlineLevel="1" x14ac:dyDescent="0.2">
      <c r="A26" s="130">
        <v>7</v>
      </c>
      <c r="B26" s="131" t="s">
        <v>136</v>
      </c>
      <c r="C26" s="143" t="s">
        <v>137</v>
      </c>
      <c r="D26" s="132" t="s">
        <v>110</v>
      </c>
      <c r="E26" s="133">
        <v>126.96559999999999</v>
      </c>
      <c r="F26" s="134"/>
      <c r="G26" s="135">
        <f>ROUND(E26*F26,2)</f>
        <v>0</v>
      </c>
      <c r="H26" s="120">
        <v>30.64</v>
      </c>
      <c r="I26" s="120">
        <f>ROUND(E26*H26,2)</f>
        <v>3890.23</v>
      </c>
      <c r="J26" s="120">
        <v>168.86</v>
      </c>
      <c r="K26" s="120">
        <f>ROUND(E26*J26,2)</f>
        <v>21439.41</v>
      </c>
      <c r="L26" s="120">
        <v>21</v>
      </c>
      <c r="M26" s="120">
        <f>G26*(1+L26/100)</f>
        <v>0</v>
      </c>
      <c r="N26" s="120">
        <v>1.5740000000000001E-2</v>
      </c>
      <c r="O26" s="120">
        <f>ROUND(E26*N26,2)</f>
        <v>2</v>
      </c>
      <c r="P26" s="120">
        <v>0</v>
      </c>
      <c r="Q26" s="120">
        <f>ROUND(E26*P26,2)</f>
        <v>0</v>
      </c>
      <c r="R26" s="120"/>
      <c r="S26" s="120" t="s">
        <v>111</v>
      </c>
      <c r="T26" s="120" t="s">
        <v>111</v>
      </c>
      <c r="U26" s="120">
        <v>0.33481</v>
      </c>
      <c r="V26" s="120">
        <f>ROUND(E26*U26,2)</f>
        <v>42.51</v>
      </c>
      <c r="W26" s="120"/>
      <c r="X26" s="120" t="s">
        <v>112</v>
      </c>
      <c r="Y26" s="115"/>
      <c r="Z26" s="115"/>
      <c r="AA26" s="115"/>
      <c r="AB26" s="115"/>
      <c r="AC26" s="115"/>
      <c r="AD26" s="115"/>
      <c r="AE26" s="115"/>
      <c r="AF26" s="115"/>
      <c r="AG26" s="115" t="s">
        <v>113</v>
      </c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</row>
    <row r="27" spans="1:60" outlineLevel="1" x14ac:dyDescent="0.2">
      <c r="A27" s="118"/>
      <c r="B27" s="119"/>
      <c r="C27" s="144" t="s">
        <v>138</v>
      </c>
      <c r="D27" s="121"/>
      <c r="E27" s="122">
        <v>25.027200000000001</v>
      </c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15"/>
      <c r="Z27" s="115"/>
      <c r="AA27" s="115"/>
      <c r="AB27" s="115"/>
      <c r="AC27" s="115"/>
      <c r="AD27" s="115"/>
      <c r="AE27" s="115"/>
      <c r="AF27" s="115"/>
      <c r="AG27" s="115" t="s">
        <v>115</v>
      </c>
      <c r="AH27" s="115">
        <v>0</v>
      </c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</row>
    <row r="28" spans="1:60" outlineLevel="1" x14ac:dyDescent="0.2">
      <c r="A28" s="118"/>
      <c r="B28" s="119"/>
      <c r="C28" s="144" t="s">
        <v>139</v>
      </c>
      <c r="D28" s="121"/>
      <c r="E28" s="122">
        <v>-1.5760000000000001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15"/>
      <c r="Z28" s="115"/>
      <c r="AA28" s="115"/>
      <c r="AB28" s="115"/>
      <c r="AC28" s="115"/>
      <c r="AD28" s="115"/>
      <c r="AE28" s="115"/>
      <c r="AF28" s="115"/>
      <c r="AG28" s="115" t="s">
        <v>115</v>
      </c>
      <c r="AH28" s="115">
        <v>0</v>
      </c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</row>
    <row r="29" spans="1:60" outlineLevel="1" x14ac:dyDescent="0.2">
      <c r="A29" s="118"/>
      <c r="B29" s="119"/>
      <c r="C29" s="144" t="s">
        <v>140</v>
      </c>
      <c r="D29" s="121"/>
      <c r="E29" s="122">
        <v>-2.14</v>
      </c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15"/>
      <c r="Z29" s="115"/>
      <c r="AA29" s="115"/>
      <c r="AB29" s="115"/>
      <c r="AC29" s="115"/>
      <c r="AD29" s="115"/>
      <c r="AE29" s="115"/>
      <c r="AF29" s="115"/>
      <c r="AG29" s="115" t="s">
        <v>115</v>
      </c>
      <c r="AH29" s="115">
        <v>0</v>
      </c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</row>
    <row r="30" spans="1:60" outlineLevel="1" x14ac:dyDescent="0.2">
      <c r="A30" s="118"/>
      <c r="B30" s="119"/>
      <c r="C30" s="144" t="s">
        <v>141</v>
      </c>
      <c r="D30" s="121"/>
      <c r="E30" s="122">
        <v>-2.3639999999999999</v>
      </c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15"/>
      <c r="Z30" s="115"/>
      <c r="AA30" s="115"/>
      <c r="AB30" s="115"/>
      <c r="AC30" s="115"/>
      <c r="AD30" s="115"/>
      <c r="AE30" s="115"/>
      <c r="AF30" s="115"/>
      <c r="AG30" s="115" t="s">
        <v>115</v>
      </c>
      <c r="AH30" s="115">
        <v>0</v>
      </c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</row>
    <row r="31" spans="1:60" outlineLevel="1" x14ac:dyDescent="0.2">
      <c r="A31" s="118"/>
      <c r="B31" s="119"/>
      <c r="C31" s="144" t="s">
        <v>142</v>
      </c>
      <c r="D31" s="121"/>
      <c r="E31" s="122">
        <v>9.5568000000000008</v>
      </c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15"/>
      <c r="Z31" s="115"/>
      <c r="AA31" s="115"/>
      <c r="AB31" s="115"/>
      <c r="AC31" s="115"/>
      <c r="AD31" s="115"/>
      <c r="AE31" s="115"/>
      <c r="AF31" s="115"/>
      <c r="AG31" s="115" t="s">
        <v>115</v>
      </c>
      <c r="AH31" s="115">
        <v>0</v>
      </c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</row>
    <row r="32" spans="1:60" outlineLevel="1" x14ac:dyDescent="0.2">
      <c r="A32" s="118"/>
      <c r="B32" s="119"/>
      <c r="C32" s="144" t="s">
        <v>143</v>
      </c>
      <c r="D32" s="121"/>
      <c r="E32" s="122">
        <v>-1.1819999999999999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15"/>
      <c r="Z32" s="115"/>
      <c r="AA32" s="115"/>
      <c r="AB32" s="115"/>
      <c r="AC32" s="115"/>
      <c r="AD32" s="115"/>
      <c r="AE32" s="115"/>
      <c r="AF32" s="115"/>
      <c r="AG32" s="115" t="s">
        <v>115</v>
      </c>
      <c r="AH32" s="115">
        <v>0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</row>
    <row r="33" spans="1:60" outlineLevel="1" x14ac:dyDescent="0.2">
      <c r="A33" s="118"/>
      <c r="B33" s="119"/>
      <c r="C33" s="144" t="s">
        <v>144</v>
      </c>
      <c r="D33" s="121"/>
      <c r="E33" s="122">
        <v>4.8639999999999999</v>
      </c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15"/>
      <c r="Z33" s="115"/>
      <c r="AA33" s="115"/>
      <c r="AB33" s="115"/>
      <c r="AC33" s="115"/>
      <c r="AD33" s="115"/>
      <c r="AE33" s="115"/>
      <c r="AF33" s="115"/>
      <c r="AG33" s="115" t="s">
        <v>115</v>
      </c>
      <c r="AH33" s="115">
        <v>0</v>
      </c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</row>
    <row r="34" spans="1:60" outlineLevel="1" x14ac:dyDescent="0.2">
      <c r="A34" s="118"/>
      <c r="B34" s="119"/>
      <c r="C34" s="144" t="s">
        <v>145</v>
      </c>
      <c r="D34" s="121"/>
      <c r="E34" s="122">
        <v>43.7712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15"/>
      <c r="Z34" s="115"/>
      <c r="AA34" s="115"/>
      <c r="AB34" s="115"/>
      <c r="AC34" s="115"/>
      <c r="AD34" s="115"/>
      <c r="AE34" s="115"/>
      <c r="AF34" s="115"/>
      <c r="AG34" s="115" t="s">
        <v>115</v>
      </c>
      <c r="AH34" s="115">
        <v>0</v>
      </c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</row>
    <row r="35" spans="1:60" outlineLevel="1" x14ac:dyDescent="0.2">
      <c r="A35" s="118"/>
      <c r="B35" s="119"/>
      <c r="C35" s="144" t="s">
        <v>140</v>
      </c>
      <c r="D35" s="121"/>
      <c r="E35" s="122">
        <v>-2.14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15"/>
      <c r="Z35" s="115"/>
      <c r="AA35" s="115"/>
      <c r="AB35" s="115"/>
      <c r="AC35" s="115"/>
      <c r="AD35" s="115"/>
      <c r="AE35" s="115"/>
      <c r="AF35" s="115"/>
      <c r="AG35" s="115" t="s">
        <v>115</v>
      </c>
      <c r="AH35" s="115">
        <v>0</v>
      </c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</row>
    <row r="36" spans="1:60" outlineLevel="1" x14ac:dyDescent="0.2">
      <c r="A36" s="118"/>
      <c r="B36" s="119"/>
      <c r="C36" s="144" t="s">
        <v>146</v>
      </c>
      <c r="D36" s="121"/>
      <c r="E36" s="122">
        <v>-2.4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15"/>
      <c r="Z36" s="115"/>
      <c r="AA36" s="115"/>
      <c r="AB36" s="115"/>
      <c r="AC36" s="115"/>
      <c r="AD36" s="115"/>
      <c r="AE36" s="115"/>
      <c r="AF36" s="115"/>
      <c r="AG36" s="115" t="s">
        <v>115</v>
      </c>
      <c r="AH36" s="115">
        <v>0</v>
      </c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outlineLevel="1" x14ac:dyDescent="0.2">
      <c r="A37" s="118"/>
      <c r="B37" s="119"/>
      <c r="C37" s="144" t="s">
        <v>139</v>
      </c>
      <c r="D37" s="121"/>
      <c r="E37" s="122">
        <v>-1.5760000000000001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15"/>
      <c r="Z37" s="115"/>
      <c r="AA37" s="115"/>
      <c r="AB37" s="115"/>
      <c r="AC37" s="115"/>
      <c r="AD37" s="115"/>
      <c r="AE37" s="115"/>
      <c r="AF37" s="115"/>
      <c r="AG37" s="115" t="s">
        <v>115</v>
      </c>
      <c r="AH37" s="115">
        <v>0</v>
      </c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</row>
    <row r="38" spans="1:60" outlineLevel="1" x14ac:dyDescent="0.2">
      <c r="A38" s="118"/>
      <c r="B38" s="119"/>
      <c r="C38" s="144" t="s">
        <v>147</v>
      </c>
      <c r="D38" s="121"/>
      <c r="E38" s="122">
        <v>-2.25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15"/>
      <c r="Z38" s="115"/>
      <c r="AA38" s="115"/>
      <c r="AB38" s="115"/>
      <c r="AC38" s="115"/>
      <c r="AD38" s="115"/>
      <c r="AE38" s="115"/>
      <c r="AF38" s="115"/>
      <c r="AG38" s="115" t="s">
        <v>115</v>
      </c>
      <c r="AH38" s="115">
        <v>0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</row>
    <row r="39" spans="1:60" outlineLevel="1" x14ac:dyDescent="0.2">
      <c r="A39" s="118"/>
      <c r="B39" s="119"/>
      <c r="C39" s="144" t="s">
        <v>148</v>
      </c>
      <c r="D39" s="121"/>
      <c r="E39" s="122">
        <v>36.3264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15"/>
      <c r="Z39" s="115"/>
      <c r="AA39" s="115"/>
      <c r="AB39" s="115"/>
      <c r="AC39" s="115"/>
      <c r="AD39" s="115"/>
      <c r="AE39" s="115"/>
      <c r="AF39" s="115"/>
      <c r="AG39" s="115" t="s">
        <v>115</v>
      </c>
      <c r="AH39" s="115">
        <v>0</v>
      </c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</row>
    <row r="40" spans="1:60" outlineLevel="1" x14ac:dyDescent="0.2">
      <c r="A40" s="118"/>
      <c r="B40" s="119"/>
      <c r="C40" s="144" t="s">
        <v>139</v>
      </c>
      <c r="D40" s="121"/>
      <c r="E40" s="122">
        <v>-1.5760000000000001</v>
      </c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15"/>
      <c r="Z40" s="115"/>
      <c r="AA40" s="115"/>
      <c r="AB40" s="115"/>
      <c r="AC40" s="115"/>
      <c r="AD40" s="115"/>
      <c r="AE40" s="115"/>
      <c r="AF40" s="115"/>
      <c r="AG40" s="115" t="s">
        <v>115</v>
      </c>
      <c r="AH40" s="115">
        <v>0</v>
      </c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</row>
    <row r="41" spans="1:60" outlineLevel="1" x14ac:dyDescent="0.2">
      <c r="A41" s="118"/>
      <c r="B41" s="119"/>
      <c r="C41" s="144" t="s">
        <v>149</v>
      </c>
      <c r="D41" s="121"/>
      <c r="E41" s="122">
        <v>-1.8</v>
      </c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15"/>
      <c r="Z41" s="115"/>
      <c r="AA41" s="115"/>
      <c r="AB41" s="115"/>
      <c r="AC41" s="115"/>
      <c r="AD41" s="115"/>
      <c r="AE41" s="115"/>
      <c r="AF41" s="115"/>
      <c r="AG41" s="115" t="s">
        <v>115</v>
      </c>
      <c r="AH41" s="115">
        <v>0</v>
      </c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</row>
    <row r="42" spans="1:60" outlineLevel="1" x14ac:dyDescent="0.2">
      <c r="A42" s="118"/>
      <c r="B42" s="119"/>
      <c r="C42" s="144" t="s">
        <v>150</v>
      </c>
      <c r="D42" s="121"/>
      <c r="E42" s="122">
        <v>30.623999999999999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15"/>
      <c r="Z42" s="115"/>
      <c r="AA42" s="115"/>
      <c r="AB42" s="115"/>
      <c r="AC42" s="115"/>
      <c r="AD42" s="115"/>
      <c r="AE42" s="115"/>
      <c r="AF42" s="115"/>
      <c r="AG42" s="115" t="s">
        <v>115</v>
      </c>
      <c r="AH42" s="115">
        <v>0</v>
      </c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</row>
    <row r="43" spans="1:60" outlineLevel="1" x14ac:dyDescent="0.2">
      <c r="A43" s="118"/>
      <c r="B43" s="119"/>
      <c r="C43" s="144" t="s">
        <v>146</v>
      </c>
      <c r="D43" s="121"/>
      <c r="E43" s="122">
        <v>-2.4</v>
      </c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15"/>
      <c r="Z43" s="115"/>
      <c r="AA43" s="115"/>
      <c r="AB43" s="115"/>
      <c r="AC43" s="115"/>
      <c r="AD43" s="115"/>
      <c r="AE43" s="115"/>
      <c r="AF43" s="115"/>
      <c r="AG43" s="115" t="s">
        <v>115</v>
      </c>
      <c r="AH43" s="115">
        <v>0</v>
      </c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</row>
    <row r="44" spans="1:60" outlineLevel="1" x14ac:dyDescent="0.2">
      <c r="A44" s="118"/>
      <c r="B44" s="119"/>
      <c r="C44" s="144" t="s">
        <v>149</v>
      </c>
      <c r="D44" s="121"/>
      <c r="E44" s="122">
        <v>-1.8</v>
      </c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15"/>
      <c r="Z44" s="115"/>
      <c r="AA44" s="115"/>
      <c r="AB44" s="115"/>
      <c r="AC44" s="115"/>
      <c r="AD44" s="115"/>
      <c r="AE44" s="115"/>
      <c r="AF44" s="115"/>
      <c r="AG44" s="115" t="s">
        <v>115</v>
      </c>
      <c r="AH44" s="115">
        <v>0</v>
      </c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</row>
    <row r="45" spans="1:60" outlineLevel="1" x14ac:dyDescent="0.2">
      <c r="A45" s="130">
        <v>8</v>
      </c>
      <c r="B45" s="131" t="s">
        <v>151</v>
      </c>
      <c r="C45" s="143" t="s">
        <v>152</v>
      </c>
      <c r="D45" s="132" t="s">
        <v>110</v>
      </c>
      <c r="E45" s="133">
        <v>0.3</v>
      </c>
      <c r="F45" s="134"/>
      <c r="G45" s="135">
        <f>ROUND(E45*F45,2)</f>
        <v>0</v>
      </c>
      <c r="H45" s="120">
        <v>147.57</v>
      </c>
      <c r="I45" s="120">
        <f>ROUND(E45*H45,2)</f>
        <v>44.27</v>
      </c>
      <c r="J45" s="120">
        <v>898.43</v>
      </c>
      <c r="K45" s="120">
        <f>ROUND(E45*J45,2)</f>
        <v>269.52999999999997</v>
      </c>
      <c r="L45" s="120">
        <v>21</v>
      </c>
      <c r="M45" s="120">
        <f>G45*(1+L45/100)</f>
        <v>0</v>
      </c>
      <c r="N45" s="120">
        <v>5.8500000000000003E-2</v>
      </c>
      <c r="O45" s="120">
        <f>ROUND(E45*N45,2)</f>
        <v>0.02</v>
      </c>
      <c r="P45" s="120">
        <v>0</v>
      </c>
      <c r="Q45" s="120">
        <f>ROUND(E45*P45,2)</f>
        <v>0</v>
      </c>
      <c r="R45" s="120"/>
      <c r="S45" s="120" t="s">
        <v>111</v>
      </c>
      <c r="T45" s="120" t="s">
        <v>153</v>
      </c>
      <c r="U45" s="120">
        <v>1.86904</v>
      </c>
      <c r="V45" s="120">
        <f>ROUND(E45*U45,2)</f>
        <v>0.56000000000000005</v>
      </c>
      <c r="W45" s="120"/>
      <c r="X45" s="120" t="s">
        <v>112</v>
      </c>
      <c r="Y45" s="115"/>
      <c r="Z45" s="115"/>
      <c r="AA45" s="115"/>
      <c r="AB45" s="115"/>
      <c r="AC45" s="115"/>
      <c r="AD45" s="115"/>
      <c r="AE45" s="115"/>
      <c r="AF45" s="115"/>
      <c r="AG45" s="115" t="s">
        <v>113</v>
      </c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</row>
    <row r="46" spans="1:60" outlineLevel="1" x14ac:dyDescent="0.2">
      <c r="A46" s="118"/>
      <c r="B46" s="119"/>
      <c r="C46" s="144" t="s">
        <v>154</v>
      </c>
      <c r="D46" s="121"/>
      <c r="E46" s="122">
        <v>0.3</v>
      </c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15"/>
      <c r="Z46" s="115"/>
      <c r="AA46" s="115"/>
      <c r="AB46" s="115"/>
      <c r="AC46" s="115"/>
      <c r="AD46" s="115"/>
      <c r="AE46" s="115"/>
      <c r="AF46" s="115"/>
      <c r="AG46" s="115" t="s">
        <v>115</v>
      </c>
      <c r="AH46" s="115">
        <v>0</v>
      </c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</row>
    <row r="47" spans="1:60" outlineLevel="1" x14ac:dyDescent="0.2">
      <c r="A47" s="130">
        <v>9</v>
      </c>
      <c r="B47" s="131" t="s">
        <v>155</v>
      </c>
      <c r="C47" s="143" t="s">
        <v>156</v>
      </c>
      <c r="D47" s="132" t="s">
        <v>110</v>
      </c>
      <c r="E47" s="133">
        <v>8.1074999999999999</v>
      </c>
      <c r="F47" s="134"/>
      <c r="G47" s="135">
        <f>ROUND(E47*F47,2)</f>
        <v>0</v>
      </c>
      <c r="H47" s="120">
        <v>41.83</v>
      </c>
      <c r="I47" s="120">
        <f>ROUND(E47*H47,2)</f>
        <v>339.14</v>
      </c>
      <c r="J47" s="120">
        <v>41.37</v>
      </c>
      <c r="K47" s="120">
        <f>ROUND(E47*J47,2)</f>
        <v>335.41</v>
      </c>
      <c r="L47" s="120">
        <v>21</v>
      </c>
      <c r="M47" s="120">
        <f>G47*(1+L47/100)</f>
        <v>0</v>
      </c>
      <c r="N47" s="120">
        <v>2.5999999999999998E-4</v>
      </c>
      <c r="O47" s="120">
        <f>ROUND(E47*N47,2)</f>
        <v>0</v>
      </c>
      <c r="P47" s="120">
        <v>0</v>
      </c>
      <c r="Q47" s="120">
        <f>ROUND(E47*P47,2)</f>
        <v>0</v>
      </c>
      <c r="R47" s="120"/>
      <c r="S47" s="120" t="s">
        <v>111</v>
      </c>
      <c r="T47" s="120" t="s">
        <v>111</v>
      </c>
      <c r="U47" s="120">
        <v>0.09</v>
      </c>
      <c r="V47" s="120">
        <f>ROUND(E47*U47,2)</f>
        <v>0.73</v>
      </c>
      <c r="W47" s="120"/>
      <c r="X47" s="120" t="s">
        <v>112</v>
      </c>
      <c r="Y47" s="115"/>
      <c r="Z47" s="115"/>
      <c r="AA47" s="115"/>
      <c r="AB47" s="115"/>
      <c r="AC47" s="115"/>
      <c r="AD47" s="115"/>
      <c r="AE47" s="115"/>
      <c r="AF47" s="115"/>
      <c r="AG47" s="115" t="s">
        <v>113</v>
      </c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</row>
    <row r="48" spans="1:60" outlineLevel="1" x14ac:dyDescent="0.2">
      <c r="A48" s="118"/>
      <c r="B48" s="119"/>
      <c r="C48" s="144" t="s">
        <v>114</v>
      </c>
      <c r="D48" s="121"/>
      <c r="E48" s="122">
        <v>8.1074999999999999</v>
      </c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15"/>
      <c r="Z48" s="115"/>
      <c r="AA48" s="115"/>
      <c r="AB48" s="115"/>
      <c r="AC48" s="115"/>
      <c r="AD48" s="115"/>
      <c r="AE48" s="115"/>
      <c r="AF48" s="115"/>
      <c r="AG48" s="115" t="s">
        <v>115</v>
      </c>
      <c r="AH48" s="115">
        <v>0</v>
      </c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</row>
    <row r="49" spans="1:60" ht="25.5" x14ac:dyDescent="0.2">
      <c r="A49" s="124" t="s">
        <v>106</v>
      </c>
      <c r="B49" s="125" t="s">
        <v>50</v>
      </c>
      <c r="C49" s="142" t="s">
        <v>51</v>
      </c>
      <c r="D49" s="126"/>
      <c r="E49" s="127"/>
      <c r="F49" s="128"/>
      <c r="G49" s="129">
        <f>SUMIF(AG50:AG57,"&lt;&gt;NOR",G50:G57)</f>
        <v>0</v>
      </c>
      <c r="H49" s="123"/>
      <c r="I49" s="123">
        <f>SUM(I50:I57)</f>
        <v>149.91</v>
      </c>
      <c r="J49" s="123"/>
      <c r="K49" s="123">
        <f>SUM(K50:K57)</f>
        <v>5604.17</v>
      </c>
      <c r="L49" s="123"/>
      <c r="M49" s="123">
        <f>SUM(M50:M57)</f>
        <v>0</v>
      </c>
      <c r="N49" s="123"/>
      <c r="O49" s="123">
        <f>SUM(O50:O57)</f>
        <v>0</v>
      </c>
      <c r="P49" s="123"/>
      <c r="Q49" s="123">
        <f>SUM(Q50:Q57)</f>
        <v>0</v>
      </c>
      <c r="R49" s="123"/>
      <c r="S49" s="123"/>
      <c r="T49" s="123"/>
      <c r="U49" s="123"/>
      <c r="V49" s="123">
        <f>SUM(V50:V57)</f>
        <v>13.44</v>
      </c>
      <c r="W49" s="123"/>
      <c r="X49" s="123"/>
      <c r="AG49" t="s">
        <v>107</v>
      </c>
    </row>
    <row r="50" spans="1:60" outlineLevel="1" x14ac:dyDescent="0.2">
      <c r="A50" s="130">
        <v>10</v>
      </c>
      <c r="B50" s="131" t="s">
        <v>157</v>
      </c>
      <c r="C50" s="143" t="s">
        <v>158</v>
      </c>
      <c r="D50" s="132" t="s">
        <v>110</v>
      </c>
      <c r="E50" s="133">
        <v>42.228499999999997</v>
      </c>
      <c r="F50" s="134"/>
      <c r="G50" s="135">
        <f>ROUND(E50*F50,2)</f>
        <v>0</v>
      </c>
      <c r="H50" s="120">
        <v>1.44</v>
      </c>
      <c r="I50" s="120">
        <f>ROUND(E50*H50,2)</f>
        <v>60.81</v>
      </c>
      <c r="J50" s="120">
        <v>117.06</v>
      </c>
      <c r="K50" s="120">
        <f>ROUND(E50*J50,2)</f>
        <v>4943.2700000000004</v>
      </c>
      <c r="L50" s="120">
        <v>21</v>
      </c>
      <c r="M50" s="120">
        <f>G50*(1+L50/100)</f>
        <v>0</v>
      </c>
      <c r="N50" s="120">
        <v>4.0000000000000003E-5</v>
      </c>
      <c r="O50" s="120">
        <f>ROUND(E50*N50,2)</f>
        <v>0</v>
      </c>
      <c r="P50" s="120">
        <v>0</v>
      </c>
      <c r="Q50" s="120">
        <f>ROUND(E50*P50,2)</f>
        <v>0</v>
      </c>
      <c r="R50" s="120"/>
      <c r="S50" s="120" t="s">
        <v>111</v>
      </c>
      <c r="T50" s="120" t="s">
        <v>153</v>
      </c>
      <c r="U50" s="120">
        <v>0.308</v>
      </c>
      <c r="V50" s="120">
        <f>ROUND(E50*U50,2)</f>
        <v>13.01</v>
      </c>
      <c r="W50" s="120"/>
      <c r="X50" s="120" t="s">
        <v>112</v>
      </c>
      <c r="Y50" s="115"/>
      <c r="Z50" s="115"/>
      <c r="AA50" s="115"/>
      <c r="AB50" s="115"/>
      <c r="AC50" s="115"/>
      <c r="AD50" s="115"/>
      <c r="AE50" s="115"/>
      <c r="AF50" s="115"/>
      <c r="AG50" s="115" t="s">
        <v>113</v>
      </c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</row>
    <row r="51" spans="1:60" outlineLevel="1" x14ac:dyDescent="0.2">
      <c r="A51" s="118"/>
      <c r="B51" s="119"/>
      <c r="C51" s="144" t="s">
        <v>121</v>
      </c>
      <c r="D51" s="121"/>
      <c r="E51" s="122">
        <v>3.8168000000000002</v>
      </c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15"/>
      <c r="Z51" s="115"/>
      <c r="AA51" s="115"/>
      <c r="AB51" s="115"/>
      <c r="AC51" s="115"/>
      <c r="AD51" s="115"/>
      <c r="AE51" s="115"/>
      <c r="AF51" s="115"/>
      <c r="AG51" s="115" t="s">
        <v>115</v>
      </c>
      <c r="AH51" s="115">
        <v>0</v>
      </c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</row>
    <row r="52" spans="1:60" outlineLevel="1" x14ac:dyDescent="0.2">
      <c r="A52" s="118"/>
      <c r="B52" s="119"/>
      <c r="C52" s="144" t="s">
        <v>122</v>
      </c>
      <c r="D52" s="121"/>
      <c r="E52" s="122">
        <v>0.81840000000000002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15"/>
      <c r="Z52" s="115"/>
      <c r="AA52" s="115"/>
      <c r="AB52" s="115"/>
      <c r="AC52" s="115"/>
      <c r="AD52" s="115"/>
      <c r="AE52" s="115"/>
      <c r="AF52" s="115"/>
      <c r="AG52" s="115" t="s">
        <v>115</v>
      </c>
      <c r="AH52" s="115">
        <v>0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</row>
    <row r="53" spans="1:60" outlineLevel="1" x14ac:dyDescent="0.2">
      <c r="A53" s="118"/>
      <c r="B53" s="119"/>
      <c r="C53" s="144" t="s">
        <v>123</v>
      </c>
      <c r="D53" s="121"/>
      <c r="E53" s="122">
        <v>3.3075000000000001</v>
      </c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15"/>
      <c r="Z53" s="115"/>
      <c r="AA53" s="115"/>
      <c r="AB53" s="115"/>
      <c r="AC53" s="115"/>
      <c r="AD53" s="115"/>
      <c r="AE53" s="115"/>
      <c r="AF53" s="115"/>
      <c r="AG53" s="115" t="s">
        <v>115</v>
      </c>
      <c r="AH53" s="115">
        <v>0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</row>
    <row r="54" spans="1:60" outlineLevel="1" x14ac:dyDescent="0.2">
      <c r="A54" s="118"/>
      <c r="B54" s="119"/>
      <c r="C54" s="144" t="s">
        <v>124</v>
      </c>
      <c r="D54" s="121"/>
      <c r="E54" s="122">
        <v>16.564800000000002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15"/>
      <c r="Z54" s="115"/>
      <c r="AA54" s="115"/>
      <c r="AB54" s="115"/>
      <c r="AC54" s="115"/>
      <c r="AD54" s="115"/>
      <c r="AE54" s="115"/>
      <c r="AF54" s="115"/>
      <c r="AG54" s="115" t="s">
        <v>115</v>
      </c>
      <c r="AH54" s="115">
        <v>0</v>
      </c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</row>
    <row r="55" spans="1:60" outlineLevel="1" x14ac:dyDescent="0.2">
      <c r="A55" s="118"/>
      <c r="B55" s="119"/>
      <c r="C55" s="144" t="s">
        <v>125</v>
      </c>
      <c r="D55" s="121"/>
      <c r="E55" s="122">
        <v>9.6135000000000002</v>
      </c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15"/>
      <c r="Z55" s="115"/>
      <c r="AA55" s="115"/>
      <c r="AB55" s="115"/>
      <c r="AC55" s="115"/>
      <c r="AD55" s="115"/>
      <c r="AE55" s="115"/>
      <c r="AF55" s="115"/>
      <c r="AG55" s="115" t="s">
        <v>115</v>
      </c>
      <c r="AH55" s="115">
        <v>0</v>
      </c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</row>
    <row r="56" spans="1:60" outlineLevel="1" x14ac:dyDescent="0.2">
      <c r="A56" s="118"/>
      <c r="B56" s="119"/>
      <c r="C56" s="144" t="s">
        <v>126</v>
      </c>
      <c r="D56" s="121"/>
      <c r="E56" s="122">
        <v>8.1074999999999999</v>
      </c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15"/>
      <c r="Z56" s="115"/>
      <c r="AA56" s="115"/>
      <c r="AB56" s="115"/>
      <c r="AC56" s="115"/>
      <c r="AD56" s="115"/>
      <c r="AE56" s="115"/>
      <c r="AF56" s="115"/>
      <c r="AG56" s="115" t="s">
        <v>115</v>
      </c>
      <c r="AH56" s="115">
        <v>0</v>
      </c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</row>
    <row r="57" spans="1:60" outlineLevel="1" x14ac:dyDescent="0.2">
      <c r="A57" s="136">
        <v>11</v>
      </c>
      <c r="B57" s="137" t="s">
        <v>159</v>
      </c>
      <c r="C57" s="145" t="s">
        <v>160</v>
      </c>
      <c r="D57" s="138" t="s">
        <v>161</v>
      </c>
      <c r="E57" s="139">
        <v>5</v>
      </c>
      <c r="F57" s="140"/>
      <c r="G57" s="141">
        <f>ROUND(E57*F57,2)</f>
        <v>0</v>
      </c>
      <c r="H57" s="120">
        <v>17.82</v>
      </c>
      <c r="I57" s="120">
        <f>ROUND(E57*H57,2)</f>
        <v>89.1</v>
      </c>
      <c r="J57" s="120">
        <v>132.18</v>
      </c>
      <c r="K57" s="120">
        <f>ROUND(E57*J57,2)</f>
        <v>660.9</v>
      </c>
      <c r="L57" s="120">
        <v>21</v>
      </c>
      <c r="M57" s="120">
        <f>G57*(1+L57/100)</f>
        <v>0</v>
      </c>
      <c r="N57" s="120">
        <v>2.0000000000000001E-4</v>
      </c>
      <c r="O57" s="120">
        <f>ROUND(E57*N57,2)</f>
        <v>0</v>
      </c>
      <c r="P57" s="120">
        <v>0</v>
      </c>
      <c r="Q57" s="120">
        <f>ROUND(E57*P57,2)</f>
        <v>0</v>
      </c>
      <c r="R57" s="120"/>
      <c r="S57" s="120" t="s">
        <v>162</v>
      </c>
      <c r="T57" s="120" t="s">
        <v>163</v>
      </c>
      <c r="U57" s="120">
        <v>8.5999999999999993E-2</v>
      </c>
      <c r="V57" s="120">
        <f>ROUND(E57*U57,2)</f>
        <v>0.43</v>
      </c>
      <c r="W57" s="120"/>
      <c r="X57" s="120" t="s">
        <v>112</v>
      </c>
      <c r="Y57" s="115"/>
      <c r="Z57" s="115"/>
      <c r="AA57" s="115"/>
      <c r="AB57" s="115"/>
      <c r="AC57" s="115"/>
      <c r="AD57" s="115"/>
      <c r="AE57" s="115"/>
      <c r="AF57" s="115"/>
      <c r="AG57" s="115" t="s">
        <v>113</v>
      </c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</row>
    <row r="58" spans="1:60" x14ac:dyDescent="0.2">
      <c r="A58" s="124" t="s">
        <v>106</v>
      </c>
      <c r="B58" s="125" t="s">
        <v>52</v>
      </c>
      <c r="C58" s="142" t="s">
        <v>53</v>
      </c>
      <c r="D58" s="126"/>
      <c r="E58" s="127"/>
      <c r="F58" s="128"/>
      <c r="G58" s="129">
        <f>SUMIF(AG59:AG87,"&lt;&gt;NOR",G59:G87)</f>
        <v>0</v>
      </c>
      <c r="H58" s="123"/>
      <c r="I58" s="123">
        <f>SUM(I59:I87)</f>
        <v>130.19999999999999</v>
      </c>
      <c r="J58" s="123"/>
      <c r="K58" s="123">
        <f>SUM(K59:K87)</f>
        <v>3045.37</v>
      </c>
      <c r="L58" s="123"/>
      <c r="M58" s="123">
        <f>SUM(M59:M87)</f>
        <v>0</v>
      </c>
      <c r="N58" s="123"/>
      <c r="O58" s="123">
        <f>SUM(O59:O87)</f>
        <v>0</v>
      </c>
      <c r="P58" s="123"/>
      <c r="Q58" s="123">
        <f>SUM(Q59:Q87)</f>
        <v>0.90999999999999992</v>
      </c>
      <c r="R58" s="123"/>
      <c r="S58" s="123"/>
      <c r="T58" s="123"/>
      <c r="U58" s="123"/>
      <c r="V58" s="123">
        <f>SUM(V59:V87)</f>
        <v>8.81</v>
      </c>
      <c r="W58" s="123"/>
      <c r="X58" s="123"/>
      <c r="AG58" t="s">
        <v>107</v>
      </c>
    </row>
    <row r="59" spans="1:60" outlineLevel="1" x14ac:dyDescent="0.2">
      <c r="A59" s="136">
        <v>12</v>
      </c>
      <c r="B59" s="137" t="s">
        <v>164</v>
      </c>
      <c r="C59" s="145" t="s">
        <v>165</v>
      </c>
      <c r="D59" s="138" t="s">
        <v>134</v>
      </c>
      <c r="E59" s="139">
        <v>10</v>
      </c>
      <c r="F59" s="140"/>
      <c r="G59" s="141">
        <f>ROUND(E59*F59,2)</f>
        <v>0</v>
      </c>
      <c r="H59" s="120">
        <v>13.02</v>
      </c>
      <c r="I59" s="120">
        <f>ROUND(E59*H59,2)</f>
        <v>130.19999999999999</v>
      </c>
      <c r="J59" s="120">
        <v>97.48</v>
      </c>
      <c r="K59" s="120">
        <f>ROUND(E59*J59,2)</f>
        <v>974.8</v>
      </c>
      <c r="L59" s="120">
        <v>21</v>
      </c>
      <c r="M59" s="120">
        <f>G59*(1+L59/100)</f>
        <v>0</v>
      </c>
      <c r="N59" s="120">
        <v>0</v>
      </c>
      <c r="O59" s="120">
        <f>ROUND(E59*N59,2)</f>
        <v>0</v>
      </c>
      <c r="P59" s="120">
        <v>2.16E-3</v>
      </c>
      <c r="Q59" s="120">
        <f>ROUND(E59*P59,2)</f>
        <v>0.02</v>
      </c>
      <c r="R59" s="120"/>
      <c r="S59" s="120" t="s">
        <v>111</v>
      </c>
      <c r="T59" s="120" t="s">
        <v>153</v>
      </c>
      <c r="U59" s="120">
        <v>0.26500000000000001</v>
      </c>
      <c r="V59" s="120">
        <f>ROUND(E59*U59,2)</f>
        <v>2.65</v>
      </c>
      <c r="W59" s="120"/>
      <c r="X59" s="120" t="s">
        <v>112</v>
      </c>
      <c r="Y59" s="115"/>
      <c r="Z59" s="115"/>
      <c r="AA59" s="115"/>
      <c r="AB59" s="115"/>
      <c r="AC59" s="115"/>
      <c r="AD59" s="115"/>
      <c r="AE59" s="115"/>
      <c r="AF59" s="115"/>
      <c r="AG59" s="115" t="s">
        <v>113</v>
      </c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</row>
    <row r="60" spans="1:60" outlineLevel="1" x14ac:dyDescent="0.2">
      <c r="A60" s="130">
        <v>13</v>
      </c>
      <c r="B60" s="131" t="s">
        <v>166</v>
      </c>
      <c r="C60" s="143" t="s">
        <v>167</v>
      </c>
      <c r="D60" s="132" t="s">
        <v>110</v>
      </c>
      <c r="E60" s="133">
        <v>42.228499999999997</v>
      </c>
      <c r="F60" s="134"/>
      <c r="G60" s="135">
        <f>ROUND(E60*F60,2)</f>
        <v>0</v>
      </c>
      <c r="H60" s="120">
        <v>0</v>
      </c>
      <c r="I60" s="120">
        <f>ROUND(E60*H60,2)</f>
        <v>0</v>
      </c>
      <c r="J60" s="120">
        <v>10</v>
      </c>
      <c r="K60" s="120">
        <f>ROUND(E60*J60,2)</f>
        <v>422.29</v>
      </c>
      <c r="L60" s="120">
        <v>21</v>
      </c>
      <c r="M60" s="120">
        <f>G60*(1+L60/100)</f>
        <v>0</v>
      </c>
      <c r="N60" s="120">
        <v>0</v>
      </c>
      <c r="O60" s="120">
        <f>ROUND(E60*N60,2)</f>
        <v>0</v>
      </c>
      <c r="P60" s="120">
        <v>4.0000000000000001E-3</v>
      </c>
      <c r="Q60" s="120">
        <f>ROUND(E60*P60,2)</f>
        <v>0.17</v>
      </c>
      <c r="R60" s="120"/>
      <c r="S60" s="120" t="s">
        <v>111</v>
      </c>
      <c r="T60" s="120" t="s">
        <v>153</v>
      </c>
      <c r="U60" s="120">
        <v>0.03</v>
      </c>
      <c r="V60" s="120">
        <f>ROUND(E60*U60,2)</f>
        <v>1.27</v>
      </c>
      <c r="W60" s="120"/>
      <c r="X60" s="120" t="s">
        <v>112</v>
      </c>
      <c r="Y60" s="115"/>
      <c r="Z60" s="115"/>
      <c r="AA60" s="115"/>
      <c r="AB60" s="115"/>
      <c r="AC60" s="115"/>
      <c r="AD60" s="115"/>
      <c r="AE60" s="115"/>
      <c r="AF60" s="115"/>
      <c r="AG60" s="115" t="s">
        <v>113</v>
      </c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</row>
    <row r="61" spans="1:60" outlineLevel="1" x14ac:dyDescent="0.2">
      <c r="A61" s="118"/>
      <c r="B61" s="119"/>
      <c r="C61" s="144" t="s">
        <v>121</v>
      </c>
      <c r="D61" s="121"/>
      <c r="E61" s="122">
        <v>3.8168000000000002</v>
      </c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15"/>
      <c r="Z61" s="115"/>
      <c r="AA61" s="115"/>
      <c r="AB61" s="115"/>
      <c r="AC61" s="115"/>
      <c r="AD61" s="115"/>
      <c r="AE61" s="115"/>
      <c r="AF61" s="115"/>
      <c r="AG61" s="115" t="s">
        <v>115</v>
      </c>
      <c r="AH61" s="115">
        <v>0</v>
      </c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</row>
    <row r="62" spans="1:60" outlineLevel="1" x14ac:dyDescent="0.2">
      <c r="A62" s="118"/>
      <c r="B62" s="119"/>
      <c r="C62" s="144" t="s">
        <v>122</v>
      </c>
      <c r="D62" s="121"/>
      <c r="E62" s="122">
        <v>0.81840000000000002</v>
      </c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15"/>
      <c r="Z62" s="115"/>
      <c r="AA62" s="115"/>
      <c r="AB62" s="115"/>
      <c r="AC62" s="115"/>
      <c r="AD62" s="115"/>
      <c r="AE62" s="115"/>
      <c r="AF62" s="115"/>
      <c r="AG62" s="115" t="s">
        <v>115</v>
      </c>
      <c r="AH62" s="115">
        <v>0</v>
      </c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</row>
    <row r="63" spans="1:60" outlineLevel="1" x14ac:dyDescent="0.2">
      <c r="A63" s="118"/>
      <c r="B63" s="119"/>
      <c r="C63" s="144" t="s">
        <v>123</v>
      </c>
      <c r="D63" s="121"/>
      <c r="E63" s="122">
        <v>3.3075000000000001</v>
      </c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15"/>
      <c r="Z63" s="115"/>
      <c r="AA63" s="115"/>
      <c r="AB63" s="115"/>
      <c r="AC63" s="115"/>
      <c r="AD63" s="115"/>
      <c r="AE63" s="115"/>
      <c r="AF63" s="115"/>
      <c r="AG63" s="115" t="s">
        <v>115</v>
      </c>
      <c r="AH63" s="115">
        <v>0</v>
      </c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</row>
    <row r="64" spans="1:60" outlineLevel="1" x14ac:dyDescent="0.2">
      <c r="A64" s="118"/>
      <c r="B64" s="119"/>
      <c r="C64" s="144" t="s">
        <v>124</v>
      </c>
      <c r="D64" s="121"/>
      <c r="E64" s="122">
        <v>16.564800000000002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15"/>
      <c r="Z64" s="115"/>
      <c r="AA64" s="115"/>
      <c r="AB64" s="115"/>
      <c r="AC64" s="115"/>
      <c r="AD64" s="115"/>
      <c r="AE64" s="115"/>
      <c r="AF64" s="115"/>
      <c r="AG64" s="115" t="s">
        <v>115</v>
      </c>
      <c r="AH64" s="115">
        <v>0</v>
      </c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</row>
    <row r="65" spans="1:60" outlineLevel="1" x14ac:dyDescent="0.2">
      <c r="A65" s="118"/>
      <c r="B65" s="119"/>
      <c r="C65" s="144" t="s">
        <v>125</v>
      </c>
      <c r="D65" s="121"/>
      <c r="E65" s="122">
        <v>9.6135000000000002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15"/>
      <c r="Z65" s="115"/>
      <c r="AA65" s="115"/>
      <c r="AB65" s="115"/>
      <c r="AC65" s="115"/>
      <c r="AD65" s="115"/>
      <c r="AE65" s="115"/>
      <c r="AF65" s="115"/>
      <c r="AG65" s="115" t="s">
        <v>115</v>
      </c>
      <c r="AH65" s="115">
        <v>0</v>
      </c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</row>
    <row r="66" spans="1:60" outlineLevel="1" x14ac:dyDescent="0.2">
      <c r="A66" s="118"/>
      <c r="B66" s="119"/>
      <c r="C66" s="144" t="s">
        <v>126</v>
      </c>
      <c r="D66" s="121"/>
      <c r="E66" s="122">
        <v>8.1074999999999999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15"/>
      <c r="Z66" s="115"/>
      <c r="AA66" s="115"/>
      <c r="AB66" s="115"/>
      <c r="AC66" s="115"/>
      <c r="AD66" s="115"/>
      <c r="AE66" s="115"/>
      <c r="AF66" s="115"/>
      <c r="AG66" s="115" t="s">
        <v>115</v>
      </c>
      <c r="AH66" s="115">
        <v>0</v>
      </c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</row>
    <row r="67" spans="1:60" outlineLevel="1" x14ac:dyDescent="0.2">
      <c r="A67" s="130">
        <v>14</v>
      </c>
      <c r="B67" s="131" t="s">
        <v>168</v>
      </c>
      <c r="C67" s="143" t="s">
        <v>169</v>
      </c>
      <c r="D67" s="132" t="s">
        <v>110</v>
      </c>
      <c r="E67" s="133">
        <v>126.96559999999999</v>
      </c>
      <c r="F67" s="134"/>
      <c r="G67" s="135">
        <f>ROUND(E67*F67,2)</f>
        <v>0</v>
      </c>
      <c r="H67" s="120">
        <v>0</v>
      </c>
      <c r="I67" s="120">
        <f>ROUND(E67*H67,2)</f>
        <v>0</v>
      </c>
      <c r="J67" s="120">
        <v>10</v>
      </c>
      <c r="K67" s="120">
        <f>ROUND(E67*J67,2)</f>
        <v>1269.6600000000001</v>
      </c>
      <c r="L67" s="120">
        <v>21</v>
      </c>
      <c r="M67" s="120">
        <f>G67*(1+L67/100)</f>
        <v>0</v>
      </c>
      <c r="N67" s="120">
        <v>0</v>
      </c>
      <c r="O67" s="120">
        <f>ROUND(E67*N67,2)</f>
        <v>0</v>
      </c>
      <c r="P67" s="120">
        <v>4.0000000000000001E-3</v>
      </c>
      <c r="Q67" s="120">
        <f>ROUND(E67*P67,2)</f>
        <v>0.51</v>
      </c>
      <c r="R67" s="120"/>
      <c r="S67" s="120" t="s">
        <v>111</v>
      </c>
      <c r="T67" s="120" t="s">
        <v>153</v>
      </c>
      <c r="U67" s="120">
        <v>0.03</v>
      </c>
      <c r="V67" s="120">
        <f>ROUND(E67*U67,2)</f>
        <v>3.81</v>
      </c>
      <c r="W67" s="120"/>
      <c r="X67" s="120" t="s">
        <v>112</v>
      </c>
      <c r="Y67" s="115"/>
      <c r="Z67" s="115"/>
      <c r="AA67" s="115"/>
      <c r="AB67" s="115"/>
      <c r="AC67" s="115"/>
      <c r="AD67" s="115"/>
      <c r="AE67" s="115"/>
      <c r="AF67" s="115"/>
      <c r="AG67" s="115" t="s">
        <v>113</v>
      </c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</row>
    <row r="68" spans="1:60" outlineLevel="1" x14ac:dyDescent="0.2">
      <c r="A68" s="118"/>
      <c r="B68" s="119"/>
      <c r="C68" s="144" t="s">
        <v>138</v>
      </c>
      <c r="D68" s="121"/>
      <c r="E68" s="122">
        <v>25.027200000000001</v>
      </c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15"/>
      <c r="Z68" s="115"/>
      <c r="AA68" s="115"/>
      <c r="AB68" s="115"/>
      <c r="AC68" s="115"/>
      <c r="AD68" s="115"/>
      <c r="AE68" s="115"/>
      <c r="AF68" s="115"/>
      <c r="AG68" s="115" t="s">
        <v>115</v>
      </c>
      <c r="AH68" s="115">
        <v>0</v>
      </c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60" outlineLevel="1" x14ac:dyDescent="0.2">
      <c r="A69" s="118"/>
      <c r="B69" s="119"/>
      <c r="C69" s="144" t="s">
        <v>139</v>
      </c>
      <c r="D69" s="121"/>
      <c r="E69" s="122">
        <v>-1.5760000000000001</v>
      </c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15"/>
      <c r="Z69" s="115"/>
      <c r="AA69" s="115"/>
      <c r="AB69" s="115"/>
      <c r="AC69" s="115"/>
      <c r="AD69" s="115"/>
      <c r="AE69" s="115"/>
      <c r="AF69" s="115"/>
      <c r="AG69" s="115" t="s">
        <v>115</v>
      </c>
      <c r="AH69" s="115">
        <v>0</v>
      </c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</row>
    <row r="70" spans="1:60" outlineLevel="1" x14ac:dyDescent="0.2">
      <c r="A70" s="118"/>
      <c r="B70" s="119"/>
      <c r="C70" s="144" t="s">
        <v>140</v>
      </c>
      <c r="D70" s="121"/>
      <c r="E70" s="122">
        <v>-2.14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15"/>
      <c r="Z70" s="115"/>
      <c r="AA70" s="115"/>
      <c r="AB70" s="115"/>
      <c r="AC70" s="115"/>
      <c r="AD70" s="115"/>
      <c r="AE70" s="115"/>
      <c r="AF70" s="115"/>
      <c r="AG70" s="115" t="s">
        <v>115</v>
      </c>
      <c r="AH70" s="115">
        <v>0</v>
      </c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</row>
    <row r="71" spans="1:60" outlineLevel="1" x14ac:dyDescent="0.2">
      <c r="A71" s="118"/>
      <c r="B71" s="119"/>
      <c r="C71" s="144" t="s">
        <v>141</v>
      </c>
      <c r="D71" s="121"/>
      <c r="E71" s="122">
        <v>-2.3639999999999999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15"/>
      <c r="Z71" s="115"/>
      <c r="AA71" s="115"/>
      <c r="AB71" s="115"/>
      <c r="AC71" s="115"/>
      <c r="AD71" s="115"/>
      <c r="AE71" s="115"/>
      <c r="AF71" s="115"/>
      <c r="AG71" s="115" t="s">
        <v>115</v>
      </c>
      <c r="AH71" s="115">
        <v>0</v>
      </c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</row>
    <row r="72" spans="1:60" outlineLevel="1" x14ac:dyDescent="0.2">
      <c r="A72" s="118"/>
      <c r="B72" s="119"/>
      <c r="C72" s="144" t="s">
        <v>142</v>
      </c>
      <c r="D72" s="121"/>
      <c r="E72" s="122">
        <v>9.5568000000000008</v>
      </c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15"/>
      <c r="Z72" s="115"/>
      <c r="AA72" s="115"/>
      <c r="AB72" s="115"/>
      <c r="AC72" s="115"/>
      <c r="AD72" s="115"/>
      <c r="AE72" s="115"/>
      <c r="AF72" s="115"/>
      <c r="AG72" s="115" t="s">
        <v>115</v>
      </c>
      <c r="AH72" s="115">
        <v>0</v>
      </c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</row>
    <row r="73" spans="1:60" outlineLevel="1" x14ac:dyDescent="0.2">
      <c r="A73" s="118"/>
      <c r="B73" s="119"/>
      <c r="C73" s="144" t="s">
        <v>143</v>
      </c>
      <c r="D73" s="121"/>
      <c r="E73" s="122">
        <v>-1.1819999999999999</v>
      </c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15"/>
      <c r="Z73" s="115"/>
      <c r="AA73" s="115"/>
      <c r="AB73" s="115"/>
      <c r="AC73" s="115"/>
      <c r="AD73" s="115"/>
      <c r="AE73" s="115"/>
      <c r="AF73" s="115"/>
      <c r="AG73" s="115" t="s">
        <v>115</v>
      </c>
      <c r="AH73" s="115">
        <v>0</v>
      </c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</row>
    <row r="74" spans="1:60" outlineLevel="1" x14ac:dyDescent="0.2">
      <c r="A74" s="118"/>
      <c r="B74" s="119"/>
      <c r="C74" s="144" t="s">
        <v>144</v>
      </c>
      <c r="D74" s="121"/>
      <c r="E74" s="122">
        <v>4.8639999999999999</v>
      </c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15"/>
      <c r="Z74" s="115"/>
      <c r="AA74" s="115"/>
      <c r="AB74" s="115"/>
      <c r="AC74" s="115"/>
      <c r="AD74" s="115"/>
      <c r="AE74" s="115"/>
      <c r="AF74" s="115"/>
      <c r="AG74" s="115" t="s">
        <v>115</v>
      </c>
      <c r="AH74" s="115">
        <v>0</v>
      </c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</row>
    <row r="75" spans="1:60" outlineLevel="1" x14ac:dyDescent="0.2">
      <c r="A75" s="118"/>
      <c r="B75" s="119"/>
      <c r="C75" s="144" t="s">
        <v>145</v>
      </c>
      <c r="D75" s="121"/>
      <c r="E75" s="122">
        <v>43.7712</v>
      </c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15"/>
      <c r="Z75" s="115"/>
      <c r="AA75" s="115"/>
      <c r="AB75" s="115"/>
      <c r="AC75" s="115"/>
      <c r="AD75" s="115"/>
      <c r="AE75" s="115"/>
      <c r="AF75" s="115"/>
      <c r="AG75" s="115" t="s">
        <v>115</v>
      </c>
      <c r="AH75" s="115">
        <v>0</v>
      </c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</row>
    <row r="76" spans="1:60" outlineLevel="1" x14ac:dyDescent="0.2">
      <c r="A76" s="118"/>
      <c r="B76" s="119"/>
      <c r="C76" s="144" t="s">
        <v>140</v>
      </c>
      <c r="D76" s="121"/>
      <c r="E76" s="122">
        <v>-2.14</v>
      </c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15"/>
      <c r="Z76" s="115"/>
      <c r="AA76" s="115"/>
      <c r="AB76" s="115"/>
      <c r="AC76" s="115"/>
      <c r="AD76" s="115"/>
      <c r="AE76" s="115"/>
      <c r="AF76" s="115"/>
      <c r="AG76" s="115" t="s">
        <v>115</v>
      </c>
      <c r="AH76" s="115">
        <v>0</v>
      </c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</row>
    <row r="77" spans="1:60" outlineLevel="1" x14ac:dyDescent="0.2">
      <c r="A77" s="118"/>
      <c r="B77" s="119"/>
      <c r="C77" s="144" t="s">
        <v>146</v>
      </c>
      <c r="D77" s="121"/>
      <c r="E77" s="122">
        <v>-2.4</v>
      </c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15"/>
      <c r="Z77" s="115"/>
      <c r="AA77" s="115"/>
      <c r="AB77" s="115"/>
      <c r="AC77" s="115"/>
      <c r="AD77" s="115"/>
      <c r="AE77" s="115"/>
      <c r="AF77" s="115"/>
      <c r="AG77" s="115" t="s">
        <v>115</v>
      </c>
      <c r="AH77" s="115">
        <v>0</v>
      </c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</row>
    <row r="78" spans="1:60" outlineLevel="1" x14ac:dyDescent="0.2">
      <c r="A78" s="118"/>
      <c r="B78" s="119"/>
      <c r="C78" s="144" t="s">
        <v>139</v>
      </c>
      <c r="D78" s="121"/>
      <c r="E78" s="122">
        <v>-1.5760000000000001</v>
      </c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15"/>
      <c r="Z78" s="115"/>
      <c r="AA78" s="115"/>
      <c r="AB78" s="115"/>
      <c r="AC78" s="115"/>
      <c r="AD78" s="115"/>
      <c r="AE78" s="115"/>
      <c r="AF78" s="115"/>
      <c r="AG78" s="115" t="s">
        <v>115</v>
      </c>
      <c r="AH78" s="115">
        <v>0</v>
      </c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</row>
    <row r="79" spans="1:60" outlineLevel="1" x14ac:dyDescent="0.2">
      <c r="A79" s="118"/>
      <c r="B79" s="119"/>
      <c r="C79" s="144" t="s">
        <v>147</v>
      </c>
      <c r="D79" s="121"/>
      <c r="E79" s="122">
        <v>-2.25</v>
      </c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15"/>
      <c r="Z79" s="115"/>
      <c r="AA79" s="115"/>
      <c r="AB79" s="115"/>
      <c r="AC79" s="115"/>
      <c r="AD79" s="115"/>
      <c r="AE79" s="115"/>
      <c r="AF79" s="115"/>
      <c r="AG79" s="115" t="s">
        <v>115</v>
      </c>
      <c r="AH79" s="115">
        <v>0</v>
      </c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  <c r="BH79" s="115"/>
    </row>
    <row r="80" spans="1:60" outlineLevel="1" x14ac:dyDescent="0.2">
      <c r="A80" s="118"/>
      <c r="B80" s="119"/>
      <c r="C80" s="144" t="s">
        <v>148</v>
      </c>
      <c r="D80" s="121"/>
      <c r="E80" s="122">
        <v>36.3264</v>
      </c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15"/>
      <c r="Z80" s="115"/>
      <c r="AA80" s="115"/>
      <c r="AB80" s="115"/>
      <c r="AC80" s="115"/>
      <c r="AD80" s="115"/>
      <c r="AE80" s="115"/>
      <c r="AF80" s="115"/>
      <c r="AG80" s="115" t="s">
        <v>115</v>
      </c>
      <c r="AH80" s="115">
        <v>0</v>
      </c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</row>
    <row r="81" spans="1:60" outlineLevel="1" x14ac:dyDescent="0.2">
      <c r="A81" s="118"/>
      <c r="B81" s="119"/>
      <c r="C81" s="144" t="s">
        <v>139</v>
      </c>
      <c r="D81" s="121"/>
      <c r="E81" s="122">
        <v>-1.5760000000000001</v>
      </c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15"/>
      <c r="Z81" s="115"/>
      <c r="AA81" s="115"/>
      <c r="AB81" s="115"/>
      <c r="AC81" s="115"/>
      <c r="AD81" s="115"/>
      <c r="AE81" s="115"/>
      <c r="AF81" s="115"/>
      <c r="AG81" s="115" t="s">
        <v>115</v>
      </c>
      <c r="AH81" s="115">
        <v>0</v>
      </c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outlineLevel="1" x14ac:dyDescent="0.2">
      <c r="A82" s="118"/>
      <c r="B82" s="119"/>
      <c r="C82" s="144" t="s">
        <v>149</v>
      </c>
      <c r="D82" s="121"/>
      <c r="E82" s="122">
        <v>-1.8</v>
      </c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15"/>
      <c r="Z82" s="115"/>
      <c r="AA82" s="115"/>
      <c r="AB82" s="115"/>
      <c r="AC82" s="115"/>
      <c r="AD82" s="115"/>
      <c r="AE82" s="115"/>
      <c r="AF82" s="115"/>
      <c r="AG82" s="115" t="s">
        <v>115</v>
      </c>
      <c r="AH82" s="115">
        <v>0</v>
      </c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  <c r="BH82" s="115"/>
    </row>
    <row r="83" spans="1:60" outlineLevel="1" x14ac:dyDescent="0.2">
      <c r="A83" s="118"/>
      <c r="B83" s="119"/>
      <c r="C83" s="144" t="s">
        <v>150</v>
      </c>
      <c r="D83" s="121"/>
      <c r="E83" s="122">
        <v>30.623999999999999</v>
      </c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15"/>
      <c r="Z83" s="115"/>
      <c r="AA83" s="115"/>
      <c r="AB83" s="115"/>
      <c r="AC83" s="115"/>
      <c r="AD83" s="115"/>
      <c r="AE83" s="115"/>
      <c r="AF83" s="115"/>
      <c r="AG83" s="115" t="s">
        <v>115</v>
      </c>
      <c r="AH83" s="115">
        <v>0</v>
      </c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</row>
    <row r="84" spans="1:60" outlineLevel="1" x14ac:dyDescent="0.2">
      <c r="A84" s="118"/>
      <c r="B84" s="119"/>
      <c r="C84" s="144" t="s">
        <v>146</v>
      </c>
      <c r="D84" s="121"/>
      <c r="E84" s="122">
        <v>-2.4</v>
      </c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15"/>
      <c r="Z84" s="115"/>
      <c r="AA84" s="115"/>
      <c r="AB84" s="115"/>
      <c r="AC84" s="115"/>
      <c r="AD84" s="115"/>
      <c r="AE84" s="115"/>
      <c r="AF84" s="115"/>
      <c r="AG84" s="115" t="s">
        <v>115</v>
      </c>
      <c r="AH84" s="115">
        <v>0</v>
      </c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  <c r="BH84" s="115"/>
    </row>
    <row r="85" spans="1:60" outlineLevel="1" x14ac:dyDescent="0.2">
      <c r="A85" s="118"/>
      <c r="B85" s="119"/>
      <c r="C85" s="144" t="s">
        <v>149</v>
      </c>
      <c r="D85" s="121"/>
      <c r="E85" s="122">
        <v>-1.8</v>
      </c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15"/>
      <c r="Z85" s="115"/>
      <c r="AA85" s="115"/>
      <c r="AB85" s="115"/>
      <c r="AC85" s="115"/>
      <c r="AD85" s="115"/>
      <c r="AE85" s="115"/>
      <c r="AF85" s="115"/>
      <c r="AG85" s="115" t="s">
        <v>115</v>
      </c>
      <c r="AH85" s="115">
        <v>0</v>
      </c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  <c r="BH85" s="115"/>
    </row>
    <row r="86" spans="1:60" outlineLevel="1" x14ac:dyDescent="0.2">
      <c r="A86" s="130">
        <v>15</v>
      </c>
      <c r="B86" s="131" t="s">
        <v>170</v>
      </c>
      <c r="C86" s="143" t="s">
        <v>171</v>
      </c>
      <c r="D86" s="132" t="s">
        <v>110</v>
      </c>
      <c r="E86" s="133">
        <v>8.1074999999999999</v>
      </c>
      <c r="F86" s="134"/>
      <c r="G86" s="135">
        <f>ROUND(E86*F86,2)</f>
        <v>0</v>
      </c>
      <c r="H86" s="120">
        <v>0</v>
      </c>
      <c r="I86" s="120">
        <f>ROUND(E86*H86,2)</f>
        <v>0</v>
      </c>
      <c r="J86" s="120">
        <v>46.7</v>
      </c>
      <c r="K86" s="120">
        <f>ROUND(E86*J86,2)</f>
        <v>378.62</v>
      </c>
      <c r="L86" s="120">
        <v>21</v>
      </c>
      <c r="M86" s="120">
        <f>G86*(1+L86/100)</f>
        <v>0</v>
      </c>
      <c r="N86" s="120">
        <v>0</v>
      </c>
      <c r="O86" s="120">
        <f>ROUND(E86*N86,2)</f>
        <v>0</v>
      </c>
      <c r="P86" s="120">
        <v>2.546E-2</v>
      </c>
      <c r="Q86" s="120">
        <f>ROUND(E86*P86,2)</f>
        <v>0.21</v>
      </c>
      <c r="R86" s="120"/>
      <c r="S86" s="120" t="s">
        <v>111</v>
      </c>
      <c r="T86" s="120" t="s">
        <v>111</v>
      </c>
      <c r="U86" s="120">
        <v>0.13300000000000001</v>
      </c>
      <c r="V86" s="120">
        <f>ROUND(E86*U86,2)</f>
        <v>1.08</v>
      </c>
      <c r="W86" s="120"/>
      <c r="X86" s="120" t="s">
        <v>112</v>
      </c>
      <c r="Y86" s="115"/>
      <c r="Z86" s="115"/>
      <c r="AA86" s="115"/>
      <c r="AB86" s="115"/>
      <c r="AC86" s="115"/>
      <c r="AD86" s="115"/>
      <c r="AE86" s="115"/>
      <c r="AF86" s="115"/>
      <c r="AG86" s="115" t="s">
        <v>113</v>
      </c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</row>
    <row r="87" spans="1:60" outlineLevel="1" x14ac:dyDescent="0.2">
      <c r="A87" s="118"/>
      <c r="B87" s="119"/>
      <c r="C87" s="144" t="s">
        <v>114</v>
      </c>
      <c r="D87" s="121"/>
      <c r="E87" s="122">
        <v>8.1074999999999999</v>
      </c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15"/>
      <c r="Z87" s="115"/>
      <c r="AA87" s="115"/>
      <c r="AB87" s="115"/>
      <c r="AC87" s="115"/>
      <c r="AD87" s="115"/>
      <c r="AE87" s="115"/>
      <c r="AF87" s="115"/>
      <c r="AG87" s="115" t="s">
        <v>115</v>
      </c>
      <c r="AH87" s="115">
        <v>0</v>
      </c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</row>
    <row r="88" spans="1:60" x14ac:dyDescent="0.2">
      <c r="A88" s="124" t="s">
        <v>106</v>
      </c>
      <c r="B88" s="125" t="s">
        <v>54</v>
      </c>
      <c r="C88" s="142" t="s">
        <v>55</v>
      </c>
      <c r="D88" s="126"/>
      <c r="E88" s="127"/>
      <c r="F88" s="128"/>
      <c r="G88" s="129">
        <f>SUMIF(AG89:AG89,"&lt;&gt;NOR",G89:G89)</f>
        <v>0</v>
      </c>
      <c r="H88" s="123"/>
      <c r="I88" s="123">
        <f>SUM(I89:I89)</f>
        <v>0</v>
      </c>
      <c r="J88" s="123"/>
      <c r="K88" s="123">
        <f>SUM(K89:K89)</f>
        <v>3497.23</v>
      </c>
      <c r="L88" s="123"/>
      <c r="M88" s="123">
        <f>SUM(M89:M89)</f>
        <v>0</v>
      </c>
      <c r="N88" s="123"/>
      <c r="O88" s="123">
        <f>SUM(O89:O89)</f>
        <v>0</v>
      </c>
      <c r="P88" s="123"/>
      <c r="Q88" s="123">
        <f>SUM(Q89:Q89)</f>
        <v>0</v>
      </c>
      <c r="R88" s="123"/>
      <c r="S88" s="123"/>
      <c r="T88" s="123"/>
      <c r="U88" s="123"/>
      <c r="V88" s="123">
        <f>SUM(V89:V89)</f>
        <v>7.98</v>
      </c>
      <c r="W88" s="123"/>
      <c r="X88" s="123"/>
      <c r="AG88" t="s">
        <v>107</v>
      </c>
    </row>
    <row r="89" spans="1:60" outlineLevel="1" x14ac:dyDescent="0.2">
      <c r="A89" s="136">
        <v>16</v>
      </c>
      <c r="B89" s="137" t="s">
        <v>172</v>
      </c>
      <c r="C89" s="145" t="s">
        <v>173</v>
      </c>
      <c r="D89" s="138" t="s">
        <v>174</v>
      </c>
      <c r="E89" s="139">
        <v>3.0948899999999999</v>
      </c>
      <c r="F89" s="140"/>
      <c r="G89" s="141">
        <f>ROUND(E89*F89,2)</f>
        <v>0</v>
      </c>
      <c r="H89" s="120">
        <v>0</v>
      </c>
      <c r="I89" s="120">
        <f>ROUND(E89*H89,2)</f>
        <v>0</v>
      </c>
      <c r="J89" s="120">
        <v>1130</v>
      </c>
      <c r="K89" s="120">
        <f>ROUND(E89*J89,2)</f>
        <v>3497.23</v>
      </c>
      <c r="L89" s="120">
        <v>21</v>
      </c>
      <c r="M89" s="120">
        <f>G89*(1+L89/100)</f>
        <v>0</v>
      </c>
      <c r="N89" s="120">
        <v>0</v>
      </c>
      <c r="O89" s="120">
        <f>ROUND(E89*N89,2)</f>
        <v>0</v>
      </c>
      <c r="P89" s="120">
        <v>0</v>
      </c>
      <c r="Q89" s="120">
        <f>ROUND(E89*P89,2)</f>
        <v>0</v>
      </c>
      <c r="R89" s="120"/>
      <c r="S89" s="120" t="s">
        <v>111</v>
      </c>
      <c r="T89" s="120" t="s">
        <v>153</v>
      </c>
      <c r="U89" s="120">
        <v>2.577</v>
      </c>
      <c r="V89" s="120">
        <f>ROUND(E89*U89,2)</f>
        <v>7.98</v>
      </c>
      <c r="W89" s="120"/>
      <c r="X89" s="120" t="s">
        <v>175</v>
      </c>
      <c r="Y89" s="115"/>
      <c r="Z89" s="115"/>
      <c r="AA89" s="115"/>
      <c r="AB89" s="115"/>
      <c r="AC89" s="115"/>
      <c r="AD89" s="115"/>
      <c r="AE89" s="115"/>
      <c r="AF89" s="115"/>
      <c r="AG89" s="115" t="s">
        <v>176</v>
      </c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</row>
    <row r="90" spans="1:60" x14ac:dyDescent="0.2">
      <c r="A90" s="124" t="s">
        <v>106</v>
      </c>
      <c r="B90" s="125" t="s">
        <v>56</v>
      </c>
      <c r="C90" s="142" t="s">
        <v>57</v>
      </c>
      <c r="D90" s="126"/>
      <c r="E90" s="127"/>
      <c r="F90" s="128"/>
      <c r="G90" s="129">
        <f>SUMIF(AG91:AG91,"&lt;&gt;NOR",G91:G91)</f>
        <v>0</v>
      </c>
      <c r="H90" s="123"/>
      <c r="I90" s="123">
        <f>SUM(I91:I91)</f>
        <v>0</v>
      </c>
      <c r="J90" s="123"/>
      <c r="K90" s="123">
        <f>SUM(K91:K91)</f>
        <v>3000</v>
      </c>
      <c r="L90" s="123"/>
      <c r="M90" s="123">
        <f>SUM(M91:M91)</f>
        <v>0</v>
      </c>
      <c r="N90" s="123"/>
      <c r="O90" s="123">
        <f>SUM(O91:O91)</f>
        <v>0</v>
      </c>
      <c r="P90" s="123"/>
      <c r="Q90" s="123">
        <f>SUM(Q91:Q91)</f>
        <v>0</v>
      </c>
      <c r="R90" s="123"/>
      <c r="S90" s="123"/>
      <c r="T90" s="123"/>
      <c r="U90" s="123"/>
      <c r="V90" s="123">
        <f>SUM(V91:V91)</f>
        <v>0</v>
      </c>
      <c r="W90" s="123"/>
      <c r="X90" s="123"/>
      <c r="AG90" t="s">
        <v>107</v>
      </c>
    </row>
    <row r="91" spans="1:60" outlineLevel="1" x14ac:dyDescent="0.2">
      <c r="A91" s="136">
        <v>17</v>
      </c>
      <c r="B91" s="137" t="s">
        <v>177</v>
      </c>
      <c r="C91" s="145" t="s">
        <v>178</v>
      </c>
      <c r="D91" s="138" t="s">
        <v>179</v>
      </c>
      <c r="E91" s="139">
        <v>1</v>
      </c>
      <c r="F91" s="140"/>
      <c r="G91" s="141">
        <f>ROUND(E91*F91,2)</f>
        <v>0</v>
      </c>
      <c r="H91" s="120">
        <v>0</v>
      </c>
      <c r="I91" s="120">
        <f>ROUND(E91*H91,2)</f>
        <v>0</v>
      </c>
      <c r="J91" s="120">
        <v>3000</v>
      </c>
      <c r="K91" s="120">
        <f>ROUND(E91*J91,2)</f>
        <v>3000</v>
      </c>
      <c r="L91" s="120">
        <v>21</v>
      </c>
      <c r="M91" s="120">
        <f>G91*(1+L91/100)</f>
        <v>0</v>
      </c>
      <c r="N91" s="120">
        <v>0</v>
      </c>
      <c r="O91" s="120">
        <f>ROUND(E91*N91,2)</f>
        <v>0</v>
      </c>
      <c r="P91" s="120">
        <v>0</v>
      </c>
      <c r="Q91" s="120">
        <f>ROUND(E91*P91,2)</f>
        <v>0</v>
      </c>
      <c r="R91" s="120"/>
      <c r="S91" s="120" t="s">
        <v>162</v>
      </c>
      <c r="T91" s="120" t="s">
        <v>163</v>
      </c>
      <c r="U91" s="120">
        <v>0</v>
      </c>
      <c r="V91" s="120">
        <f>ROUND(E91*U91,2)</f>
        <v>0</v>
      </c>
      <c r="W91" s="120"/>
      <c r="X91" s="120" t="s">
        <v>112</v>
      </c>
      <c r="Y91" s="115"/>
      <c r="Z91" s="115"/>
      <c r="AA91" s="115"/>
      <c r="AB91" s="115"/>
      <c r="AC91" s="115"/>
      <c r="AD91" s="115"/>
      <c r="AE91" s="115"/>
      <c r="AF91" s="115"/>
      <c r="AG91" s="115" t="s">
        <v>113</v>
      </c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</row>
    <row r="92" spans="1:60" x14ac:dyDescent="0.2">
      <c r="A92" s="124" t="s">
        <v>106</v>
      </c>
      <c r="B92" s="125" t="s">
        <v>58</v>
      </c>
      <c r="C92" s="142" t="s">
        <v>59</v>
      </c>
      <c r="D92" s="126"/>
      <c r="E92" s="127"/>
      <c r="F92" s="128"/>
      <c r="G92" s="129">
        <f>SUMIF(AG93:AG99,"&lt;&gt;NOR",G93:G99)</f>
        <v>0</v>
      </c>
      <c r="H92" s="123"/>
      <c r="I92" s="123">
        <f>SUM(I93:I99)</f>
        <v>9403.75</v>
      </c>
      <c r="J92" s="123"/>
      <c r="K92" s="123">
        <f>SUM(K93:K99)</f>
        <v>1595.74</v>
      </c>
      <c r="L92" s="123"/>
      <c r="M92" s="123">
        <f>SUM(M93:M99)</f>
        <v>0</v>
      </c>
      <c r="N92" s="123"/>
      <c r="O92" s="123">
        <f>SUM(O93:O99)</f>
        <v>0.06</v>
      </c>
      <c r="P92" s="123"/>
      <c r="Q92" s="123">
        <f>SUM(Q93:Q99)</f>
        <v>7.0000000000000007E-2</v>
      </c>
      <c r="R92" s="123"/>
      <c r="S92" s="123"/>
      <c r="T92" s="123"/>
      <c r="U92" s="123"/>
      <c r="V92" s="123">
        <f>SUM(V93:V99)</f>
        <v>4.33</v>
      </c>
      <c r="W92" s="123"/>
      <c r="X92" s="123"/>
      <c r="AG92" t="s">
        <v>107</v>
      </c>
    </row>
    <row r="93" spans="1:60" outlineLevel="1" x14ac:dyDescent="0.2">
      <c r="A93" s="136">
        <v>18</v>
      </c>
      <c r="B93" s="137" t="s">
        <v>180</v>
      </c>
      <c r="C93" s="145" t="s">
        <v>181</v>
      </c>
      <c r="D93" s="138" t="s">
        <v>182</v>
      </c>
      <c r="E93" s="139">
        <v>1</v>
      </c>
      <c r="F93" s="140"/>
      <c r="G93" s="141">
        <f t="shared" ref="G93:G99" si="0">ROUND(E93*F93,2)</f>
        <v>0</v>
      </c>
      <c r="H93" s="120">
        <v>0</v>
      </c>
      <c r="I93" s="120">
        <f t="shared" ref="I93:I99" si="1">ROUND(E93*H93,2)</f>
        <v>0</v>
      </c>
      <c r="J93" s="120">
        <v>164.5</v>
      </c>
      <c r="K93" s="120">
        <f t="shared" ref="K93:K99" si="2">ROUND(E93*J93,2)</f>
        <v>164.5</v>
      </c>
      <c r="L93" s="120">
        <v>21</v>
      </c>
      <c r="M93" s="120">
        <f t="shared" ref="M93:M99" si="3">G93*(1+L93/100)</f>
        <v>0</v>
      </c>
      <c r="N93" s="120">
        <v>0</v>
      </c>
      <c r="O93" s="120">
        <f t="shared" ref="O93:O99" si="4">ROUND(E93*N93,2)</f>
        <v>0</v>
      </c>
      <c r="P93" s="120">
        <v>3.2899999999999999E-2</v>
      </c>
      <c r="Q93" s="120">
        <f t="shared" ref="Q93:Q99" si="5">ROUND(E93*P93,2)</f>
        <v>0.03</v>
      </c>
      <c r="R93" s="120"/>
      <c r="S93" s="120" t="s">
        <v>111</v>
      </c>
      <c r="T93" s="120" t="s">
        <v>153</v>
      </c>
      <c r="U93" s="120">
        <v>0.432</v>
      </c>
      <c r="V93" s="120">
        <f t="shared" ref="V93:V99" si="6">ROUND(E93*U93,2)</f>
        <v>0.43</v>
      </c>
      <c r="W93" s="120"/>
      <c r="X93" s="120" t="s">
        <v>112</v>
      </c>
      <c r="Y93" s="115"/>
      <c r="Z93" s="115"/>
      <c r="AA93" s="115"/>
      <c r="AB93" s="115"/>
      <c r="AC93" s="115"/>
      <c r="AD93" s="115"/>
      <c r="AE93" s="115"/>
      <c r="AF93" s="115"/>
      <c r="AG93" s="115" t="s">
        <v>113</v>
      </c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</row>
    <row r="94" spans="1:60" ht="22.5" outlineLevel="1" x14ac:dyDescent="0.2">
      <c r="A94" s="136">
        <v>19</v>
      </c>
      <c r="B94" s="137" t="s">
        <v>183</v>
      </c>
      <c r="C94" s="145" t="s">
        <v>184</v>
      </c>
      <c r="D94" s="138" t="s">
        <v>131</v>
      </c>
      <c r="E94" s="139">
        <v>1</v>
      </c>
      <c r="F94" s="140"/>
      <c r="G94" s="141">
        <f t="shared" si="0"/>
        <v>0</v>
      </c>
      <c r="H94" s="120">
        <v>308.99</v>
      </c>
      <c r="I94" s="120">
        <f t="shared" si="1"/>
        <v>308.99</v>
      </c>
      <c r="J94" s="120">
        <v>124.01</v>
      </c>
      <c r="K94" s="120">
        <f t="shared" si="2"/>
        <v>124.01</v>
      </c>
      <c r="L94" s="120">
        <v>21</v>
      </c>
      <c r="M94" s="120">
        <f t="shared" si="3"/>
        <v>0</v>
      </c>
      <c r="N94" s="120">
        <v>9.0000000000000006E-5</v>
      </c>
      <c r="O94" s="120">
        <f t="shared" si="4"/>
        <v>0</v>
      </c>
      <c r="P94" s="120">
        <v>0</v>
      </c>
      <c r="Q94" s="120">
        <f t="shared" si="5"/>
        <v>0</v>
      </c>
      <c r="R94" s="120"/>
      <c r="S94" s="120" t="s">
        <v>111</v>
      </c>
      <c r="T94" s="120" t="s">
        <v>111</v>
      </c>
      <c r="U94" s="120">
        <v>0.246</v>
      </c>
      <c r="V94" s="120">
        <f t="shared" si="6"/>
        <v>0.25</v>
      </c>
      <c r="W94" s="120"/>
      <c r="X94" s="120" t="s">
        <v>112</v>
      </c>
      <c r="Y94" s="115"/>
      <c r="Z94" s="115"/>
      <c r="AA94" s="115"/>
      <c r="AB94" s="115"/>
      <c r="AC94" s="115"/>
      <c r="AD94" s="115"/>
      <c r="AE94" s="115"/>
      <c r="AF94" s="115"/>
      <c r="AG94" s="115" t="s">
        <v>113</v>
      </c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</row>
    <row r="95" spans="1:60" outlineLevel="1" x14ac:dyDescent="0.2">
      <c r="A95" s="136">
        <v>20</v>
      </c>
      <c r="B95" s="137" t="s">
        <v>185</v>
      </c>
      <c r="C95" s="145" t="s">
        <v>186</v>
      </c>
      <c r="D95" s="138" t="s">
        <v>131</v>
      </c>
      <c r="E95" s="139">
        <v>1</v>
      </c>
      <c r="F95" s="140"/>
      <c r="G95" s="141">
        <f t="shared" si="0"/>
        <v>0</v>
      </c>
      <c r="H95" s="120">
        <v>2306.71</v>
      </c>
      <c r="I95" s="120">
        <f t="shared" si="1"/>
        <v>2306.71</v>
      </c>
      <c r="J95" s="120">
        <v>318.29000000000002</v>
      </c>
      <c r="K95" s="120">
        <f t="shared" si="2"/>
        <v>318.29000000000002</v>
      </c>
      <c r="L95" s="120">
        <v>21</v>
      </c>
      <c r="M95" s="120">
        <f t="shared" si="3"/>
        <v>0</v>
      </c>
      <c r="N95" s="120">
        <v>4.453E-2</v>
      </c>
      <c r="O95" s="120">
        <f t="shared" si="4"/>
        <v>0.04</v>
      </c>
      <c r="P95" s="120">
        <v>4.2529999999999998E-2</v>
      </c>
      <c r="Q95" s="120">
        <f t="shared" si="5"/>
        <v>0.04</v>
      </c>
      <c r="R95" s="120"/>
      <c r="S95" s="120" t="s">
        <v>111</v>
      </c>
      <c r="T95" s="120" t="s">
        <v>153</v>
      </c>
      <c r="U95" s="120">
        <v>0.65400000000000003</v>
      </c>
      <c r="V95" s="120">
        <f t="shared" si="6"/>
        <v>0.65</v>
      </c>
      <c r="W95" s="120"/>
      <c r="X95" s="120" t="s">
        <v>112</v>
      </c>
      <c r="Y95" s="115"/>
      <c r="Z95" s="115"/>
      <c r="AA95" s="115"/>
      <c r="AB95" s="115"/>
      <c r="AC95" s="115"/>
      <c r="AD95" s="115"/>
      <c r="AE95" s="115"/>
      <c r="AF95" s="115"/>
      <c r="AG95" s="115" t="s">
        <v>113</v>
      </c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</row>
    <row r="96" spans="1:60" outlineLevel="1" x14ac:dyDescent="0.2">
      <c r="A96" s="136">
        <v>21</v>
      </c>
      <c r="B96" s="137" t="s">
        <v>187</v>
      </c>
      <c r="C96" s="145" t="s">
        <v>188</v>
      </c>
      <c r="D96" s="138" t="s">
        <v>131</v>
      </c>
      <c r="E96" s="139">
        <v>3</v>
      </c>
      <c r="F96" s="140"/>
      <c r="G96" s="141">
        <f t="shared" si="0"/>
        <v>0</v>
      </c>
      <c r="H96" s="120">
        <v>0</v>
      </c>
      <c r="I96" s="120">
        <f t="shared" si="1"/>
        <v>0</v>
      </c>
      <c r="J96" s="120">
        <v>246</v>
      </c>
      <c r="K96" s="120">
        <f t="shared" si="2"/>
        <v>738</v>
      </c>
      <c r="L96" s="120">
        <v>21</v>
      </c>
      <c r="M96" s="120">
        <f t="shared" si="3"/>
        <v>0</v>
      </c>
      <c r="N96" s="120">
        <v>0</v>
      </c>
      <c r="O96" s="120">
        <f t="shared" si="4"/>
        <v>0</v>
      </c>
      <c r="P96" s="120">
        <v>0</v>
      </c>
      <c r="Q96" s="120">
        <f t="shared" si="5"/>
        <v>0</v>
      </c>
      <c r="R96" s="120"/>
      <c r="S96" s="120" t="s">
        <v>111</v>
      </c>
      <c r="T96" s="120" t="s">
        <v>111</v>
      </c>
      <c r="U96" s="120">
        <v>0.45</v>
      </c>
      <c r="V96" s="120">
        <f t="shared" si="6"/>
        <v>1.35</v>
      </c>
      <c r="W96" s="120"/>
      <c r="X96" s="120" t="s">
        <v>112</v>
      </c>
      <c r="Y96" s="115"/>
      <c r="Z96" s="115"/>
      <c r="AA96" s="115"/>
      <c r="AB96" s="115"/>
      <c r="AC96" s="115"/>
      <c r="AD96" s="115"/>
      <c r="AE96" s="115"/>
      <c r="AF96" s="115"/>
      <c r="AG96" s="115" t="s">
        <v>113</v>
      </c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</row>
    <row r="97" spans="1:60" ht="22.5" outlineLevel="1" x14ac:dyDescent="0.2">
      <c r="A97" s="136">
        <v>22</v>
      </c>
      <c r="B97" s="137" t="s">
        <v>189</v>
      </c>
      <c r="C97" s="145" t="s">
        <v>190</v>
      </c>
      <c r="D97" s="138" t="s">
        <v>182</v>
      </c>
      <c r="E97" s="139">
        <v>5</v>
      </c>
      <c r="F97" s="140"/>
      <c r="G97" s="141">
        <f t="shared" si="0"/>
        <v>0</v>
      </c>
      <c r="H97" s="120">
        <v>4.6100000000000003</v>
      </c>
      <c r="I97" s="120">
        <f t="shared" si="1"/>
        <v>23.05</v>
      </c>
      <c r="J97" s="120">
        <v>43.39</v>
      </c>
      <c r="K97" s="120">
        <f t="shared" si="2"/>
        <v>216.95</v>
      </c>
      <c r="L97" s="120">
        <v>21</v>
      </c>
      <c r="M97" s="120">
        <f t="shared" si="3"/>
        <v>0</v>
      </c>
      <c r="N97" s="120">
        <v>3.0000000000000001E-5</v>
      </c>
      <c r="O97" s="120">
        <f t="shared" si="4"/>
        <v>0</v>
      </c>
      <c r="P97" s="120">
        <v>0</v>
      </c>
      <c r="Q97" s="120">
        <f t="shared" si="5"/>
        <v>0</v>
      </c>
      <c r="R97" s="120"/>
      <c r="S97" s="120" t="s">
        <v>162</v>
      </c>
      <c r="T97" s="120" t="s">
        <v>163</v>
      </c>
      <c r="U97" s="120">
        <v>0.33</v>
      </c>
      <c r="V97" s="120">
        <f t="shared" si="6"/>
        <v>1.65</v>
      </c>
      <c r="W97" s="120"/>
      <c r="X97" s="120" t="s">
        <v>112</v>
      </c>
      <c r="Y97" s="115"/>
      <c r="Z97" s="115"/>
      <c r="AA97" s="115"/>
      <c r="AB97" s="115"/>
      <c r="AC97" s="115"/>
      <c r="AD97" s="115"/>
      <c r="AE97" s="115"/>
      <c r="AF97" s="115"/>
      <c r="AG97" s="115" t="s">
        <v>113</v>
      </c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</row>
    <row r="98" spans="1:60" outlineLevel="1" x14ac:dyDescent="0.2">
      <c r="A98" s="136">
        <v>23</v>
      </c>
      <c r="B98" s="137" t="s">
        <v>191</v>
      </c>
      <c r="C98" s="145" t="s">
        <v>192</v>
      </c>
      <c r="D98" s="138" t="s">
        <v>131</v>
      </c>
      <c r="E98" s="139">
        <v>1</v>
      </c>
      <c r="F98" s="140"/>
      <c r="G98" s="141">
        <f t="shared" si="0"/>
        <v>0</v>
      </c>
      <c r="H98" s="120">
        <v>6765</v>
      </c>
      <c r="I98" s="120">
        <f t="shared" si="1"/>
        <v>6765</v>
      </c>
      <c r="J98" s="120">
        <v>0</v>
      </c>
      <c r="K98" s="120">
        <f t="shared" si="2"/>
        <v>0</v>
      </c>
      <c r="L98" s="120">
        <v>21</v>
      </c>
      <c r="M98" s="120">
        <f t="shared" si="3"/>
        <v>0</v>
      </c>
      <c r="N98" s="120">
        <v>1.7999999999999999E-2</v>
      </c>
      <c r="O98" s="120">
        <f t="shared" si="4"/>
        <v>0.02</v>
      </c>
      <c r="P98" s="120">
        <v>0</v>
      </c>
      <c r="Q98" s="120">
        <f t="shared" si="5"/>
        <v>0</v>
      </c>
      <c r="R98" s="120" t="s">
        <v>193</v>
      </c>
      <c r="S98" s="120" t="s">
        <v>111</v>
      </c>
      <c r="T98" s="120" t="s">
        <v>111</v>
      </c>
      <c r="U98" s="120">
        <v>0</v>
      </c>
      <c r="V98" s="120">
        <f t="shared" si="6"/>
        <v>0</v>
      </c>
      <c r="W98" s="120"/>
      <c r="X98" s="120" t="s">
        <v>194</v>
      </c>
      <c r="Y98" s="115"/>
      <c r="Z98" s="115"/>
      <c r="AA98" s="115"/>
      <c r="AB98" s="115"/>
      <c r="AC98" s="115"/>
      <c r="AD98" s="115"/>
      <c r="AE98" s="115"/>
      <c r="AF98" s="115"/>
      <c r="AG98" s="115" t="s">
        <v>195</v>
      </c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  <c r="BH98" s="115"/>
    </row>
    <row r="99" spans="1:60" ht="22.5" outlineLevel="1" x14ac:dyDescent="0.2">
      <c r="A99" s="136">
        <v>24</v>
      </c>
      <c r="B99" s="137" t="s">
        <v>196</v>
      </c>
      <c r="C99" s="145" t="s">
        <v>197</v>
      </c>
      <c r="D99" s="138" t="s">
        <v>0</v>
      </c>
      <c r="E99" s="139">
        <v>109.655</v>
      </c>
      <c r="F99" s="140"/>
      <c r="G99" s="141">
        <f t="shared" si="0"/>
        <v>0</v>
      </c>
      <c r="H99" s="120">
        <v>0</v>
      </c>
      <c r="I99" s="120">
        <f t="shared" si="1"/>
        <v>0</v>
      </c>
      <c r="J99" s="120">
        <v>0.31</v>
      </c>
      <c r="K99" s="120">
        <f t="shared" si="2"/>
        <v>33.99</v>
      </c>
      <c r="L99" s="120">
        <v>21</v>
      </c>
      <c r="M99" s="120">
        <f t="shared" si="3"/>
        <v>0</v>
      </c>
      <c r="N99" s="120">
        <v>0</v>
      </c>
      <c r="O99" s="120">
        <f t="shared" si="4"/>
        <v>0</v>
      </c>
      <c r="P99" s="120">
        <v>0</v>
      </c>
      <c r="Q99" s="120">
        <f t="shared" si="5"/>
        <v>0</v>
      </c>
      <c r="R99" s="120"/>
      <c r="S99" s="120" t="s">
        <v>111</v>
      </c>
      <c r="T99" s="120" t="s">
        <v>153</v>
      </c>
      <c r="U99" s="120">
        <v>0</v>
      </c>
      <c r="V99" s="120">
        <f t="shared" si="6"/>
        <v>0</v>
      </c>
      <c r="W99" s="120"/>
      <c r="X99" s="120" t="s">
        <v>175</v>
      </c>
      <c r="Y99" s="115"/>
      <c r="Z99" s="115"/>
      <c r="AA99" s="115"/>
      <c r="AB99" s="115"/>
      <c r="AC99" s="115"/>
      <c r="AD99" s="115"/>
      <c r="AE99" s="115"/>
      <c r="AF99" s="115"/>
      <c r="AG99" s="115" t="s">
        <v>176</v>
      </c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  <c r="BH99" s="115"/>
    </row>
    <row r="100" spans="1:60" x14ac:dyDescent="0.2">
      <c r="A100" s="124" t="s">
        <v>106</v>
      </c>
      <c r="B100" s="125" t="s">
        <v>60</v>
      </c>
      <c r="C100" s="142" t="s">
        <v>61</v>
      </c>
      <c r="D100" s="126"/>
      <c r="E100" s="127"/>
      <c r="F100" s="128"/>
      <c r="G100" s="129">
        <f>SUMIF(AG101:AG108,"&lt;&gt;NOR",G101:G108)</f>
        <v>0</v>
      </c>
      <c r="H100" s="123"/>
      <c r="I100" s="123">
        <f>SUM(I101:I108)</f>
        <v>0</v>
      </c>
      <c r="J100" s="123"/>
      <c r="K100" s="123">
        <f>SUM(K101:K108)</f>
        <v>12378.63</v>
      </c>
      <c r="L100" s="123"/>
      <c r="M100" s="123">
        <f>SUM(M101:M108)</f>
        <v>0</v>
      </c>
      <c r="N100" s="123"/>
      <c r="O100" s="123">
        <f>SUM(O101:O108)</f>
        <v>0</v>
      </c>
      <c r="P100" s="123"/>
      <c r="Q100" s="123">
        <f>SUM(Q101:Q108)</f>
        <v>1.22</v>
      </c>
      <c r="R100" s="123"/>
      <c r="S100" s="123"/>
      <c r="T100" s="123"/>
      <c r="U100" s="123"/>
      <c r="V100" s="123">
        <f>SUM(V101:V108)</f>
        <v>6.65</v>
      </c>
      <c r="W100" s="123"/>
      <c r="X100" s="123"/>
      <c r="AG100" t="s">
        <v>107</v>
      </c>
    </row>
    <row r="101" spans="1:60" ht="22.5" outlineLevel="1" x14ac:dyDescent="0.2">
      <c r="A101" s="136">
        <v>25</v>
      </c>
      <c r="B101" s="137" t="s">
        <v>198</v>
      </c>
      <c r="C101" s="145" t="s">
        <v>199</v>
      </c>
      <c r="D101" s="138" t="s">
        <v>131</v>
      </c>
      <c r="E101" s="139">
        <v>7</v>
      </c>
      <c r="F101" s="140"/>
      <c r="G101" s="141">
        <f>ROUND(E101*F101,2)</f>
        <v>0</v>
      </c>
      <c r="H101" s="120">
        <v>0</v>
      </c>
      <c r="I101" s="120">
        <f>ROUND(E101*H101,2)</f>
        <v>0</v>
      </c>
      <c r="J101" s="120">
        <v>250</v>
      </c>
      <c r="K101" s="120">
        <f>ROUND(E101*J101,2)</f>
        <v>1750</v>
      </c>
      <c r="L101" s="120">
        <v>21</v>
      </c>
      <c r="M101" s="120">
        <f>G101*(1+L101/100)</f>
        <v>0</v>
      </c>
      <c r="N101" s="120">
        <v>0</v>
      </c>
      <c r="O101" s="120">
        <f>ROUND(E101*N101,2)</f>
        <v>0</v>
      </c>
      <c r="P101" s="120">
        <v>0.17399999999999999</v>
      </c>
      <c r="Q101" s="120">
        <f>ROUND(E101*P101,2)</f>
        <v>1.22</v>
      </c>
      <c r="R101" s="120"/>
      <c r="S101" s="120" t="s">
        <v>111</v>
      </c>
      <c r="T101" s="120" t="s">
        <v>163</v>
      </c>
      <c r="U101" s="120">
        <v>0.95</v>
      </c>
      <c r="V101" s="120">
        <f>ROUND(E101*U101,2)</f>
        <v>6.65</v>
      </c>
      <c r="W101" s="120"/>
      <c r="X101" s="120" t="s">
        <v>112</v>
      </c>
      <c r="Y101" s="115"/>
      <c r="Z101" s="115"/>
      <c r="AA101" s="115"/>
      <c r="AB101" s="115"/>
      <c r="AC101" s="115"/>
      <c r="AD101" s="115"/>
      <c r="AE101" s="115"/>
      <c r="AF101" s="115"/>
      <c r="AG101" s="115" t="s">
        <v>113</v>
      </c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5"/>
      <c r="BG101" s="115"/>
      <c r="BH101" s="115"/>
    </row>
    <row r="102" spans="1:60" ht="22.5" outlineLevel="1" x14ac:dyDescent="0.2">
      <c r="A102" s="136">
        <v>26</v>
      </c>
      <c r="B102" s="137" t="s">
        <v>200</v>
      </c>
      <c r="C102" s="145" t="s">
        <v>201</v>
      </c>
      <c r="D102" s="138" t="s">
        <v>131</v>
      </c>
      <c r="E102" s="139">
        <v>1</v>
      </c>
      <c r="F102" s="140"/>
      <c r="G102" s="141">
        <f>ROUND(E102*F102,2)</f>
        <v>0</v>
      </c>
      <c r="H102" s="120">
        <v>0</v>
      </c>
      <c r="I102" s="120">
        <f>ROUND(E102*H102,2)</f>
        <v>0</v>
      </c>
      <c r="J102" s="120">
        <v>4500</v>
      </c>
      <c r="K102" s="120">
        <f>ROUND(E102*J102,2)</f>
        <v>4500</v>
      </c>
      <c r="L102" s="120">
        <v>21</v>
      </c>
      <c r="M102" s="120">
        <f>G102*(1+L102/100)</f>
        <v>0</v>
      </c>
      <c r="N102" s="120">
        <v>0</v>
      </c>
      <c r="O102" s="120">
        <f>ROUND(E102*N102,2)</f>
        <v>0</v>
      </c>
      <c r="P102" s="120">
        <v>0</v>
      </c>
      <c r="Q102" s="120">
        <f>ROUND(E102*P102,2)</f>
        <v>0</v>
      </c>
      <c r="R102" s="120"/>
      <c r="S102" s="120" t="s">
        <v>162</v>
      </c>
      <c r="T102" s="120" t="s">
        <v>163</v>
      </c>
      <c r="U102" s="120">
        <v>0</v>
      </c>
      <c r="V102" s="120">
        <f>ROUND(E102*U102,2)</f>
        <v>0</v>
      </c>
      <c r="W102" s="120"/>
      <c r="X102" s="120" t="s">
        <v>202</v>
      </c>
      <c r="Y102" s="115"/>
      <c r="Z102" s="115"/>
      <c r="AA102" s="115"/>
      <c r="AB102" s="115"/>
      <c r="AC102" s="115"/>
      <c r="AD102" s="115"/>
      <c r="AE102" s="115"/>
      <c r="AF102" s="115"/>
      <c r="AG102" s="115" t="s">
        <v>203</v>
      </c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  <c r="BH102" s="115"/>
    </row>
    <row r="103" spans="1:60" outlineLevel="1" x14ac:dyDescent="0.2">
      <c r="A103" s="130">
        <v>27</v>
      </c>
      <c r="B103" s="131" t="s">
        <v>204</v>
      </c>
      <c r="C103" s="143" t="s">
        <v>205</v>
      </c>
      <c r="D103" s="132" t="s">
        <v>179</v>
      </c>
      <c r="E103" s="133">
        <v>1</v>
      </c>
      <c r="F103" s="134"/>
      <c r="G103" s="135">
        <f>ROUND(E103*F103,2)</f>
        <v>0</v>
      </c>
      <c r="H103" s="120">
        <v>0</v>
      </c>
      <c r="I103" s="120">
        <f>ROUND(E103*H103,2)</f>
        <v>0</v>
      </c>
      <c r="J103" s="120">
        <v>6000</v>
      </c>
      <c r="K103" s="120">
        <f>ROUND(E103*J103,2)</f>
        <v>6000</v>
      </c>
      <c r="L103" s="120">
        <v>21</v>
      </c>
      <c r="M103" s="120">
        <f>G103*(1+L103/100)</f>
        <v>0</v>
      </c>
      <c r="N103" s="120">
        <v>0</v>
      </c>
      <c r="O103" s="120">
        <f>ROUND(E103*N103,2)</f>
        <v>0</v>
      </c>
      <c r="P103" s="120">
        <v>0</v>
      </c>
      <c r="Q103" s="120">
        <f>ROUND(E103*P103,2)</f>
        <v>0</v>
      </c>
      <c r="R103" s="120"/>
      <c r="S103" s="120" t="s">
        <v>162</v>
      </c>
      <c r="T103" s="120" t="s">
        <v>163</v>
      </c>
      <c r="U103" s="120">
        <v>0</v>
      </c>
      <c r="V103" s="120">
        <f>ROUND(E103*U103,2)</f>
        <v>0</v>
      </c>
      <c r="W103" s="120"/>
      <c r="X103" s="120" t="s">
        <v>202</v>
      </c>
      <c r="Y103" s="115"/>
      <c r="Z103" s="115"/>
      <c r="AA103" s="115"/>
      <c r="AB103" s="115"/>
      <c r="AC103" s="115"/>
      <c r="AD103" s="115"/>
      <c r="AE103" s="115"/>
      <c r="AF103" s="115"/>
      <c r="AG103" s="115" t="s">
        <v>203</v>
      </c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  <c r="BH103" s="115"/>
    </row>
    <row r="104" spans="1:60" outlineLevel="1" x14ac:dyDescent="0.2">
      <c r="A104" s="118"/>
      <c r="B104" s="119"/>
      <c r="C104" s="144" t="s">
        <v>206</v>
      </c>
      <c r="D104" s="121"/>
      <c r="E104" s="122">
        <v>1</v>
      </c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15"/>
      <c r="Z104" s="115"/>
      <c r="AA104" s="115"/>
      <c r="AB104" s="115"/>
      <c r="AC104" s="115"/>
      <c r="AD104" s="115"/>
      <c r="AE104" s="115"/>
      <c r="AF104" s="115"/>
      <c r="AG104" s="115" t="s">
        <v>115</v>
      </c>
      <c r="AH104" s="115">
        <v>0</v>
      </c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</row>
    <row r="105" spans="1:60" outlineLevel="1" x14ac:dyDescent="0.2">
      <c r="A105" s="118"/>
      <c r="B105" s="119"/>
      <c r="C105" s="144" t="s">
        <v>207</v>
      </c>
      <c r="D105" s="121"/>
      <c r="E105" s="122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15"/>
      <c r="Z105" s="115"/>
      <c r="AA105" s="115"/>
      <c r="AB105" s="115"/>
      <c r="AC105" s="115"/>
      <c r="AD105" s="115"/>
      <c r="AE105" s="115"/>
      <c r="AF105" s="115"/>
      <c r="AG105" s="115" t="s">
        <v>115</v>
      </c>
      <c r="AH105" s="115">
        <v>0</v>
      </c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</row>
    <row r="106" spans="1:60" outlineLevel="1" x14ac:dyDescent="0.2">
      <c r="A106" s="118"/>
      <c r="B106" s="119"/>
      <c r="C106" s="144" t="s">
        <v>208</v>
      </c>
      <c r="D106" s="121"/>
      <c r="E106" s="122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15"/>
      <c r="Z106" s="115"/>
      <c r="AA106" s="115"/>
      <c r="AB106" s="115"/>
      <c r="AC106" s="115"/>
      <c r="AD106" s="115"/>
      <c r="AE106" s="115"/>
      <c r="AF106" s="115"/>
      <c r="AG106" s="115" t="s">
        <v>115</v>
      </c>
      <c r="AH106" s="115">
        <v>0</v>
      </c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</row>
    <row r="107" spans="1:60" outlineLevel="1" x14ac:dyDescent="0.2">
      <c r="A107" s="118"/>
      <c r="B107" s="119"/>
      <c r="C107" s="144" t="s">
        <v>209</v>
      </c>
      <c r="D107" s="121"/>
      <c r="E107" s="122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15"/>
      <c r="Z107" s="115"/>
      <c r="AA107" s="115"/>
      <c r="AB107" s="115"/>
      <c r="AC107" s="115"/>
      <c r="AD107" s="115"/>
      <c r="AE107" s="115"/>
      <c r="AF107" s="115"/>
      <c r="AG107" s="115" t="s">
        <v>115</v>
      </c>
      <c r="AH107" s="115">
        <v>0</v>
      </c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</row>
    <row r="108" spans="1:60" outlineLevel="1" x14ac:dyDescent="0.2">
      <c r="A108" s="136">
        <v>28</v>
      </c>
      <c r="B108" s="137" t="s">
        <v>210</v>
      </c>
      <c r="C108" s="145" t="s">
        <v>211</v>
      </c>
      <c r="D108" s="138" t="s">
        <v>0</v>
      </c>
      <c r="E108" s="139">
        <v>122.5</v>
      </c>
      <c r="F108" s="140"/>
      <c r="G108" s="141">
        <f>ROUND(E108*F108,2)</f>
        <v>0</v>
      </c>
      <c r="H108" s="120">
        <v>0</v>
      </c>
      <c r="I108" s="120">
        <f>ROUND(E108*H108,2)</f>
        <v>0</v>
      </c>
      <c r="J108" s="120">
        <v>1.05</v>
      </c>
      <c r="K108" s="120">
        <f>ROUND(E108*J108,2)</f>
        <v>128.63</v>
      </c>
      <c r="L108" s="120">
        <v>21</v>
      </c>
      <c r="M108" s="120">
        <f>G108*(1+L108/100)</f>
        <v>0</v>
      </c>
      <c r="N108" s="120">
        <v>0</v>
      </c>
      <c r="O108" s="120">
        <f>ROUND(E108*N108,2)</f>
        <v>0</v>
      </c>
      <c r="P108" s="120">
        <v>0</v>
      </c>
      <c r="Q108" s="120">
        <f>ROUND(E108*P108,2)</f>
        <v>0</v>
      </c>
      <c r="R108" s="120"/>
      <c r="S108" s="120" t="s">
        <v>111</v>
      </c>
      <c r="T108" s="120" t="s">
        <v>111</v>
      </c>
      <c r="U108" s="120">
        <v>0</v>
      </c>
      <c r="V108" s="120">
        <f>ROUND(E108*U108,2)</f>
        <v>0</v>
      </c>
      <c r="W108" s="120"/>
      <c r="X108" s="120" t="s">
        <v>175</v>
      </c>
      <c r="Y108" s="115"/>
      <c r="Z108" s="115"/>
      <c r="AA108" s="115"/>
      <c r="AB108" s="115"/>
      <c r="AC108" s="115"/>
      <c r="AD108" s="115"/>
      <c r="AE108" s="115"/>
      <c r="AF108" s="115"/>
      <c r="AG108" s="115" t="s">
        <v>176</v>
      </c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</row>
    <row r="109" spans="1:60" x14ac:dyDescent="0.2">
      <c r="A109" s="124" t="s">
        <v>106</v>
      </c>
      <c r="B109" s="125" t="s">
        <v>62</v>
      </c>
      <c r="C109" s="142" t="s">
        <v>63</v>
      </c>
      <c r="D109" s="126"/>
      <c r="E109" s="127"/>
      <c r="F109" s="128"/>
      <c r="G109" s="129">
        <f>SUMIF(AG110:AG111,"&lt;&gt;NOR",G110:G111)</f>
        <v>0</v>
      </c>
      <c r="H109" s="123"/>
      <c r="I109" s="123">
        <f>SUM(I110:I111)</f>
        <v>0</v>
      </c>
      <c r="J109" s="123"/>
      <c r="K109" s="123">
        <f>SUM(K110:K111)</f>
        <v>1527</v>
      </c>
      <c r="L109" s="123"/>
      <c r="M109" s="123">
        <f>SUM(M110:M111)</f>
        <v>0</v>
      </c>
      <c r="N109" s="123"/>
      <c r="O109" s="123">
        <f>SUM(O110:O111)</f>
        <v>0</v>
      </c>
      <c r="P109" s="123"/>
      <c r="Q109" s="123">
        <f>SUM(Q110:Q111)</f>
        <v>0</v>
      </c>
      <c r="R109" s="123"/>
      <c r="S109" s="123"/>
      <c r="T109" s="123"/>
      <c r="U109" s="123"/>
      <c r="V109" s="123">
        <f>SUM(V110:V111)</f>
        <v>4.76</v>
      </c>
      <c r="W109" s="123"/>
      <c r="X109" s="123"/>
      <c r="AG109" t="s">
        <v>107</v>
      </c>
    </row>
    <row r="110" spans="1:60" outlineLevel="1" x14ac:dyDescent="0.2">
      <c r="A110" s="136">
        <v>29</v>
      </c>
      <c r="B110" s="137" t="s">
        <v>212</v>
      </c>
      <c r="C110" s="145" t="s">
        <v>213</v>
      </c>
      <c r="D110" s="138" t="s">
        <v>131</v>
      </c>
      <c r="E110" s="139">
        <v>3</v>
      </c>
      <c r="F110" s="140"/>
      <c r="G110" s="141">
        <f>ROUND(E110*F110,2)</f>
        <v>0</v>
      </c>
      <c r="H110" s="120">
        <v>0</v>
      </c>
      <c r="I110" s="120">
        <f>ROUND(E110*H110,2)</f>
        <v>0</v>
      </c>
      <c r="J110" s="120">
        <v>500</v>
      </c>
      <c r="K110" s="120">
        <f>ROUND(E110*J110,2)</f>
        <v>1500</v>
      </c>
      <c r="L110" s="120">
        <v>21</v>
      </c>
      <c r="M110" s="120">
        <f>G110*(1+L110/100)</f>
        <v>0</v>
      </c>
      <c r="N110" s="120">
        <v>0</v>
      </c>
      <c r="O110" s="120">
        <f>ROUND(E110*N110,2)</f>
        <v>0</v>
      </c>
      <c r="P110" s="120">
        <v>0</v>
      </c>
      <c r="Q110" s="120">
        <f>ROUND(E110*P110,2)</f>
        <v>0</v>
      </c>
      <c r="R110" s="120"/>
      <c r="S110" s="120" t="s">
        <v>111</v>
      </c>
      <c r="T110" s="120" t="s">
        <v>163</v>
      </c>
      <c r="U110" s="120">
        <v>1.585</v>
      </c>
      <c r="V110" s="120">
        <f>ROUND(E110*U110,2)</f>
        <v>4.76</v>
      </c>
      <c r="W110" s="120"/>
      <c r="X110" s="120" t="s">
        <v>112</v>
      </c>
      <c r="Y110" s="115"/>
      <c r="Z110" s="115"/>
      <c r="AA110" s="115"/>
      <c r="AB110" s="115"/>
      <c r="AC110" s="115"/>
      <c r="AD110" s="115"/>
      <c r="AE110" s="115"/>
      <c r="AF110" s="115"/>
      <c r="AG110" s="115" t="s">
        <v>113</v>
      </c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</row>
    <row r="111" spans="1:60" outlineLevel="1" x14ac:dyDescent="0.2">
      <c r="A111" s="136">
        <v>30</v>
      </c>
      <c r="B111" s="137" t="s">
        <v>214</v>
      </c>
      <c r="C111" s="145" t="s">
        <v>215</v>
      </c>
      <c r="D111" s="138" t="s">
        <v>0</v>
      </c>
      <c r="E111" s="139">
        <v>15</v>
      </c>
      <c r="F111" s="140"/>
      <c r="G111" s="141">
        <f>ROUND(E111*F111,2)</f>
        <v>0</v>
      </c>
      <c r="H111" s="120">
        <v>0</v>
      </c>
      <c r="I111" s="120">
        <f>ROUND(E111*H111,2)</f>
        <v>0</v>
      </c>
      <c r="J111" s="120">
        <v>1.8</v>
      </c>
      <c r="K111" s="120">
        <f>ROUND(E111*J111,2)</f>
        <v>27</v>
      </c>
      <c r="L111" s="120">
        <v>21</v>
      </c>
      <c r="M111" s="120">
        <f>G111*(1+L111/100)</f>
        <v>0</v>
      </c>
      <c r="N111" s="120">
        <v>0</v>
      </c>
      <c r="O111" s="120">
        <f>ROUND(E111*N111,2)</f>
        <v>0</v>
      </c>
      <c r="P111" s="120">
        <v>0</v>
      </c>
      <c r="Q111" s="120">
        <f>ROUND(E111*P111,2)</f>
        <v>0</v>
      </c>
      <c r="R111" s="120"/>
      <c r="S111" s="120" t="s">
        <v>111</v>
      </c>
      <c r="T111" s="120" t="s">
        <v>111</v>
      </c>
      <c r="U111" s="120">
        <v>0</v>
      </c>
      <c r="V111" s="120">
        <f>ROUND(E111*U111,2)</f>
        <v>0</v>
      </c>
      <c r="W111" s="120"/>
      <c r="X111" s="120" t="s">
        <v>175</v>
      </c>
      <c r="Y111" s="115"/>
      <c r="Z111" s="115"/>
      <c r="AA111" s="115"/>
      <c r="AB111" s="115"/>
      <c r="AC111" s="115"/>
      <c r="AD111" s="115"/>
      <c r="AE111" s="115"/>
      <c r="AF111" s="115"/>
      <c r="AG111" s="115" t="s">
        <v>176</v>
      </c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</row>
    <row r="112" spans="1:60" x14ac:dyDescent="0.2">
      <c r="A112" s="124" t="s">
        <v>106</v>
      </c>
      <c r="B112" s="125" t="s">
        <v>64</v>
      </c>
      <c r="C112" s="142" t="s">
        <v>65</v>
      </c>
      <c r="D112" s="126"/>
      <c r="E112" s="127"/>
      <c r="F112" s="128"/>
      <c r="G112" s="129">
        <f>SUMIF(AG113:AG123,"&lt;&gt;NOR",G113:G123)</f>
        <v>0</v>
      </c>
      <c r="H112" s="123"/>
      <c r="I112" s="123">
        <f>SUM(I113:I123)</f>
        <v>278.63</v>
      </c>
      <c r="J112" s="123"/>
      <c r="K112" s="123">
        <f>SUM(K113:K123)</f>
        <v>743.45</v>
      </c>
      <c r="L112" s="123"/>
      <c r="M112" s="123">
        <f>SUM(M113:M123)</f>
        <v>0</v>
      </c>
      <c r="N112" s="123"/>
      <c r="O112" s="123">
        <f>SUM(O113:O123)</f>
        <v>0</v>
      </c>
      <c r="P112" s="123"/>
      <c r="Q112" s="123">
        <f>SUM(Q113:Q123)</f>
        <v>0</v>
      </c>
      <c r="R112" s="123"/>
      <c r="S112" s="123"/>
      <c r="T112" s="123"/>
      <c r="U112" s="123"/>
      <c r="V112" s="123">
        <f>SUM(V113:V123)</f>
        <v>1.29</v>
      </c>
      <c r="W112" s="123"/>
      <c r="X112" s="123"/>
      <c r="AG112" t="s">
        <v>107</v>
      </c>
    </row>
    <row r="113" spans="1:60" outlineLevel="1" x14ac:dyDescent="0.2">
      <c r="A113" s="130">
        <v>31</v>
      </c>
      <c r="B113" s="131" t="s">
        <v>216</v>
      </c>
      <c r="C113" s="143" t="s">
        <v>217</v>
      </c>
      <c r="D113" s="132" t="s">
        <v>134</v>
      </c>
      <c r="E113" s="133">
        <v>2.8</v>
      </c>
      <c r="F113" s="134"/>
      <c r="G113" s="135">
        <f>ROUND(E113*F113,2)</f>
        <v>0</v>
      </c>
      <c r="H113" s="120">
        <v>10.55</v>
      </c>
      <c r="I113" s="120">
        <f>ROUND(E113*H113,2)</f>
        <v>29.54</v>
      </c>
      <c r="J113" s="120">
        <v>118.95</v>
      </c>
      <c r="K113" s="120">
        <f>ROUND(E113*J113,2)</f>
        <v>333.06</v>
      </c>
      <c r="L113" s="120">
        <v>21</v>
      </c>
      <c r="M113" s="120">
        <f>G113*(1+L113/100)</f>
        <v>0</v>
      </c>
      <c r="N113" s="120">
        <v>3.2000000000000003E-4</v>
      </c>
      <c r="O113" s="120">
        <f>ROUND(E113*N113,2)</f>
        <v>0</v>
      </c>
      <c r="P113" s="120">
        <v>0</v>
      </c>
      <c r="Q113" s="120">
        <f>ROUND(E113*P113,2)</f>
        <v>0</v>
      </c>
      <c r="R113" s="120"/>
      <c r="S113" s="120" t="s">
        <v>111</v>
      </c>
      <c r="T113" s="120" t="s">
        <v>111</v>
      </c>
      <c r="U113" s="120">
        <v>0.23599999999999999</v>
      </c>
      <c r="V113" s="120">
        <f>ROUND(E113*U113,2)</f>
        <v>0.66</v>
      </c>
      <c r="W113" s="120"/>
      <c r="X113" s="120" t="s">
        <v>112</v>
      </c>
      <c r="Y113" s="115"/>
      <c r="Z113" s="115"/>
      <c r="AA113" s="115"/>
      <c r="AB113" s="115"/>
      <c r="AC113" s="115"/>
      <c r="AD113" s="115"/>
      <c r="AE113" s="115"/>
      <c r="AF113" s="115"/>
      <c r="AG113" s="115" t="s">
        <v>113</v>
      </c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</row>
    <row r="114" spans="1:60" outlineLevel="1" x14ac:dyDescent="0.2">
      <c r="A114" s="118"/>
      <c r="B114" s="119"/>
      <c r="C114" s="144" t="s">
        <v>135</v>
      </c>
      <c r="D114" s="121"/>
      <c r="E114" s="122">
        <v>2.8</v>
      </c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15"/>
      <c r="Z114" s="115"/>
      <c r="AA114" s="115"/>
      <c r="AB114" s="115"/>
      <c r="AC114" s="115"/>
      <c r="AD114" s="115"/>
      <c r="AE114" s="115"/>
      <c r="AF114" s="115"/>
      <c r="AG114" s="115" t="s">
        <v>115</v>
      </c>
      <c r="AH114" s="115">
        <v>0</v>
      </c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</row>
    <row r="115" spans="1:60" outlineLevel="1" x14ac:dyDescent="0.2">
      <c r="A115" s="130">
        <v>32</v>
      </c>
      <c r="B115" s="131" t="s">
        <v>218</v>
      </c>
      <c r="C115" s="143" t="s">
        <v>219</v>
      </c>
      <c r="D115" s="132" t="s">
        <v>134</v>
      </c>
      <c r="E115" s="133">
        <v>2.8</v>
      </c>
      <c r="F115" s="134"/>
      <c r="G115" s="135">
        <f>ROUND(E115*F115,2)</f>
        <v>0</v>
      </c>
      <c r="H115" s="120">
        <v>5.42</v>
      </c>
      <c r="I115" s="120">
        <f>ROUND(E115*H115,2)</f>
        <v>15.18</v>
      </c>
      <c r="J115" s="120">
        <v>88.68</v>
      </c>
      <c r="K115" s="120">
        <f>ROUND(E115*J115,2)</f>
        <v>248.3</v>
      </c>
      <c r="L115" s="120">
        <v>21</v>
      </c>
      <c r="M115" s="120">
        <f>G115*(1+L115/100)</f>
        <v>0</v>
      </c>
      <c r="N115" s="120">
        <v>0</v>
      </c>
      <c r="O115" s="120">
        <f>ROUND(E115*N115,2)</f>
        <v>0</v>
      </c>
      <c r="P115" s="120">
        <v>0</v>
      </c>
      <c r="Q115" s="120">
        <f>ROUND(E115*P115,2)</f>
        <v>0</v>
      </c>
      <c r="R115" s="120"/>
      <c r="S115" s="120" t="s">
        <v>111</v>
      </c>
      <c r="T115" s="120" t="s">
        <v>111</v>
      </c>
      <c r="U115" s="120">
        <v>0.154</v>
      </c>
      <c r="V115" s="120">
        <f>ROUND(E115*U115,2)</f>
        <v>0.43</v>
      </c>
      <c r="W115" s="120"/>
      <c r="X115" s="120" t="s">
        <v>112</v>
      </c>
      <c r="Y115" s="115"/>
      <c r="Z115" s="115"/>
      <c r="AA115" s="115"/>
      <c r="AB115" s="115"/>
      <c r="AC115" s="115"/>
      <c r="AD115" s="115"/>
      <c r="AE115" s="115"/>
      <c r="AF115" s="115"/>
      <c r="AG115" s="115" t="s">
        <v>113</v>
      </c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</row>
    <row r="116" spans="1:60" outlineLevel="1" x14ac:dyDescent="0.2">
      <c r="A116" s="118"/>
      <c r="B116" s="119"/>
      <c r="C116" s="144" t="s">
        <v>135</v>
      </c>
      <c r="D116" s="121"/>
      <c r="E116" s="122">
        <v>2.8</v>
      </c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15"/>
      <c r="Z116" s="115"/>
      <c r="AA116" s="115"/>
      <c r="AB116" s="115"/>
      <c r="AC116" s="115"/>
      <c r="AD116" s="115"/>
      <c r="AE116" s="115"/>
      <c r="AF116" s="115"/>
      <c r="AG116" s="115" t="s">
        <v>115</v>
      </c>
      <c r="AH116" s="115">
        <v>0</v>
      </c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</row>
    <row r="117" spans="1:60" outlineLevel="1" x14ac:dyDescent="0.2">
      <c r="A117" s="130">
        <v>33</v>
      </c>
      <c r="B117" s="131" t="s">
        <v>220</v>
      </c>
      <c r="C117" s="143" t="s">
        <v>221</v>
      </c>
      <c r="D117" s="132" t="s">
        <v>134</v>
      </c>
      <c r="E117" s="133">
        <v>2.8</v>
      </c>
      <c r="F117" s="134"/>
      <c r="G117" s="135">
        <f>ROUND(E117*F117,2)</f>
        <v>0</v>
      </c>
      <c r="H117" s="120">
        <v>21.81</v>
      </c>
      <c r="I117" s="120">
        <f>ROUND(E117*H117,2)</f>
        <v>61.07</v>
      </c>
      <c r="J117" s="120">
        <v>35.29</v>
      </c>
      <c r="K117" s="120">
        <f>ROUND(E117*J117,2)</f>
        <v>98.81</v>
      </c>
      <c r="L117" s="120">
        <v>21</v>
      </c>
      <c r="M117" s="120">
        <f>G117*(1+L117/100)</f>
        <v>0</v>
      </c>
      <c r="N117" s="120">
        <v>4.0000000000000003E-5</v>
      </c>
      <c r="O117" s="120">
        <f>ROUND(E117*N117,2)</f>
        <v>0</v>
      </c>
      <c r="P117" s="120">
        <v>0</v>
      </c>
      <c r="Q117" s="120">
        <f>ROUND(E117*P117,2)</f>
        <v>0</v>
      </c>
      <c r="R117" s="120"/>
      <c r="S117" s="120" t="s">
        <v>111</v>
      </c>
      <c r="T117" s="120" t="s">
        <v>111</v>
      </c>
      <c r="U117" s="120">
        <v>7.0000000000000007E-2</v>
      </c>
      <c r="V117" s="120">
        <f>ROUND(E117*U117,2)</f>
        <v>0.2</v>
      </c>
      <c r="W117" s="120"/>
      <c r="X117" s="120" t="s">
        <v>112</v>
      </c>
      <c r="Y117" s="115"/>
      <c r="Z117" s="115"/>
      <c r="AA117" s="115"/>
      <c r="AB117" s="115"/>
      <c r="AC117" s="115"/>
      <c r="AD117" s="115"/>
      <c r="AE117" s="115"/>
      <c r="AF117" s="115"/>
      <c r="AG117" s="115" t="s">
        <v>113</v>
      </c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</row>
    <row r="118" spans="1:60" outlineLevel="1" x14ac:dyDescent="0.2">
      <c r="A118" s="118"/>
      <c r="B118" s="119"/>
      <c r="C118" s="144" t="s">
        <v>135</v>
      </c>
      <c r="D118" s="121"/>
      <c r="E118" s="122">
        <v>2.8</v>
      </c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15"/>
      <c r="Z118" s="115"/>
      <c r="AA118" s="115"/>
      <c r="AB118" s="115"/>
      <c r="AC118" s="115"/>
      <c r="AD118" s="115"/>
      <c r="AE118" s="115"/>
      <c r="AF118" s="115"/>
      <c r="AG118" s="115" t="s">
        <v>115</v>
      </c>
      <c r="AH118" s="115">
        <v>0</v>
      </c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</row>
    <row r="119" spans="1:60" outlineLevel="1" x14ac:dyDescent="0.2">
      <c r="A119" s="130">
        <v>34</v>
      </c>
      <c r="B119" s="131" t="s">
        <v>222</v>
      </c>
      <c r="C119" s="143" t="s">
        <v>223</v>
      </c>
      <c r="D119" s="132" t="s">
        <v>110</v>
      </c>
      <c r="E119" s="133">
        <v>0.28000000000000003</v>
      </c>
      <c r="F119" s="134"/>
      <c r="G119" s="135">
        <f>ROUND(E119*F119,2)</f>
        <v>0</v>
      </c>
      <c r="H119" s="120">
        <v>12.3</v>
      </c>
      <c r="I119" s="120">
        <f>ROUND(E119*H119,2)</f>
        <v>3.44</v>
      </c>
      <c r="J119" s="120">
        <v>0</v>
      </c>
      <c r="K119" s="120">
        <f>ROUND(E119*J119,2)</f>
        <v>0</v>
      </c>
      <c r="L119" s="120">
        <v>21</v>
      </c>
      <c r="M119" s="120">
        <f>G119*(1+L119/100)</f>
        <v>0</v>
      </c>
      <c r="N119" s="120">
        <v>1.1999999999999999E-3</v>
      </c>
      <c r="O119" s="120">
        <f>ROUND(E119*N119,2)</f>
        <v>0</v>
      </c>
      <c r="P119" s="120">
        <v>0</v>
      </c>
      <c r="Q119" s="120">
        <f>ROUND(E119*P119,2)</f>
        <v>0</v>
      </c>
      <c r="R119" s="120"/>
      <c r="S119" s="120" t="s">
        <v>111</v>
      </c>
      <c r="T119" s="120" t="s">
        <v>111</v>
      </c>
      <c r="U119" s="120">
        <v>0</v>
      </c>
      <c r="V119" s="120">
        <f>ROUND(E119*U119,2)</f>
        <v>0</v>
      </c>
      <c r="W119" s="120"/>
      <c r="X119" s="120" t="s">
        <v>112</v>
      </c>
      <c r="Y119" s="115"/>
      <c r="Z119" s="115"/>
      <c r="AA119" s="115"/>
      <c r="AB119" s="115"/>
      <c r="AC119" s="115"/>
      <c r="AD119" s="115"/>
      <c r="AE119" s="115"/>
      <c r="AF119" s="115"/>
      <c r="AG119" s="115" t="s">
        <v>113</v>
      </c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</row>
    <row r="120" spans="1:60" outlineLevel="1" x14ac:dyDescent="0.2">
      <c r="A120" s="118"/>
      <c r="B120" s="119"/>
      <c r="C120" s="144" t="s">
        <v>224</v>
      </c>
      <c r="D120" s="121"/>
      <c r="E120" s="122">
        <v>0.28000000000000003</v>
      </c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15"/>
      <c r="Z120" s="115"/>
      <c r="AA120" s="115"/>
      <c r="AB120" s="115"/>
      <c r="AC120" s="115"/>
      <c r="AD120" s="115"/>
      <c r="AE120" s="115"/>
      <c r="AF120" s="115"/>
      <c r="AG120" s="115" t="s">
        <v>115</v>
      </c>
      <c r="AH120" s="115">
        <v>0</v>
      </c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</row>
    <row r="121" spans="1:60" ht="22.5" outlineLevel="1" x14ac:dyDescent="0.2">
      <c r="A121" s="130">
        <v>35</v>
      </c>
      <c r="B121" s="131" t="s">
        <v>225</v>
      </c>
      <c r="C121" s="143" t="s">
        <v>369</v>
      </c>
      <c r="D121" s="132" t="s">
        <v>110</v>
      </c>
      <c r="E121" s="133">
        <v>0.308</v>
      </c>
      <c r="F121" s="134"/>
      <c r="G121" s="135">
        <f>ROUND(E121*F121,2)</f>
        <v>0</v>
      </c>
      <c r="H121" s="120">
        <v>550</v>
      </c>
      <c r="I121" s="120">
        <f>ROUND(E121*H121,2)</f>
        <v>169.4</v>
      </c>
      <c r="J121" s="120">
        <v>0</v>
      </c>
      <c r="K121" s="120">
        <f>ROUND(E121*J121,2)</f>
        <v>0</v>
      </c>
      <c r="L121" s="120">
        <v>21</v>
      </c>
      <c r="M121" s="120">
        <f>G121*(1+L121/100)</f>
        <v>0</v>
      </c>
      <c r="N121" s="120">
        <v>0</v>
      </c>
      <c r="O121" s="120">
        <f>ROUND(E121*N121,2)</f>
        <v>0</v>
      </c>
      <c r="P121" s="120">
        <v>0</v>
      </c>
      <c r="Q121" s="120">
        <f>ROUND(E121*P121,2)</f>
        <v>0</v>
      </c>
      <c r="R121" s="120"/>
      <c r="S121" s="120" t="s">
        <v>162</v>
      </c>
      <c r="T121" s="120" t="s">
        <v>163</v>
      </c>
      <c r="U121" s="120">
        <v>0</v>
      </c>
      <c r="V121" s="120">
        <f>ROUND(E121*U121,2)</f>
        <v>0</v>
      </c>
      <c r="W121" s="120"/>
      <c r="X121" s="120" t="s">
        <v>194</v>
      </c>
      <c r="Y121" s="115"/>
      <c r="Z121" s="115"/>
      <c r="AA121" s="115"/>
      <c r="AB121" s="115"/>
      <c r="AC121" s="115"/>
      <c r="AD121" s="115"/>
      <c r="AE121" s="115"/>
      <c r="AF121" s="115"/>
      <c r="AG121" s="115" t="s">
        <v>195</v>
      </c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</row>
    <row r="122" spans="1:60" outlineLevel="1" x14ac:dyDescent="0.2">
      <c r="A122" s="118"/>
      <c r="B122" s="119"/>
      <c r="C122" s="144" t="s">
        <v>226</v>
      </c>
      <c r="D122" s="121"/>
      <c r="E122" s="122">
        <v>0.308</v>
      </c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15"/>
      <c r="Z122" s="115"/>
      <c r="AA122" s="115"/>
      <c r="AB122" s="115"/>
      <c r="AC122" s="115"/>
      <c r="AD122" s="115"/>
      <c r="AE122" s="115"/>
      <c r="AF122" s="115"/>
      <c r="AG122" s="115" t="s">
        <v>115</v>
      </c>
      <c r="AH122" s="115">
        <v>0</v>
      </c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5"/>
      <c r="BG122" s="115"/>
      <c r="BH122" s="115"/>
    </row>
    <row r="123" spans="1:60" outlineLevel="1" x14ac:dyDescent="0.2">
      <c r="A123" s="136">
        <v>36</v>
      </c>
      <c r="B123" s="137" t="s">
        <v>227</v>
      </c>
      <c r="C123" s="145" t="s">
        <v>228</v>
      </c>
      <c r="D123" s="138" t="s">
        <v>0</v>
      </c>
      <c r="E123" s="139">
        <v>9.5879999999999992</v>
      </c>
      <c r="F123" s="140"/>
      <c r="G123" s="141">
        <f>ROUND(E123*F123,2)</f>
        <v>0</v>
      </c>
      <c r="H123" s="120">
        <v>0</v>
      </c>
      <c r="I123" s="120">
        <f>ROUND(E123*H123,2)</f>
        <v>0</v>
      </c>
      <c r="J123" s="120">
        <v>6.6</v>
      </c>
      <c r="K123" s="120">
        <f>ROUND(E123*J123,2)</f>
        <v>63.28</v>
      </c>
      <c r="L123" s="120">
        <v>21</v>
      </c>
      <c r="M123" s="120">
        <f>G123*(1+L123/100)</f>
        <v>0</v>
      </c>
      <c r="N123" s="120">
        <v>0</v>
      </c>
      <c r="O123" s="120">
        <f>ROUND(E123*N123,2)</f>
        <v>0</v>
      </c>
      <c r="P123" s="120">
        <v>0</v>
      </c>
      <c r="Q123" s="120">
        <f>ROUND(E123*P123,2)</f>
        <v>0</v>
      </c>
      <c r="R123" s="120"/>
      <c r="S123" s="120" t="s">
        <v>111</v>
      </c>
      <c r="T123" s="120" t="s">
        <v>153</v>
      </c>
      <c r="U123" s="120">
        <v>0</v>
      </c>
      <c r="V123" s="120">
        <f>ROUND(E123*U123,2)</f>
        <v>0</v>
      </c>
      <c r="W123" s="120"/>
      <c r="X123" s="120" t="s">
        <v>175</v>
      </c>
      <c r="Y123" s="115"/>
      <c r="Z123" s="115"/>
      <c r="AA123" s="115"/>
      <c r="AB123" s="115"/>
      <c r="AC123" s="115"/>
      <c r="AD123" s="115"/>
      <c r="AE123" s="115"/>
      <c r="AF123" s="115"/>
      <c r="AG123" s="115" t="s">
        <v>176</v>
      </c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5"/>
      <c r="BG123" s="115"/>
      <c r="BH123" s="115"/>
    </row>
    <row r="124" spans="1:60" x14ac:dyDescent="0.2">
      <c r="A124" s="124" t="s">
        <v>106</v>
      </c>
      <c r="B124" s="125" t="s">
        <v>66</v>
      </c>
      <c r="C124" s="142" t="s">
        <v>67</v>
      </c>
      <c r="D124" s="126"/>
      <c r="E124" s="127"/>
      <c r="F124" s="128"/>
      <c r="G124" s="129">
        <f>SUMIF(AG125:AG150,"&lt;&gt;NOR",G125:G150)</f>
        <v>0</v>
      </c>
      <c r="H124" s="123"/>
      <c r="I124" s="123">
        <f>SUM(I125:I150)</f>
        <v>3196.07</v>
      </c>
      <c r="J124" s="123"/>
      <c r="K124" s="123">
        <f>SUM(K125:K150)</f>
        <v>8649.5300000000007</v>
      </c>
      <c r="L124" s="123"/>
      <c r="M124" s="123">
        <f>SUM(M125:M150)</f>
        <v>0</v>
      </c>
      <c r="N124" s="123"/>
      <c r="O124" s="123">
        <f>SUM(O125:O150)</f>
        <v>0.01</v>
      </c>
      <c r="P124" s="123"/>
      <c r="Q124" s="123">
        <f>SUM(Q125:Q150)</f>
        <v>0</v>
      </c>
      <c r="R124" s="123"/>
      <c r="S124" s="123"/>
      <c r="T124" s="123"/>
      <c r="U124" s="123"/>
      <c r="V124" s="123">
        <f>SUM(V125:V150)</f>
        <v>15.190000000000001</v>
      </c>
      <c r="W124" s="123"/>
      <c r="X124" s="123"/>
      <c r="AG124" t="s">
        <v>107</v>
      </c>
    </row>
    <row r="125" spans="1:60" ht="22.5" outlineLevel="1" x14ac:dyDescent="0.2">
      <c r="A125" s="130">
        <v>37</v>
      </c>
      <c r="B125" s="131" t="s">
        <v>229</v>
      </c>
      <c r="C125" s="143" t="s">
        <v>230</v>
      </c>
      <c r="D125" s="132" t="s">
        <v>110</v>
      </c>
      <c r="E125" s="133">
        <v>27.503299999999999</v>
      </c>
      <c r="F125" s="134"/>
      <c r="G125" s="135">
        <f>ROUND(E125*F125,2)</f>
        <v>0</v>
      </c>
      <c r="H125" s="120">
        <v>0</v>
      </c>
      <c r="I125" s="120">
        <f>ROUND(E125*H125,2)</f>
        <v>0</v>
      </c>
      <c r="J125" s="120">
        <v>6.9</v>
      </c>
      <c r="K125" s="120">
        <f>ROUND(E125*J125,2)</f>
        <v>189.77</v>
      </c>
      <c r="L125" s="120">
        <v>21</v>
      </c>
      <c r="M125" s="120">
        <f>G125*(1+L125/100)</f>
        <v>0</v>
      </c>
      <c r="N125" s="120">
        <v>0</v>
      </c>
      <c r="O125" s="120">
        <f>ROUND(E125*N125,2)</f>
        <v>0</v>
      </c>
      <c r="P125" s="120">
        <v>0</v>
      </c>
      <c r="Q125" s="120">
        <f>ROUND(E125*P125,2)</f>
        <v>0</v>
      </c>
      <c r="R125" s="120"/>
      <c r="S125" s="120" t="s">
        <v>111</v>
      </c>
      <c r="T125" s="120" t="s">
        <v>231</v>
      </c>
      <c r="U125" s="120">
        <v>1.6E-2</v>
      </c>
      <c r="V125" s="120">
        <f>ROUND(E125*U125,2)</f>
        <v>0.44</v>
      </c>
      <c r="W125" s="120"/>
      <c r="X125" s="120" t="s">
        <v>112</v>
      </c>
      <c r="Y125" s="115"/>
      <c r="Z125" s="115"/>
      <c r="AA125" s="115"/>
      <c r="AB125" s="115"/>
      <c r="AC125" s="115"/>
      <c r="AD125" s="115"/>
      <c r="AE125" s="115"/>
      <c r="AF125" s="115"/>
      <c r="AG125" s="115" t="s">
        <v>113</v>
      </c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</row>
    <row r="126" spans="1:60" outlineLevel="1" x14ac:dyDescent="0.2">
      <c r="A126" s="118"/>
      <c r="B126" s="119"/>
      <c r="C126" s="144" t="s">
        <v>125</v>
      </c>
      <c r="D126" s="121"/>
      <c r="E126" s="122">
        <v>9.6135000000000002</v>
      </c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15"/>
      <c r="Z126" s="115"/>
      <c r="AA126" s="115"/>
      <c r="AB126" s="115"/>
      <c r="AC126" s="115"/>
      <c r="AD126" s="115"/>
      <c r="AE126" s="115"/>
      <c r="AF126" s="115"/>
      <c r="AG126" s="115" t="s">
        <v>115</v>
      </c>
      <c r="AH126" s="115">
        <v>0</v>
      </c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</row>
    <row r="127" spans="1:60" outlineLevel="1" x14ac:dyDescent="0.2">
      <c r="A127" s="118"/>
      <c r="B127" s="119"/>
      <c r="C127" s="144" t="s">
        <v>232</v>
      </c>
      <c r="D127" s="121"/>
      <c r="E127" s="122">
        <v>16.564800000000002</v>
      </c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15"/>
      <c r="Z127" s="115"/>
      <c r="AA127" s="115"/>
      <c r="AB127" s="115"/>
      <c r="AC127" s="115"/>
      <c r="AD127" s="115"/>
      <c r="AE127" s="115"/>
      <c r="AF127" s="115"/>
      <c r="AG127" s="115" t="s">
        <v>115</v>
      </c>
      <c r="AH127" s="115">
        <v>0</v>
      </c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</row>
    <row r="128" spans="1:60" outlineLevel="1" x14ac:dyDescent="0.2">
      <c r="A128" s="118"/>
      <c r="B128" s="119"/>
      <c r="C128" s="144" t="s">
        <v>233</v>
      </c>
      <c r="D128" s="121"/>
      <c r="E128" s="122">
        <v>0.437</v>
      </c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15"/>
      <c r="Z128" s="115"/>
      <c r="AA128" s="115"/>
      <c r="AB128" s="115"/>
      <c r="AC128" s="115"/>
      <c r="AD128" s="115"/>
      <c r="AE128" s="115"/>
      <c r="AF128" s="115"/>
      <c r="AG128" s="115" t="s">
        <v>115</v>
      </c>
      <c r="AH128" s="115">
        <v>0</v>
      </c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</row>
    <row r="129" spans="1:60" outlineLevel="1" x14ac:dyDescent="0.2">
      <c r="A129" s="118"/>
      <c r="B129" s="119"/>
      <c r="C129" s="144" t="s">
        <v>234</v>
      </c>
      <c r="D129" s="121"/>
      <c r="E129" s="122">
        <v>0.88800000000000001</v>
      </c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15"/>
      <c r="Z129" s="115"/>
      <c r="AA129" s="115"/>
      <c r="AB129" s="115"/>
      <c r="AC129" s="115"/>
      <c r="AD129" s="115"/>
      <c r="AE129" s="115"/>
      <c r="AF129" s="115"/>
      <c r="AG129" s="115" t="s">
        <v>115</v>
      </c>
      <c r="AH129" s="115">
        <v>0</v>
      </c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</row>
    <row r="130" spans="1:60" outlineLevel="1" x14ac:dyDescent="0.2">
      <c r="A130" s="130">
        <v>38</v>
      </c>
      <c r="B130" s="131" t="s">
        <v>235</v>
      </c>
      <c r="C130" s="143" t="s">
        <v>236</v>
      </c>
      <c r="D130" s="132" t="s">
        <v>134</v>
      </c>
      <c r="E130" s="133">
        <v>27.95</v>
      </c>
      <c r="F130" s="134"/>
      <c r="G130" s="135">
        <f>ROUND(E130*F130,2)</f>
        <v>0</v>
      </c>
      <c r="H130" s="120">
        <v>0.27</v>
      </c>
      <c r="I130" s="120">
        <f>ROUND(E130*H130,2)</f>
        <v>7.55</v>
      </c>
      <c r="J130" s="120">
        <v>75.63</v>
      </c>
      <c r="K130" s="120">
        <f>ROUND(E130*J130,2)</f>
        <v>2113.86</v>
      </c>
      <c r="L130" s="120">
        <v>21</v>
      </c>
      <c r="M130" s="120">
        <f>G130*(1+L130/100)</f>
        <v>0</v>
      </c>
      <c r="N130" s="120">
        <v>0</v>
      </c>
      <c r="O130" s="120">
        <f>ROUND(E130*N130,2)</f>
        <v>0</v>
      </c>
      <c r="P130" s="120">
        <v>0</v>
      </c>
      <c r="Q130" s="120">
        <f>ROUND(E130*P130,2)</f>
        <v>0</v>
      </c>
      <c r="R130" s="120"/>
      <c r="S130" s="120" t="s">
        <v>111</v>
      </c>
      <c r="T130" s="120" t="s">
        <v>111</v>
      </c>
      <c r="U130" s="120">
        <v>0.15</v>
      </c>
      <c r="V130" s="120">
        <f>ROUND(E130*U130,2)</f>
        <v>4.1900000000000004</v>
      </c>
      <c r="W130" s="120"/>
      <c r="X130" s="120" t="s">
        <v>112</v>
      </c>
      <c r="Y130" s="115"/>
      <c r="Z130" s="115"/>
      <c r="AA130" s="115"/>
      <c r="AB130" s="115"/>
      <c r="AC130" s="115"/>
      <c r="AD130" s="115"/>
      <c r="AE130" s="115"/>
      <c r="AF130" s="115"/>
      <c r="AG130" s="115" t="s">
        <v>113</v>
      </c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</row>
    <row r="131" spans="1:60" outlineLevel="1" x14ac:dyDescent="0.2">
      <c r="A131" s="118"/>
      <c r="B131" s="119"/>
      <c r="C131" s="144" t="s">
        <v>237</v>
      </c>
      <c r="D131" s="121"/>
      <c r="E131" s="122">
        <v>16.579999999999998</v>
      </c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15"/>
      <c r="Z131" s="115"/>
      <c r="AA131" s="115"/>
      <c r="AB131" s="115"/>
      <c r="AC131" s="115"/>
      <c r="AD131" s="115"/>
      <c r="AE131" s="115"/>
      <c r="AF131" s="115"/>
      <c r="AG131" s="115" t="s">
        <v>115</v>
      </c>
      <c r="AH131" s="115">
        <v>0</v>
      </c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</row>
    <row r="132" spans="1:60" outlineLevel="1" x14ac:dyDescent="0.2">
      <c r="A132" s="118"/>
      <c r="B132" s="119"/>
      <c r="C132" s="144" t="s">
        <v>238</v>
      </c>
      <c r="D132" s="121"/>
      <c r="E132" s="122">
        <v>1.48</v>
      </c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15"/>
      <c r="Z132" s="115"/>
      <c r="AA132" s="115"/>
      <c r="AB132" s="115"/>
      <c r="AC132" s="115"/>
      <c r="AD132" s="115"/>
      <c r="AE132" s="115"/>
      <c r="AF132" s="115"/>
      <c r="AG132" s="115" t="s">
        <v>115</v>
      </c>
      <c r="AH132" s="115">
        <v>0</v>
      </c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</row>
    <row r="133" spans="1:60" outlineLevel="1" x14ac:dyDescent="0.2">
      <c r="A133" s="118"/>
      <c r="B133" s="119"/>
      <c r="C133" s="144" t="s">
        <v>239</v>
      </c>
      <c r="D133" s="121"/>
      <c r="E133" s="122">
        <v>13.76</v>
      </c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15"/>
      <c r="Z133" s="115"/>
      <c r="AA133" s="115"/>
      <c r="AB133" s="115"/>
      <c r="AC133" s="115"/>
      <c r="AD133" s="115"/>
      <c r="AE133" s="115"/>
      <c r="AF133" s="115"/>
      <c r="AG133" s="115" t="s">
        <v>115</v>
      </c>
      <c r="AH133" s="115">
        <v>0</v>
      </c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</row>
    <row r="134" spans="1:60" outlineLevel="1" x14ac:dyDescent="0.2">
      <c r="A134" s="118"/>
      <c r="B134" s="119"/>
      <c r="C134" s="144" t="s">
        <v>240</v>
      </c>
      <c r="D134" s="121"/>
      <c r="E134" s="122">
        <v>-3.87</v>
      </c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15"/>
      <c r="Z134" s="115"/>
      <c r="AA134" s="115"/>
      <c r="AB134" s="115"/>
      <c r="AC134" s="115"/>
      <c r="AD134" s="115"/>
      <c r="AE134" s="115"/>
      <c r="AF134" s="115"/>
      <c r="AG134" s="115" t="s">
        <v>115</v>
      </c>
      <c r="AH134" s="115">
        <v>0</v>
      </c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</row>
    <row r="135" spans="1:60" outlineLevel="1" x14ac:dyDescent="0.2">
      <c r="A135" s="130">
        <v>39</v>
      </c>
      <c r="B135" s="131" t="s">
        <v>241</v>
      </c>
      <c r="C135" s="143" t="s">
        <v>242</v>
      </c>
      <c r="D135" s="132" t="s">
        <v>110</v>
      </c>
      <c r="E135" s="133">
        <v>27.503299999999999</v>
      </c>
      <c r="F135" s="134"/>
      <c r="G135" s="135">
        <f>ROUND(E135*F135,2)</f>
        <v>0</v>
      </c>
      <c r="H135" s="120">
        <v>21.28</v>
      </c>
      <c r="I135" s="120">
        <f>ROUND(E135*H135,2)</f>
        <v>585.27</v>
      </c>
      <c r="J135" s="120">
        <v>203.72</v>
      </c>
      <c r="K135" s="120">
        <f>ROUND(E135*J135,2)</f>
        <v>5602.97</v>
      </c>
      <c r="L135" s="120">
        <v>21</v>
      </c>
      <c r="M135" s="120">
        <f>G135*(1+L135/100)</f>
        <v>0</v>
      </c>
      <c r="N135" s="120">
        <v>1.0000000000000001E-5</v>
      </c>
      <c r="O135" s="120">
        <f>ROUND(E135*N135,2)</f>
        <v>0</v>
      </c>
      <c r="P135" s="120">
        <v>0</v>
      </c>
      <c r="Q135" s="120">
        <f>ROUND(E135*P135,2)</f>
        <v>0</v>
      </c>
      <c r="R135" s="120"/>
      <c r="S135" s="120" t="s">
        <v>111</v>
      </c>
      <c r="T135" s="120" t="s">
        <v>111</v>
      </c>
      <c r="U135" s="120">
        <v>0.34</v>
      </c>
      <c r="V135" s="120">
        <f>ROUND(E135*U135,2)</f>
        <v>9.35</v>
      </c>
      <c r="W135" s="120"/>
      <c r="X135" s="120" t="s">
        <v>112</v>
      </c>
      <c r="Y135" s="115"/>
      <c r="Z135" s="115"/>
      <c r="AA135" s="115"/>
      <c r="AB135" s="115"/>
      <c r="AC135" s="115"/>
      <c r="AD135" s="115"/>
      <c r="AE135" s="115"/>
      <c r="AF135" s="115"/>
      <c r="AG135" s="115" t="s">
        <v>113</v>
      </c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</row>
    <row r="136" spans="1:60" outlineLevel="1" x14ac:dyDescent="0.2">
      <c r="A136" s="118"/>
      <c r="B136" s="119"/>
      <c r="C136" s="144" t="s">
        <v>125</v>
      </c>
      <c r="D136" s="121"/>
      <c r="E136" s="122">
        <v>9.6135000000000002</v>
      </c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15"/>
      <c r="Z136" s="115"/>
      <c r="AA136" s="115"/>
      <c r="AB136" s="115"/>
      <c r="AC136" s="115"/>
      <c r="AD136" s="115"/>
      <c r="AE136" s="115"/>
      <c r="AF136" s="115"/>
      <c r="AG136" s="115" t="s">
        <v>115</v>
      </c>
      <c r="AH136" s="115">
        <v>0</v>
      </c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</row>
    <row r="137" spans="1:60" outlineLevel="1" x14ac:dyDescent="0.2">
      <c r="A137" s="118"/>
      <c r="B137" s="119"/>
      <c r="C137" s="144" t="s">
        <v>232</v>
      </c>
      <c r="D137" s="121"/>
      <c r="E137" s="122">
        <v>16.564800000000002</v>
      </c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15"/>
      <c r="Z137" s="115"/>
      <c r="AA137" s="115"/>
      <c r="AB137" s="115"/>
      <c r="AC137" s="115"/>
      <c r="AD137" s="115"/>
      <c r="AE137" s="115"/>
      <c r="AF137" s="115"/>
      <c r="AG137" s="115" t="s">
        <v>115</v>
      </c>
      <c r="AH137" s="115">
        <v>0</v>
      </c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</row>
    <row r="138" spans="1:60" outlineLevel="1" x14ac:dyDescent="0.2">
      <c r="A138" s="118"/>
      <c r="B138" s="119"/>
      <c r="C138" s="144" t="s">
        <v>233</v>
      </c>
      <c r="D138" s="121"/>
      <c r="E138" s="122">
        <v>0.437</v>
      </c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15"/>
      <c r="Z138" s="115"/>
      <c r="AA138" s="115"/>
      <c r="AB138" s="115"/>
      <c r="AC138" s="115"/>
      <c r="AD138" s="115"/>
      <c r="AE138" s="115"/>
      <c r="AF138" s="115"/>
      <c r="AG138" s="115" t="s">
        <v>115</v>
      </c>
      <c r="AH138" s="115">
        <v>0</v>
      </c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</row>
    <row r="139" spans="1:60" outlineLevel="1" x14ac:dyDescent="0.2">
      <c r="A139" s="118"/>
      <c r="B139" s="119"/>
      <c r="C139" s="144" t="s">
        <v>234</v>
      </c>
      <c r="D139" s="121"/>
      <c r="E139" s="122">
        <v>0.88800000000000001</v>
      </c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15"/>
      <c r="Z139" s="115"/>
      <c r="AA139" s="115"/>
      <c r="AB139" s="115"/>
      <c r="AC139" s="115"/>
      <c r="AD139" s="115"/>
      <c r="AE139" s="115"/>
      <c r="AF139" s="115"/>
      <c r="AG139" s="115" t="s">
        <v>115</v>
      </c>
      <c r="AH139" s="115">
        <v>0</v>
      </c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</row>
    <row r="140" spans="1:60" outlineLevel="1" x14ac:dyDescent="0.2">
      <c r="A140" s="130">
        <v>40</v>
      </c>
      <c r="B140" s="131" t="s">
        <v>243</v>
      </c>
      <c r="C140" s="143" t="s">
        <v>244</v>
      </c>
      <c r="D140" s="132" t="s">
        <v>110</v>
      </c>
      <c r="E140" s="133">
        <v>27.503299999999999</v>
      </c>
      <c r="F140" s="134"/>
      <c r="G140" s="135">
        <f>ROUND(E140*F140,2)</f>
        <v>0</v>
      </c>
      <c r="H140" s="120">
        <v>8.17</v>
      </c>
      <c r="I140" s="120">
        <f>ROUND(E140*H140,2)</f>
        <v>224.7</v>
      </c>
      <c r="J140" s="120">
        <v>20.23</v>
      </c>
      <c r="K140" s="120">
        <f>ROUND(E140*J140,2)</f>
        <v>556.39</v>
      </c>
      <c r="L140" s="120">
        <v>21</v>
      </c>
      <c r="M140" s="120">
        <f>G140*(1+L140/100)</f>
        <v>0</v>
      </c>
      <c r="N140" s="120">
        <v>3.0000000000000001E-5</v>
      </c>
      <c r="O140" s="120">
        <f>ROUND(E140*N140,2)</f>
        <v>0</v>
      </c>
      <c r="P140" s="120">
        <v>0</v>
      </c>
      <c r="Q140" s="120">
        <f>ROUND(E140*P140,2)</f>
        <v>0</v>
      </c>
      <c r="R140" s="120"/>
      <c r="S140" s="120" t="s">
        <v>111</v>
      </c>
      <c r="T140" s="120" t="s">
        <v>111</v>
      </c>
      <c r="U140" s="120">
        <v>4.3999999999999997E-2</v>
      </c>
      <c r="V140" s="120">
        <f>ROUND(E140*U140,2)</f>
        <v>1.21</v>
      </c>
      <c r="W140" s="120"/>
      <c r="X140" s="120" t="s">
        <v>112</v>
      </c>
      <c r="Y140" s="115"/>
      <c r="Z140" s="115"/>
      <c r="AA140" s="115"/>
      <c r="AB140" s="115"/>
      <c r="AC140" s="115"/>
      <c r="AD140" s="115"/>
      <c r="AE140" s="115"/>
      <c r="AF140" s="115"/>
      <c r="AG140" s="115" t="s">
        <v>113</v>
      </c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</row>
    <row r="141" spans="1:60" outlineLevel="1" x14ac:dyDescent="0.2">
      <c r="A141" s="118"/>
      <c r="B141" s="119"/>
      <c r="C141" s="144" t="s">
        <v>125</v>
      </c>
      <c r="D141" s="121"/>
      <c r="E141" s="122">
        <v>9.6135000000000002</v>
      </c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15"/>
      <c r="Z141" s="115"/>
      <c r="AA141" s="115"/>
      <c r="AB141" s="115"/>
      <c r="AC141" s="115"/>
      <c r="AD141" s="115"/>
      <c r="AE141" s="115"/>
      <c r="AF141" s="115"/>
      <c r="AG141" s="115" t="s">
        <v>115</v>
      </c>
      <c r="AH141" s="115">
        <v>0</v>
      </c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</row>
    <row r="142" spans="1:60" outlineLevel="1" x14ac:dyDescent="0.2">
      <c r="A142" s="118"/>
      <c r="B142" s="119"/>
      <c r="C142" s="144" t="s">
        <v>232</v>
      </c>
      <c r="D142" s="121"/>
      <c r="E142" s="122">
        <v>16.564800000000002</v>
      </c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15"/>
      <c r="Z142" s="115"/>
      <c r="AA142" s="115"/>
      <c r="AB142" s="115"/>
      <c r="AC142" s="115"/>
      <c r="AD142" s="115"/>
      <c r="AE142" s="115"/>
      <c r="AF142" s="115"/>
      <c r="AG142" s="115" t="s">
        <v>115</v>
      </c>
      <c r="AH142" s="115">
        <v>0</v>
      </c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</row>
    <row r="143" spans="1:60" outlineLevel="1" x14ac:dyDescent="0.2">
      <c r="A143" s="118"/>
      <c r="B143" s="119"/>
      <c r="C143" s="144" t="s">
        <v>233</v>
      </c>
      <c r="D143" s="121"/>
      <c r="E143" s="122">
        <v>0.437</v>
      </c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15"/>
      <c r="Z143" s="115"/>
      <c r="AA143" s="115"/>
      <c r="AB143" s="115"/>
      <c r="AC143" s="115"/>
      <c r="AD143" s="115"/>
      <c r="AE143" s="115"/>
      <c r="AF143" s="115"/>
      <c r="AG143" s="115" t="s">
        <v>115</v>
      </c>
      <c r="AH143" s="115">
        <v>0</v>
      </c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</row>
    <row r="144" spans="1:60" outlineLevel="1" x14ac:dyDescent="0.2">
      <c r="A144" s="118"/>
      <c r="B144" s="119"/>
      <c r="C144" s="144" t="s">
        <v>234</v>
      </c>
      <c r="D144" s="121"/>
      <c r="E144" s="122">
        <v>0.88800000000000001</v>
      </c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15"/>
      <c r="Z144" s="115"/>
      <c r="AA144" s="115"/>
      <c r="AB144" s="115"/>
      <c r="AC144" s="115"/>
      <c r="AD144" s="115"/>
      <c r="AE144" s="115"/>
      <c r="AF144" s="115"/>
      <c r="AG144" s="115" t="s">
        <v>115</v>
      </c>
      <c r="AH144" s="115">
        <v>0</v>
      </c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</row>
    <row r="145" spans="1:60" outlineLevel="1" x14ac:dyDescent="0.2">
      <c r="A145" s="130">
        <v>41</v>
      </c>
      <c r="B145" s="131" t="s">
        <v>245</v>
      </c>
      <c r="C145" s="143" t="s">
        <v>246</v>
      </c>
      <c r="D145" s="132" t="s">
        <v>134</v>
      </c>
      <c r="E145" s="133">
        <v>27.95</v>
      </c>
      <c r="F145" s="134"/>
      <c r="G145" s="135">
        <f>ROUND(E145*F145,2)</f>
        <v>0</v>
      </c>
      <c r="H145" s="120">
        <v>85.1</v>
      </c>
      <c r="I145" s="120">
        <f>ROUND(E145*H145,2)</f>
        <v>2378.5500000000002</v>
      </c>
      <c r="J145" s="120">
        <v>0</v>
      </c>
      <c r="K145" s="120">
        <f>ROUND(E145*J145,2)</f>
        <v>0</v>
      </c>
      <c r="L145" s="120">
        <v>21</v>
      </c>
      <c r="M145" s="120">
        <f>G145*(1+L145/100)</f>
        <v>0</v>
      </c>
      <c r="N145" s="120">
        <v>3.5E-4</v>
      </c>
      <c r="O145" s="120">
        <f>ROUND(E145*N145,2)</f>
        <v>0.01</v>
      </c>
      <c r="P145" s="120">
        <v>0</v>
      </c>
      <c r="Q145" s="120">
        <f>ROUND(E145*P145,2)</f>
        <v>0</v>
      </c>
      <c r="R145" s="120" t="s">
        <v>193</v>
      </c>
      <c r="S145" s="120" t="s">
        <v>111</v>
      </c>
      <c r="T145" s="120" t="s">
        <v>111</v>
      </c>
      <c r="U145" s="120">
        <v>0</v>
      </c>
      <c r="V145" s="120">
        <f>ROUND(E145*U145,2)</f>
        <v>0</v>
      </c>
      <c r="W145" s="120"/>
      <c r="X145" s="120" t="s">
        <v>194</v>
      </c>
      <c r="Y145" s="115"/>
      <c r="Z145" s="115"/>
      <c r="AA145" s="115"/>
      <c r="AB145" s="115"/>
      <c r="AC145" s="115"/>
      <c r="AD145" s="115"/>
      <c r="AE145" s="115"/>
      <c r="AF145" s="115"/>
      <c r="AG145" s="115" t="s">
        <v>195</v>
      </c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</row>
    <row r="146" spans="1:60" outlineLevel="1" x14ac:dyDescent="0.2">
      <c r="A146" s="118"/>
      <c r="B146" s="119"/>
      <c r="C146" s="144" t="s">
        <v>237</v>
      </c>
      <c r="D146" s="121"/>
      <c r="E146" s="122">
        <v>16.579999999999998</v>
      </c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15"/>
      <c r="Z146" s="115"/>
      <c r="AA146" s="115"/>
      <c r="AB146" s="115"/>
      <c r="AC146" s="115"/>
      <c r="AD146" s="115"/>
      <c r="AE146" s="115"/>
      <c r="AF146" s="115"/>
      <c r="AG146" s="115" t="s">
        <v>115</v>
      </c>
      <c r="AH146" s="115">
        <v>0</v>
      </c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</row>
    <row r="147" spans="1:60" outlineLevel="1" x14ac:dyDescent="0.2">
      <c r="A147" s="118"/>
      <c r="B147" s="119"/>
      <c r="C147" s="144" t="s">
        <v>238</v>
      </c>
      <c r="D147" s="121"/>
      <c r="E147" s="122">
        <v>1.48</v>
      </c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15"/>
      <c r="Z147" s="115"/>
      <c r="AA147" s="115"/>
      <c r="AB147" s="115"/>
      <c r="AC147" s="115"/>
      <c r="AD147" s="115"/>
      <c r="AE147" s="115"/>
      <c r="AF147" s="115"/>
      <c r="AG147" s="115" t="s">
        <v>115</v>
      </c>
      <c r="AH147" s="115">
        <v>0</v>
      </c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</row>
    <row r="148" spans="1:60" outlineLevel="1" x14ac:dyDescent="0.2">
      <c r="A148" s="118"/>
      <c r="B148" s="119"/>
      <c r="C148" s="144" t="s">
        <v>239</v>
      </c>
      <c r="D148" s="121"/>
      <c r="E148" s="122">
        <v>13.76</v>
      </c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15"/>
      <c r="Z148" s="115"/>
      <c r="AA148" s="115"/>
      <c r="AB148" s="115"/>
      <c r="AC148" s="115"/>
      <c r="AD148" s="115"/>
      <c r="AE148" s="115"/>
      <c r="AF148" s="115"/>
      <c r="AG148" s="115" t="s">
        <v>115</v>
      </c>
      <c r="AH148" s="115">
        <v>0</v>
      </c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</row>
    <row r="149" spans="1:60" outlineLevel="1" x14ac:dyDescent="0.2">
      <c r="A149" s="118"/>
      <c r="B149" s="119"/>
      <c r="C149" s="144" t="s">
        <v>240</v>
      </c>
      <c r="D149" s="121"/>
      <c r="E149" s="122">
        <v>-3.87</v>
      </c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15"/>
      <c r="Z149" s="115"/>
      <c r="AA149" s="115"/>
      <c r="AB149" s="115"/>
      <c r="AC149" s="115"/>
      <c r="AD149" s="115"/>
      <c r="AE149" s="115"/>
      <c r="AF149" s="115"/>
      <c r="AG149" s="115" t="s">
        <v>115</v>
      </c>
      <c r="AH149" s="115">
        <v>0</v>
      </c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</row>
    <row r="150" spans="1:60" outlineLevel="1" x14ac:dyDescent="0.2">
      <c r="A150" s="136">
        <v>42</v>
      </c>
      <c r="B150" s="137" t="s">
        <v>247</v>
      </c>
      <c r="C150" s="145" t="s">
        <v>248</v>
      </c>
      <c r="D150" s="138" t="s">
        <v>0</v>
      </c>
      <c r="E150" s="139">
        <v>116.59059999999999</v>
      </c>
      <c r="F150" s="140"/>
      <c r="G150" s="141">
        <f>ROUND(E150*F150,2)</f>
        <v>0</v>
      </c>
      <c r="H150" s="120">
        <v>0</v>
      </c>
      <c r="I150" s="120">
        <f>ROUND(E150*H150,2)</f>
        <v>0</v>
      </c>
      <c r="J150" s="120">
        <v>1.6</v>
      </c>
      <c r="K150" s="120">
        <f>ROUND(E150*J150,2)</f>
        <v>186.54</v>
      </c>
      <c r="L150" s="120">
        <v>21</v>
      </c>
      <c r="M150" s="120">
        <f>G150*(1+L150/100)</f>
        <v>0</v>
      </c>
      <c r="N150" s="120">
        <v>0</v>
      </c>
      <c r="O150" s="120">
        <f>ROUND(E150*N150,2)</f>
        <v>0</v>
      </c>
      <c r="P150" s="120">
        <v>0</v>
      </c>
      <c r="Q150" s="120">
        <f>ROUND(E150*P150,2)</f>
        <v>0</v>
      </c>
      <c r="R150" s="120"/>
      <c r="S150" s="120" t="s">
        <v>111</v>
      </c>
      <c r="T150" s="120" t="s">
        <v>111</v>
      </c>
      <c r="U150" s="120">
        <v>0</v>
      </c>
      <c r="V150" s="120">
        <f>ROUND(E150*U150,2)</f>
        <v>0</v>
      </c>
      <c r="W150" s="120"/>
      <c r="X150" s="120" t="s">
        <v>175</v>
      </c>
      <c r="Y150" s="115"/>
      <c r="Z150" s="115"/>
      <c r="AA150" s="115"/>
      <c r="AB150" s="115"/>
      <c r="AC150" s="115"/>
      <c r="AD150" s="115"/>
      <c r="AE150" s="115"/>
      <c r="AF150" s="115"/>
      <c r="AG150" s="115" t="s">
        <v>176</v>
      </c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</row>
    <row r="151" spans="1:60" x14ac:dyDescent="0.2">
      <c r="A151" s="124" t="s">
        <v>106</v>
      </c>
      <c r="B151" s="125" t="s">
        <v>68</v>
      </c>
      <c r="C151" s="142" t="s">
        <v>69</v>
      </c>
      <c r="D151" s="126"/>
      <c r="E151" s="127"/>
      <c r="F151" s="128"/>
      <c r="G151" s="129">
        <f>SUMIF(AG152:AG155,"&lt;&gt;NOR",G152:G155)</f>
        <v>0</v>
      </c>
      <c r="H151" s="123"/>
      <c r="I151" s="123">
        <f>SUM(I152:I155)</f>
        <v>985</v>
      </c>
      <c r="J151" s="123"/>
      <c r="K151" s="123">
        <f>SUM(K152:K155)</f>
        <v>134.35</v>
      </c>
      <c r="L151" s="123"/>
      <c r="M151" s="123">
        <f>SUM(M152:M155)</f>
        <v>0</v>
      </c>
      <c r="N151" s="123"/>
      <c r="O151" s="123">
        <f>SUM(O152:O155)</f>
        <v>0</v>
      </c>
      <c r="P151" s="123"/>
      <c r="Q151" s="123">
        <f>SUM(Q152:Q155)</f>
        <v>0</v>
      </c>
      <c r="R151" s="123"/>
      <c r="S151" s="123"/>
      <c r="T151" s="123"/>
      <c r="U151" s="123"/>
      <c r="V151" s="123">
        <f>SUM(V152:V155)</f>
        <v>0.26</v>
      </c>
      <c r="W151" s="123"/>
      <c r="X151" s="123"/>
      <c r="AG151" t="s">
        <v>107</v>
      </c>
    </row>
    <row r="152" spans="1:60" outlineLevel="1" x14ac:dyDescent="0.2">
      <c r="A152" s="130">
        <v>43</v>
      </c>
      <c r="B152" s="131" t="s">
        <v>249</v>
      </c>
      <c r="C152" s="143" t="s">
        <v>250</v>
      </c>
      <c r="D152" s="132" t="s">
        <v>134</v>
      </c>
      <c r="E152" s="133">
        <v>1.7</v>
      </c>
      <c r="F152" s="134"/>
      <c r="G152" s="135">
        <f>ROUND(E152*F152,2)</f>
        <v>0</v>
      </c>
      <c r="H152" s="120">
        <v>0</v>
      </c>
      <c r="I152" s="120">
        <f>ROUND(E152*H152,2)</f>
        <v>0</v>
      </c>
      <c r="J152" s="120">
        <v>74</v>
      </c>
      <c r="K152" s="120">
        <f>ROUND(E152*J152,2)</f>
        <v>125.8</v>
      </c>
      <c r="L152" s="120">
        <v>21</v>
      </c>
      <c r="M152" s="120">
        <f>G152*(1+L152/100)</f>
        <v>0</v>
      </c>
      <c r="N152" s="120">
        <v>0</v>
      </c>
      <c r="O152" s="120">
        <f>ROUND(E152*N152,2)</f>
        <v>0</v>
      </c>
      <c r="P152" s="120">
        <v>0</v>
      </c>
      <c r="Q152" s="120">
        <f>ROUND(E152*P152,2)</f>
        <v>0</v>
      </c>
      <c r="R152" s="120"/>
      <c r="S152" s="120" t="s">
        <v>111</v>
      </c>
      <c r="T152" s="120" t="s">
        <v>153</v>
      </c>
      <c r="U152" s="120">
        <v>0.152</v>
      </c>
      <c r="V152" s="120">
        <f>ROUND(E152*U152,2)</f>
        <v>0.26</v>
      </c>
      <c r="W152" s="120"/>
      <c r="X152" s="120" t="s">
        <v>112</v>
      </c>
      <c r="Y152" s="115"/>
      <c r="Z152" s="115"/>
      <c r="AA152" s="115"/>
      <c r="AB152" s="115"/>
      <c r="AC152" s="115"/>
      <c r="AD152" s="115"/>
      <c r="AE152" s="115"/>
      <c r="AF152" s="115"/>
      <c r="AG152" s="115" t="s">
        <v>113</v>
      </c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</row>
    <row r="153" spans="1:60" outlineLevel="1" x14ac:dyDescent="0.2">
      <c r="A153" s="118"/>
      <c r="B153" s="119"/>
      <c r="C153" s="144" t="s">
        <v>251</v>
      </c>
      <c r="D153" s="121"/>
      <c r="E153" s="122">
        <v>1.7</v>
      </c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15"/>
      <c r="Z153" s="115"/>
      <c r="AA153" s="115"/>
      <c r="AB153" s="115"/>
      <c r="AC153" s="115"/>
      <c r="AD153" s="115"/>
      <c r="AE153" s="115"/>
      <c r="AF153" s="115"/>
      <c r="AG153" s="115" t="s">
        <v>115</v>
      </c>
      <c r="AH153" s="115">
        <v>0</v>
      </c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</row>
    <row r="154" spans="1:60" ht="22.5" outlineLevel="1" x14ac:dyDescent="0.2">
      <c r="A154" s="136">
        <v>44</v>
      </c>
      <c r="B154" s="137" t="s">
        <v>252</v>
      </c>
      <c r="C154" s="145" t="s">
        <v>253</v>
      </c>
      <c r="D154" s="138" t="s">
        <v>131</v>
      </c>
      <c r="E154" s="139">
        <v>1</v>
      </c>
      <c r="F154" s="140"/>
      <c r="G154" s="141">
        <f>ROUND(E154*F154,2)</f>
        <v>0</v>
      </c>
      <c r="H154" s="120">
        <v>985</v>
      </c>
      <c r="I154" s="120">
        <f>ROUND(E154*H154,2)</f>
        <v>985</v>
      </c>
      <c r="J154" s="120">
        <v>0</v>
      </c>
      <c r="K154" s="120">
        <f>ROUND(E154*J154,2)</f>
        <v>0</v>
      </c>
      <c r="L154" s="120">
        <v>21</v>
      </c>
      <c r="M154" s="120">
        <f>G154*(1+L154/100)</f>
        <v>0</v>
      </c>
      <c r="N154" s="120">
        <v>9.2000000000000003E-4</v>
      </c>
      <c r="O154" s="120">
        <f>ROUND(E154*N154,2)</f>
        <v>0</v>
      </c>
      <c r="P154" s="120">
        <v>0</v>
      </c>
      <c r="Q154" s="120">
        <f>ROUND(E154*P154,2)</f>
        <v>0</v>
      </c>
      <c r="R154" s="120" t="s">
        <v>193</v>
      </c>
      <c r="S154" s="120" t="s">
        <v>111</v>
      </c>
      <c r="T154" s="120" t="s">
        <v>111</v>
      </c>
      <c r="U154" s="120">
        <v>0</v>
      </c>
      <c r="V154" s="120">
        <f>ROUND(E154*U154,2)</f>
        <v>0</v>
      </c>
      <c r="W154" s="120"/>
      <c r="X154" s="120" t="s">
        <v>194</v>
      </c>
      <c r="Y154" s="115"/>
      <c r="Z154" s="115"/>
      <c r="AA154" s="115"/>
      <c r="AB154" s="115"/>
      <c r="AC154" s="115"/>
      <c r="AD154" s="115"/>
      <c r="AE154" s="115"/>
      <c r="AF154" s="115"/>
      <c r="AG154" s="115" t="s">
        <v>195</v>
      </c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</row>
    <row r="155" spans="1:60" outlineLevel="1" x14ac:dyDescent="0.2">
      <c r="A155" s="136">
        <v>45</v>
      </c>
      <c r="B155" s="137" t="s">
        <v>254</v>
      </c>
      <c r="C155" s="145" t="s">
        <v>255</v>
      </c>
      <c r="D155" s="138" t="s">
        <v>0</v>
      </c>
      <c r="E155" s="139">
        <v>11.108000000000001</v>
      </c>
      <c r="F155" s="140"/>
      <c r="G155" s="141">
        <f>ROUND(E155*F155,2)</f>
        <v>0</v>
      </c>
      <c r="H155" s="120">
        <v>0</v>
      </c>
      <c r="I155" s="120">
        <f>ROUND(E155*H155,2)</f>
        <v>0</v>
      </c>
      <c r="J155" s="120">
        <v>0.77</v>
      </c>
      <c r="K155" s="120">
        <f>ROUND(E155*J155,2)</f>
        <v>8.5500000000000007</v>
      </c>
      <c r="L155" s="120">
        <v>21</v>
      </c>
      <c r="M155" s="120">
        <f>G155*(1+L155/100)</f>
        <v>0</v>
      </c>
      <c r="N155" s="120">
        <v>0</v>
      </c>
      <c r="O155" s="120">
        <f>ROUND(E155*N155,2)</f>
        <v>0</v>
      </c>
      <c r="P155" s="120">
        <v>0</v>
      </c>
      <c r="Q155" s="120">
        <f>ROUND(E155*P155,2)</f>
        <v>0</v>
      </c>
      <c r="R155" s="120"/>
      <c r="S155" s="120" t="s">
        <v>111</v>
      </c>
      <c r="T155" s="120" t="s">
        <v>153</v>
      </c>
      <c r="U155" s="120">
        <v>0</v>
      </c>
      <c r="V155" s="120">
        <f>ROUND(E155*U155,2)</f>
        <v>0</v>
      </c>
      <c r="W155" s="120"/>
      <c r="X155" s="120" t="s">
        <v>175</v>
      </c>
      <c r="Y155" s="115"/>
      <c r="Z155" s="115"/>
      <c r="AA155" s="115"/>
      <c r="AB155" s="115"/>
      <c r="AC155" s="115"/>
      <c r="AD155" s="115"/>
      <c r="AE155" s="115"/>
      <c r="AF155" s="115"/>
      <c r="AG155" s="115" t="s">
        <v>176</v>
      </c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</row>
    <row r="156" spans="1:60" x14ac:dyDescent="0.2">
      <c r="A156" s="124" t="s">
        <v>106</v>
      </c>
      <c r="B156" s="125" t="s">
        <v>70</v>
      </c>
      <c r="C156" s="142" t="s">
        <v>71</v>
      </c>
      <c r="D156" s="126"/>
      <c r="E156" s="127"/>
      <c r="F156" s="128"/>
      <c r="G156" s="129">
        <f>SUMIF(AG157:AG162,"&lt;&gt;NOR",G157:G162)</f>
        <v>0</v>
      </c>
      <c r="H156" s="123"/>
      <c r="I156" s="123">
        <f>SUM(I157:I162)</f>
        <v>669.72</v>
      </c>
      <c r="J156" s="123"/>
      <c r="K156" s="123">
        <f>SUM(K157:K162)</f>
        <v>4769.67</v>
      </c>
      <c r="L156" s="123"/>
      <c r="M156" s="123">
        <f>SUM(M157:M162)</f>
        <v>0</v>
      </c>
      <c r="N156" s="123"/>
      <c r="O156" s="123">
        <f>SUM(O157:O162)</f>
        <v>0.04</v>
      </c>
      <c r="P156" s="123"/>
      <c r="Q156" s="123">
        <f>SUM(Q157:Q162)</f>
        <v>0</v>
      </c>
      <c r="R156" s="123"/>
      <c r="S156" s="123"/>
      <c r="T156" s="123"/>
      <c r="U156" s="123"/>
      <c r="V156" s="123">
        <f>SUM(V157:V162)</f>
        <v>4.5999999999999996</v>
      </c>
      <c r="W156" s="123"/>
      <c r="X156" s="123"/>
      <c r="AG156" t="s">
        <v>107</v>
      </c>
    </row>
    <row r="157" spans="1:60" outlineLevel="1" x14ac:dyDescent="0.2">
      <c r="A157" s="130">
        <v>46</v>
      </c>
      <c r="B157" s="131" t="s">
        <v>220</v>
      </c>
      <c r="C157" s="143" t="s">
        <v>221</v>
      </c>
      <c r="D157" s="132" t="s">
        <v>134</v>
      </c>
      <c r="E157" s="133">
        <v>10</v>
      </c>
      <c r="F157" s="134"/>
      <c r="G157" s="135">
        <f>ROUND(E157*F157,2)</f>
        <v>0</v>
      </c>
      <c r="H157" s="120">
        <v>21.81</v>
      </c>
      <c r="I157" s="120">
        <f>ROUND(E157*H157,2)</f>
        <v>218.1</v>
      </c>
      <c r="J157" s="120">
        <v>35.29</v>
      </c>
      <c r="K157" s="120">
        <f>ROUND(E157*J157,2)</f>
        <v>352.9</v>
      </c>
      <c r="L157" s="120">
        <v>21</v>
      </c>
      <c r="M157" s="120">
        <f>G157*(1+L157/100)</f>
        <v>0</v>
      </c>
      <c r="N157" s="120">
        <v>4.0000000000000003E-5</v>
      </c>
      <c r="O157" s="120">
        <f>ROUND(E157*N157,2)</f>
        <v>0</v>
      </c>
      <c r="P157" s="120">
        <v>0</v>
      </c>
      <c r="Q157" s="120">
        <f>ROUND(E157*P157,2)</f>
        <v>0</v>
      </c>
      <c r="R157" s="120"/>
      <c r="S157" s="120" t="s">
        <v>111</v>
      </c>
      <c r="T157" s="120" t="s">
        <v>111</v>
      </c>
      <c r="U157" s="120">
        <v>7.0000000000000007E-2</v>
      </c>
      <c r="V157" s="120">
        <f>ROUND(E157*U157,2)</f>
        <v>0.7</v>
      </c>
      <c r="W157" s="120"/>
      <c r="X157" s="120" t="s">
        <v>112</v>
      </c>
      <c r="Y157" s="115"/>
      <c r="Z157" s="115"/>
      <c r="AA157" s="115"/>
      <c r="AB157" s="115"/>
      <c r="AC157" s="115"/>
      <c r="AD157" s="115"/>
      <c r="AE157" s="115"/>
      <c r="AF157" s="115"/>
      <c r="AG157" s="115" t="s">
        <v>113</v>
      </c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</row>
    <row r="158" spans="1:60" outlineLevel="1" x14ac:dyDescent="0.2">
      <c r="A158" s="118"/>
      <c r="B158" s="119"/>
      <c r="C158" s="144" t="s">
        <v>256</v>
      </c>
      <c r="D158" s="121"/>
      <c r="E158" s="122">
        <v>10</v>
      </c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15"/>
      <c r="Z158" s="115"/>
      <c r="AA158" s="115"/>
      <c r="AB158" s="115"/>
      <c r="AC158" s="115"/>
      <c r="AD158" s="115"/>
      <c r="AE158" s="115"/>
      <c r="AF158" s="115"/>
      <c r="AG158" s="115" t="s">
        <v>115</v>
      </c>
      <c r="AH158" s="115">
        <v>0</v>
      </c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</row>
    <row r="159" spans="1:60" ht="22.5" outlineLevel="1" x14ac:dyDescent="0.2">
      <c r="A159" s="130">
        <v>47</v>
      </c>
      <c r="B159" s="131" t="s">
        <v>257</v>
      </c>
      <c r="C159" s="143" t="s">
        <v>370</v>
      </c>
      <c r="D159" s="132" t="s">
        <v>131</v>
      </c>
      <c r="E159" s="133">
        <v>26</v>
      </c>
      <c r="F159" s="134"/>
      <c r="G159" s="135">
        <f>ROUND(E159*F159,2)</f>
        <v>0</v>
      </c>
      <c r="H159" s="120">
        <v>17.37</v>
      </c>
      <c r="I159" s="120">
        <f>ROUND(E159*H159,2)</f>
        <v>451.62</v>
      </c>
      <c r="J159" s="120">
        <v>166.63</v>
      </c>
      <c r="K159" s="120">
        <f>ROUND(E159*J159,2)</f>
        <v>4332.38</v>
      </c>
      <c r="L159" s="120">
        <v>21</v>
      </c>
      <c r="M159" s="120">
        <f>G159*(1+L159/100)</f>
        <v>0</v>
      </c>
      <c r="N159" s="120">
        <v>1.4E-3</v>
      </c>
      <c r="O159" s="120">
        <f>ROUND(E159*N159,2)</f>
        <v>0.04</v>
      </c>
      <c r="P159" s="120">
        <v>0</v>
      </c>
      <c r="Q159" s="120">
        <f>ROUND(E159*P159,2)</f>
        <v>0</v>
      </c>
      <c r="R159" s="120"/>
      <c r="S159" s="120" t="s">
        <v>111</v>
      </c>
      <c r="T159" s="120" t="s">
        <v>163</v>
      </c>
      <c r="U159" s="120">
        <v>0.15</v>
      </c>
      <c r="V159" s="120">
        <f>ROUND(E159*U159,2)</f>
        <v>3.9</v>
      </c>
      <c r="W159" s="120"/>
      <c r="X159" s="120" t="s">
        <v>112</v>
      </c>
      <c r="Y159" s="115"/>
      <c r="Z159" s="115"/>
      <c r="AA159" s="115"/>
      <c r="AB159" s="115"/>
      <c r="AC159" s="115"/>
      <c r="AD159" s="115"/>
      <c r="AE159" s="115"/>
      <c r="AF159" s="115"/>
      <c r="AG159" s="115" t="s">
        <v>113</v>
      </c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</row>
    <row r="160" spans="1:60" outlineLevel="1" x14ac:dyDescent="0.2">
      <c r="A160" s="118"/>
      <c r="B160" s="119"/>
      <c r="C160" s="144" t="s">
        <v>371</v>
      </c>
      <c r="D160" s="121"/>
      <c r="E160" s="122">
        <v>4</v>
      </c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15"/>
      <c r="Z160" s="115"/>
      <c r="AA160" s="115"/>
      <c r="AB160" s="115"/>
      <c r="AC160" s="115"/>
      <c r="AD160" s="115"/>
      <c r="AE160" s="115"/>
      <c r="AF160" s="115"/>
      <c r="AG160" s="115" t="s">
        <v>115</v>
      </c>
      <c r="AH160" s="115">
        <v>0</v>
      </c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</row>
    <row r="161" spans="1:60" outlineLevel="1" x14ac:dyDescent="0.2">
      <c r="A161" s="118"/>
      <c r="B161" s="119"/>
      <c r="C161" s="144" t="s">
        <v>372</v>
      </c>
      <c r="D161" s="121"/>
      <c r="E161" s="122">
        <v>22</v>
      </c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15"/>
      <c r="Z161" s="115"/>
      <c r="AA161" s="115"/>
      <c r="AB161" s="115"/>
      <c r="AC161" s="115"/>
      <c r="AD161" s="115"/>
      <c r="AE161" s="115"/>
      <c r="AF161" s="115"/>
      <c r="AG161" s="115" t="s">
        <v>115</v>
      </c>
      <c r="AH161" s="115">
        <v>0</v>
      </c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</row>
    <row r="162" spans="1:60" outlineLevel="1" x14ac:dyDescent="0.2">
      <c r="A162" s="136">
        <v>48</v>
      </c>
      <c r="B162" s="137" t="s">
        <v>258</v>
      </c>
      <c r="C162" s="145" t="s">
        <v>259</v>
      </c>
      <c r="D162" s="138" t="s">
        <v>0</v>
      </c>
      <c r="E162" s="139">
        <v>24.11</v>
      </c>
      <c r="F162" s="140"/>
      <c r="G162" s="141">
        <f>ROUND(E162*F162,2)</f>
        <v>0</v>
      </c>
      <c r="H162" s="120">
        <v>0</v>
      </c>
      <c r="I162" s="120">
        <f>ROUND(E162*H162,2)</f>
        <v>0</v>
      </c>
      <c r="J162" s="120">
        <v>3.5</v>
      </c>
      <c r="K162" s="120">
        <f>ROUND(E162*J162,2)</f>
        <v>84.39</v>
      </c>
      <c r="L162" s="120">
        <v>21</v>
      </c>
      <c r="M162" s="120">
        <f>G162*(1+L162/100)</f>
        <v>0</v>
      </c>
      <c r="N162" s="120">
        <v>0</v>
      </c>
      <c r="O162" s="120">
        <f>ROUND(E162*N162,2)</f>
        <v>0</v>
      </c>
      <c r="P162" s="120">
        <v>0</v>
      </c>
      <c r="Q162" s="120">
        <f>ROUND(E162*P162,2)</f>
        <v>0</v>
      </c>
      <c r="R162" s="120"/>
      <c r="S162" s="120" t="s">
        <v>111</v>
      </c>
      <c r="T162" s="120" t="s">
        <v>111</v>
      </c>
      <c r="U162" s="120">
        <v>0</v>
      </c>
      <c r="V162" s="120">
        <f>ROUND(E162*U162,2)</f>
        <v>0</v>
      </c>
      <c r="W162" s="120"/>
      <c r="X162" s="120" t="s">
        <v>175</v>
      </c>
      <c r="Y162" s="115"/>
      <c r="Z162" s="115"/>
      <c r="AA162" s="115"/>
      <c r="AB162" s="115"/>
      <c r="AC162" s="115"/>
      <c r="AD162" s="115"/>
      <c r="AE162" s="115"/>
      <c r="AF162" s="115"/>
      <c r="AG162" s="115" t="s">
        <v>176</v>
      </c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</row>
    <row r="163" spans="1:60" x14ac:dyDescent="0.2">
      <c r="A163" s="124" t="s">
        <v>106</v>
      </c>
      <c r="B163" s="125" t="s">
        <v>72</v>
      </c>
      <c r="C163" s="142" t="s">
        <v>73</v>
      </c>
      <c r="D163" s="126"/>
      <c r="E163" s="127"/>
      <c r="F163" s="128"/>
      <c r="G163" s="129">
        <f>SUMIF(AG164:AG177,"&lt;&gt;NOR",G164:G177)</f>
        <v>0</v>
      </c>
      <c r="H163" s="123"/>
      <c r="I163" s="123">
        <f>SUM(I164:I177)</f>
        <v>1472.3100000000002</v>
      </c>
      <c r="J163" s="123"/>
      <c r="K163" s="123">
        <f>SUM(K164:K177)</f>
        <v>5835.5300000000007</v>
      </c>
      <c r="L163" s="123"/>
      <c r="M163" s="123">
        <f>SUM(M164:M177)</f>
        <v>0</v>
      </c>
      <c r="N163" s="123"/>
      <c r="O163" s="123">
        <f>SUM(O164:O177)</f>
        <v>0.01</v>
      </c>
      <c r="P163" s="123"/>
      <c r="Q163" s="123">
        <f>SUM(Q164:Q177)</f>
        <v>0</v>
      </c>
      <c r="R163" s="123"/>
      <c r="S163" s="123"/>
      <c r="T163" s="123"/>
      <c r="U163" s="123"/>
      <c r="V163" s="123">
        <f>SUM(V164:V177)</f>
        <v>12.28</v>
      </c>
      <c r="W163" s="123"/>
      <c r="X163" s="123"/>
      <c r="AG163" t="s">
        <v>107</v>
      </c>
    </row>
    <row r="164" spans="1:60" outlineLevel="1" x14ac:dyDescent="0.2">
      <c r="A164" s="130">
        <v>49</v>
      </c>
      <c r="B164" s="131" t="s">
        <v>260</v>
      </c>
      <c r="C164" s="143" t="s">
        <v>261</v>
      </c>
      <c r="D164" s="132" t="s">
        <v>134</v>
      </c>
      <c r="E164" s="133">
        <v>19.66</v>
      </c>
      <c r="F164" s="134"/>
      <c r="G164" s="135">
        <f>ROUND(E164*F164,2)</f>
        <v>0</v>
      </c>
      <c r="H164" s="120">
        <v>16.11</v>
      </c>
      <c r="I164" s="120">
        <f>ROUND(E164*H164,2)</f>
        <v>316.72000000000003</v>
      </c>
      <c r="J164" s="120">
        <v>58.49</v>
      </c>
      <c r="K164" s="120">
        <f>ROUND(E164*J164,2)</f>
        <v>1149.9100000000001</v>
      </c>
      <c r="L164" s="120">
        <v>21</v>
      </c>
      <c r="M164" s="120">
        <f>G164*(1+L164/100)</f>
        <v>0</v>
      </c>
      <c r="N164" s="120">
        <v>9.0000000000000006E-5</v>
      </c>
      <c r="O164" s="120">
        <f>ROUND(E164*N164,2)</f>
        <v>0</v>
      </c>
      <c r="P164" s="120">
        <v>0</v>
      </c>
      <c r="Q164" s="120">
        <f>ROUND(E164*P164,2)</f>
        <v>0</v>
      </c>
      <c r="R164" s="120"/>
      <c r="S164" s="120" t="s">
        <v>111</v>
      </c>
      <c r="T164" s="120" t="s">
        <v>111</v>
      </c>
      <c r="U164" s="120">
        <v>0.11600000000000001</v>
      </c>
      <c r="V164" s="120">
        <f>ROUND(E164*U164,2)</f>
        <v>2.2799999999999998</v>
      </c>
      <c r="W164" s="120"/>
      <c r="X164" s="120" t="s">
        <v>112</v>
      </c>
      <c r="Y164" s="115"/>
      <c r="Z164" s="115"/>
      <c r="AA164" s="115"/>
      <c r="AB164" s="115"/>
      <c r="AC164" s="115"/>
      <c r="AD164" s="115"/>
      <c r="AE164" s="115"/>
      <c r="AF164" s="115"/>
      <c r="AG164" s="115" t="s">
        <v>113</v>
      </c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</row>
    <row r="165" spans="1:60" outlineLevel="1" x14ac:dyDescent="0.2">
      <c r="A165" s="118"/>
      <c r="B165" s="119"/>
      <c r="C165" s="144" t="s">
        <v>262</v>
      </c>
      <c r="D165" s="121"/>
      <c r="E165" s="122">
        <v>4.8</v>
      </c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15"/>
      <c r="Z165" s="115"/>
      <c r="AA165" s="115"/>
      <c r="AB165" s="115"/>
      <c r="AC165" s="115"/>
      <c r="AD165" s="115"/>
      <c r="AE165" s="115"/>
      <c r="AF165" s="115"/>
      <c r="AG165" s="115" t="s">
        <v>115</v>
      </c>
      <c r="AH165" s="115">
        <v>0</v>
      </c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</row>
    <row r="166" spans="1:60" outlineLevel="1" x14ac:dyDescent="0.2">
      <c r="A166" s="118"/>
      <c r="B166" s="119"/>
      <c r="C166" s="144" t="s">
        <v>263</v>
      </c>
      <c r="D166" s="121"/>
      <c r="E166" s="122">
        <v>10.56</v>
      </c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15"/>
      <c r="Z166" s="115"/>
      <c r="AA166" s="115"/>
      <c r="AB166" s="115"/>
      <c r="AC166" s="115"/>
      <c r="AD166" s="115"/>
      <c r="AE166" s="115"/>
      <c r="AF166" s="115"/>
      <c r="AG166" s="115" t="s">
        <v>115</v>
      </c>
      <c r="AH166" s="115">
        <v>0</v>
      </c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</row>
    <row r="167" spans="1:60" outlineLevel="1" x14ac:dyDescent="0.2">
      <c r="A167" s="118"/>
      <c r="B167" s="119"/>
      <c r="C167" s="144" t="s">
        <v>264</v>
      </c>
      <c r="D167" s="121"/>
      <c r="E167" s="122">
        <v>0.4</v>
      </c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15"/>
      <c r="Z167" s="115"/>
      <c r="AA167" s="115"/>
      <c r="AB167" s="115"/>
      <c r="AC167" s="115"/>
      <c r="AD167" s="115"/>
      <c r="AE167" s="115"/>
      <c r="AF167" s="115"/>
      <c r="AG167" s="115" t="s">
        <v>115</v>
      </c>
      <c r="AH167" s="115">
        <v>0</v>
      </c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</row>
    <row r="168" spans="1:60" outlineLevel="1" x14ac:dyDescent="0.2">
      <c r="A168" s="118"/>
      <c r="B168" s="119"/>
      <c r="C168" s="144" t="s">
        <v>265</v>
      </c>
      <c r="D168" s="121"/>
      <c r="E168" s="122">
        <v>2.4</v>
      </c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15"/>
      <c r="Z168" s="115"/>
      <c r="AA168" s="115"/>
      <c r="AB168" s="115"/>
      <c r="AC168" s="115"/>
      <c r="AD168" s="115"/>
      <c r="AE168" s="115"/>
      <c r="AF168" s="115"/>
      <c r="AG168" s="115" t="s">
        <v>115</v>
      </c>
      <c r="AH168" s="115">
        <v>0</v>
      </c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</row>
    <row r="169" spans="1:60" outlineLevel="1" x14ac:dyDescent="0.2">
      <c r="A169" s="118"/>
      <c r="B169" s="119"/>
      <c r="C169" s="144" t="s">
        <v>266</v>
      </c>
      <c r="D169" s="121"/>
      <c r="E169" s="122">
        <v>1.5</v>
      </c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15"/>
      <c r="Z169" s="115"/>
      <c r="AA169" s="115"/>
      <c r="AB169" s="115"/>
      <c r="AC169" s="115"/>
      <c r="AD169" s="115"/>
      <c r="AE169" s="115"/>
      <c r="AF169" s="115"/>
      <c r="AG169" s="115" t="s">
        <v>115</v>
      </c>
      <c r="AH169" s="115">
        <v>0</v>
      </c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</row>
    <row r="170" spans="1:60" outlineLevel="1" x14ac:dyDescent="0.2">
      <c r="A170" s="130">
        <v>50</v>
      </c>
      <c r="B170" s="131" t="s">
        <v>267</v>
      </c>
      <c r="C170" s="143" t="s">
        <v>268</v>
      </c>
      <c r="D170" s="132" t="s">
        <v>110</v>
      </c>
      <c r="E170" s="133">
        <v>27.503299999999999</v>
      </c>
      <c r="F170" s="134"/>
      <c r="G170" s="135">
        <f>ROUND(E170*F170,2)</f>
        <v>0</v>
      </c>
      <c r="H170" s="120">
        <v>33.520000000000003</v>
      </c>
      <c r="I170" s="120">
        <f>ROUND(E170*H170,2)</f>
        <v>921.91</v>
      </c>
      <c r="J170" s="120">
        <v>135.47999999999999</v>
      </c>
      <c r="K170" s="120">
        <f>ROUND(E170*J170,2)</f>
        <v>3726.15</v>
      </c>
      <c r="L170" s="120">
        <v>21</v>
      </c>
      <c r="M170" s="120">
        <f>G170*(1+L170/100)</f>
        <v>0</v>
      </c>
      <c r="N170" s="120">
        <v>2.7E-4</v>
      </c>
      <c r="O170" s="120">
        <f>ROUND(E170*N170,2)</f>
        <v>0.01</v>
      </c>
      <c r="P170" s="120">
        <v>0</v>
      </c>
      <c r="Q170" s="120">
        <f>ROUND(E170*P170,2)</f>
        <v>0</v>
      </c>
      <c r="R170" s="120"/>
      <c r="S170" s="120" t="s">
        <v>111</v>
      </c>
      <c r="T170" s="120" t="s">
        <v>111</v>
      </c>
      <c r="U170" s="120">
        <v>0.28999999999999998</v>
      </c>
      <c r="V170" s="120">
        <f>ROUND(E170*U170,2)</f>
        <v>7.98</v>
      </c>
      <c r="W170" s="120"/>
      <c r="X170" s="120" t="s">
        <v>112</v>
      </c>
      <c r="Y170" s="115"/>
      <c r="Z170" s="115"/>
      <c r="AA170" s="115"/>
      <c r="AB170" s="115"/>
      <c r="AC170" s="115"/>
      <c r="AD170" s="115"/>
      <c r="AE170" s="115"/>
      <c r="AF170" s="115"/>
      <c r="AG170" s="115" t="s">
        <v>113</v>
      </c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</row>
    <row r="171" spans="1:60" outlineLevel="1" x14ac:dyDescent="0.2">
      <c r="A171" s="118"/>
      <c r="B171" s="119"/>
      <c r="C171" s="144" t="s">
        <v>125</v>
      </c>
      <c r="D171" s="121"/>
      <c r="E171" s="122">
        <v>9.6135000000000002</v>
      </c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15"/>
      <c r="Z171" s="115"/>
      <c r="AA171" s="115"/>
      <c r="AB171" s="115"/>
      <c r="AC171" s="115"/>
      <c r="AD171" s="115"/>
      <c r="AE171" s="115"/>
      <c r="AF171" s="115"/>
      <c r="AG171" s="115" t="s">
        <v>115</v>
      </c>
      <c r="AH171" s="115">
        <v>0</v>
      </c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</row>
    <row r="172" spans="1:60" outlineLevel="1" x14ac:dyDescent="0.2">
      <c r="A172" s="118"/>
      <c r="B172" s="119"/>
      <c r="C172" s="144" t="s">
        <v>232</v>
      </c>
      <c r="D172" s="121"/>
      <c r="E172" s="122">
        <v>16.564800000000002</v>
      </c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15"/>
      <c r="Z172" s="115"/>
      <c r="AA172" s="115"/>
      <c r="AB172" s="115"/>
      <c r="AC172" s="115"/>
      <c r="AD172" s="115"/>
      <c r="AE172" s="115"/>
      <c r="AF172" s="115"/>
      <c r="AG172" s="115" t="s">
        <v>115</v>
      </c>
      <c r="AH172" s="115">
        <v>0</v>
      </c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</row>
    <row r="173" spans="1:60" outlineLevel="1" x14ac:dyDescent="0.2">
      <c r="A173" s="118"/>
      <c r="B173" s="119"/>
      <c r="C173" s="144" t="s">
        <v>233</v>
      </c>
      <c r="D173" s="121"/>
      <c r="E173" s="122">
        <v>0.437</v>
      </c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15"/>
      <c r="Z173" s="115"/>
      <c r="AA173" s="115"/>
      <c r="AB173" s="115"/>
      <c r="AC173" s="115"/>
      <c r="AD173" s="115"/>
      <c r="AE173" s="115"/>
      <c r="AF173" s="115"/>
      <c r="AG173" s="115" t="s">
        <v>115</v>
      </c>
      <c r="AH173" s="115">
        <v>0</v>
      </c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</row>
    <row r="174" spans="1:60" outlineLevel="1" x14ac:dyDescent="0.2">
      <c r="A174" s="118"/>
      <c r="B174" s="119"/>
      <c r="C174" s="144" t="s">
        <v>234</v>
      </c>
      <c r="D174" s="121"/>
      <c r="E174" s="122">
        <v>0.88800000000000001</v>
      </c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15"/>
      <c r="Z174" s="115"/>
      <c r="AA174" s="115"/>
      <c r="AB174" s="115"/>
      <c r="AC174" s="115"/>
      <c r="AD174" s="115"/>
      <c r="AE174" s="115"/>
      <c r="AF174" s="115"/>
      <c r="AG174" s="115" t="s">
        <v>115</v>
      </c>
      <c r="AH174" s="115">
        <v>0</v>
      </c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</row>
    <row r="175" spans="1:60" outlineLevel="1" x14ac:dyDescent="0.2">
      <c r="A175" s="130">
        <v>51</v>
      </c>
      <c r="B175" s="131" t="s">
        <v>269</v>
      </c>
      <c r="C175" s="143" t="s">
        <v>270</v>
      </c>
      <c r="D175" s="132" t="s">
        <v>110</v>
      </c>
      <c r="E175" s="133">
        <v>4.9000000000000004</v>
      </c>
      <c r="F175" s="134"/>
      <c r="G175" s="135">
        <f>ROUND(E175*F175,2)</f>
        <v>0</v>
      </c>
      <c r="H175" s="120">
        <v>47.69</v>
      </c>
      <c r="I175" s="120">
        <f>ROUND(E175*H175,2)</f>
        <v>233.68</v>
      </c>
      <c r="J175" s="120">
        <v>195.81</v>
      </c>
      <c r="K175" s="120">
        <f>ROUND(E175*J175,2)</f>
        <v>959.47</v>
      </c>
      <c r="L175" s="120">
        <v>21</v>
      </c>
      <c r="M175" s="120">
        <f>G175*(1+L175/100)</f>
        <v>0</v>
      </c>
      <c r="N175" s="120">
        <v>3.6000000000000002E-4</v>
      </c>
      <c r="O175" s="120">
        <f>ROUND(E175*N175,2)</f>
        <v>0</v>
      </c>
      <c r="P175" s="120">
        <v>0</v>
      </c>
      <c r="Q175" s="120">
        <f>ROUND(E175*P175,2)</f>
        <v>0</v>
      </c>
      <c r="R175" s="120"/>
      <c r="S175" s="120" t="s">
        <v>162</v>
      </c>
      <c r="T175" s="120" t="s">
        <v>163</v>
      </c>
      <c r="U175" s="120">
        <v>0.41299999999999998</v>
      </c>
      <c r="V175" s="120">
        <f>ROUND(E175*U175,2)</f>
        <v>2.02</v>
      </c>
      <c r="W175" s="120"/>
      <c r="X175" s="120" t="s">
        <v>112</v>
      </c>
      <c r="Y175" s="115"/>
      <c r="Z175" s="115"/>
      <c r="AA175" s="115"/>
      <c r="AB175" s="115"/>
      <c r="AC175" s="115"/>
      <c r="AD175" s="115"/>
      <c r="AE175" s="115"/>
      <c r="AF175" s="115"/>
      <c r="AG175" s="115" t="s">
        <v>113</v>
      </c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</row>
    <row r="176" spans="1:60" outlineLevel="1" x14ac:dyDescent="0.2">
      <c r="A176" s="118"/>
      <c r="B176" s="119"/>
      <c r="C176" s="144" t="s">
        <v>271</v>
      </c>
      <c r="D176" s="121"/>
      <c r="E176" s="122">
        <v>2.4</v>
      </c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15"/>
      <c r="Z176" s="115"/>
      <c r="AA176" s="115"/>
      <c r="AB176" s="115"/>
      <c r="AC176" s="115"/>
      <c r="AD176" s="115"/>
      <c r="AE176" s="115"/>
      <c r="AF176" s="115"/>
      <c r="AG176" s="115" t="s">
        <v>115</v>
      </c>
      <c r="AH176" s="115">
        <v>0</v>
      </c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</row>
    <row r="177" spans="1:60" outlineLevel="1" x14ac:dyDescent="0.2">
      <c r="A177" s="118"/>
      <c r="B177" s="119"/>
      <c r="C177" s="144" t="s">
        <v>272</v>
      </c>
      <c r="D177" s="121"/>
      <c r="E177" s="122">
        <v>2.5</v>
      </c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15"/>
      <c r="Z177" s="115"/>
      <c r="AA177" s="115"/>
      <c r="AB177" s="115"/>
      <c r="AC177" s="115"/>
      <c r="AD177" s="115"/>
      <c r="AE177" s="115"/>
      <c r="AF177" s="115"/>
      <c r="AG177" s="115" t="s">
        <v>115</v>
      </c>
      <c r="AH177" s="115">
        <v>0</v>
      </c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</row>
    <row r="178" spans="1:60" x14ac:dyDescent="0.2">
      <c r="A178" s="124" t="s">
        <v>106</v>
      </c>
      <c r="B178" s="125" t="s">
        <v>74</v>
      </c>
      <c r="C178" s="142" t="s">
        <v>75</v>
      </c>
      <c r="D178" s="126"/>
      <c r="E178" s="127"/>
      <c r="F178" s="128"/>
      <c r="G178" s="129">
        <f>SUMIF(AG179:AG217,"&lt;&gt;NOR",G179:G217)</f>
        <v>0</v>
      </c>
      <c r="H178" s="123"/>
      <c r="I178" s="123">
        <f>SUM(I179:I217)</f>
        <v>2425.29</v>
      </c>
      <c r="J178" s="123"/>
      <c r="K178" s="123">
        <f>SUM(K179:K217)</f>
        <v>17051.150000000001</v>
      </c>
      <c r="L178" s="123"/>
      <c r="M178" s="123">
        <f>SUM(M179:M217)</f>
        <v>0</v>
      </c>
      <c r="N178" s="123"/>
      <c r="O178" s="123">
        <f>SUM(O179:O217)</f>
        <v>0.05</v>
      </c>
      <c r="P178" s="123"/>
      <c r="Q178" s="123">
        <f>SUM(Q179:Q217)</f>
        <v>0</v>
      </c>
      <c r="R178" s="123"/>
      <c r="S178" s="123"/>
      <c r="T178" s="123"/>
      <c r="U178" s="123"/>
      <c r="V178" s="123">
        <f>SUM(V179:V217)</f>
        <v>29</v>
      </c>
      <c r="W178" s="123"/>
      <c r="X178" s="123"/>
      <c r="AG178" t="s">
        <v>107</v>
      </c>
    </row>
    <row r="179" spans="1:60" outlineLevel="1" x14ac:dyDescent="0.2">
      <c r="A179" s="130">
        <v>52</v>
      </c>
      <c r="B179" s="131" t="s">
        <v>273</v>
      </c>
      <c r="C179" s="143" t="s">
        <v>274</v>
      </c>
      <c r="D179" s="132" t="s">
        <v>110</v>
      </c>
      <c r="E179" s="133">
        <v>8.1074999999999999</v>
      </c>
      <c r="F179" s="134"/>
      <c r="G179" s="135">
        <f>ROUND(E179*F179,2)</f>
        <v>0</v>
      </c>
      <c r="H179" s="120">
        <v>0.1</v>
      </c>
      <c r="I179" s="120">
        <f>ROUND(E179*H179,2)</f>
        <v>0.81</v>
      </c>
      <c r="J179" s="120">
        <v>34</v>
      </c>
      <c r="K179" s="120">
        <f>ROUND(E179*J179,2)</f>
        <v>275.66000000000003</v>
      </c>
      <c r="L179" s="120">
        <v>21</v>
      </c>
      <c r="M179" s="120">
        <f>G179*(1+L179/100)</f>
        <v>0</v>
      </c>
      <c r="N179" s="120">
        <v>0</v>
      </c>
      <c r="O179" s="120">
        <f>ROUND(E179*N179,2)</f>
        <v>0</v>
      </c>
      <c r="P179" s="120">
        <v>0</v>
      </c>
      <c r="Q179" s="120">
        <f>ROUND(E179*P179,2)</f>
        <v>0</v>
      </c>
      <c r="R179" s="120"/>
      <c r="S179" s="120" t="s">
        <v>111</v>
      </c>
      <c r="T179" s="120" t="s">
        <v>111</v>
      </c>
      <c r="U179" s="120">
        <v>6.9709999999999994E-2</v>
      </c>
      <c r="V179" s="120">
        <f>ROUND(E179*U179,2)</f>
        <v>0.56999999999999995</v>
      </c>
      <c r="W179" s="120"/>
      <c r="X179" s="120" t="s">
        <v>112</v>
      </c>
      <c r="Y179" s="115"/>
      <c r="Z179" s="115"/>
      <c r="AA179" s="115"/>
      <c r="AB179" s="115"/>
      <c r="AC179" s="115"/>
      <c r="AD179" s="115"/>
      <c r="AE179" s="115"/>
      <c r="AF179" s="115"/>
      <c r="AG179" s="115" t="s">
        <v>113</v>
      </c>
      <c r="AH179" s="115"/>
      <c r="AI179" s="115"/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</row>
    <row r="180" spans="1:60" outlineLevel="1" x14ac:dyDescent="0.2">
      <c r="A180" s="118"/>
      <c r="B180" s="119"/>
      <c r="C180" s="144" t="s">
        <v>126</v>
      </c>
      <c r="D180" s="121"/>
      <c r="E180" s="122">
        <v>8.1074999999999999</v>
      </c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15"/>
      <c r="Z180" s="115"/>
      <c r="AA180" s="115"/>
      <c r="AB180" s="115"/>
      <c r="AC180" s="115"/>
      <c r="AD180" s="115"/>
      <c r="AE180" s="115"/>
      <c r="AF180" s="115"/>
      <c r="AG180" s="115" t="s">
        <v>115</v>
      </c>
      <c r="AH180" s="115">
        <v>0</v>
      </c>
      <c r="AI180" s="115"/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</row>
    <row r="181" spans="1:60" outlineLevel="1" x14ac:dyDescent="0.2">
      <c r="A181" s="130">
        <v>53</v>
      </c>
      <c r="B181" s="131" t="s">
        <v>275</v>
      </c>
      <c r="C181" s="143" t="s">
        <v>276</v>
      </c>
      <c r="D181" s="132" t="s">
        <v>110</v>
      </c>
      <c r="E181" s="133">
        <v>8.1074999999999999</v>
      </c>
      <c r="F181" s="134"/>
      <c r="G181" s="135">
        <f>ROUND(E181*F181,2)</f>
        <v>0</v>
      </c>
      <c r="H181" s="120">
        <v>0.09</v>
      </c>
      <c r="I181" s="120">
        <f>ROUND(E181*H181,2)</f>
        <v>0.73</v>
      </c>
      <c r="J181" s="120">
        <v>20.309999999999999</v>
      </c>
      <c r="K181" s="120">
        <f>ROUND(E181*J181,2)</f>
        <v>164.66</v>
      </c>
      <c r="L181" s="120">
        <v>21</v>
      </c>
      <c r="M181" s="120">
        <f>G181*(1+L181/100)</f>
        <v>0</v>
      </c>
      <c r="N181" s="120">
        <v>0</v>
      </c>
      <c r="O181" s="120">
        <f>ROUND(E181*N181,2)</f>
        <v>0</v>
      </c>
      <c r="P181" s="120">
        <v>0</v>
      </c>
      <c r="Q181" s="120">
        <f>ROUND(E181*P181,2)</f>
        <v>0</v>
      </c>
      <c r="R181" s="120"/>
      <c r="S181" s="120" t="s">
        <v>111</v>
      </c>
      <c r="T181" s="120" t="s">
        <v>153</v>
      </c>
      <c r="U181" s="120">
        <v>4.3220000000000001E-2</v>
      </c>
      <c r="V181" s="120">
        <f>ROUND(E181*U181,2)</f>
        <v>0.35</v>
      </c>
      <c r="W181" s="120"/>
      <c r="X181" s="120" t="s">
        <v>112</v>
      </c>
      <c r="Y181" s="115"/>
      <c r="Z181" s="115"/>
      <c r="AA181" s="115"/>
      <c r="AB181" s="115"/>
      <c r="AC181" s="115"/>
      <c r="AD181" s="115"/>
      <c r="AE181" s="115"/>
      <c r="AF181" s="115"/>
      <c r="AG181" s="115" t="s">
        <v>113</v>
      </c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</row>
    <row r="182" spans="1:60" outlineLevel="1" x14ac:dyDescent="0.2">
      <c r="A182" s="118"/>
      <c r="B182" s="119"/>
      <c r="C182" s="144" t="s">
        <v>126</v>
      </c>
      <c r="D182" s="121"/>
      <c r="E182" s="122">
        <v>8.1074999999999999</v>
      </c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15"/>
      <c r="Z182" s="115"/>
      <c r="AA182" s="115"/>
      <c r="AB182" s="115"/>
      <c r="AC182" s="115"/>
      <c r="AD182" s="115"/>
      <c r="AE182" s="115"/>
      <c r="AF182" s="115"/>
      <c r="AG182" s="115" t="s">
        <v>115</v>
      </c>
      <c r="AH182" s="115">
        <v>0</v>
      </c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</row>
    <row r="183" spans="1:60" outlineLevel="1" x14ac:dyDescent="0.2">
      <c r="A183" s="130">
        <v>54</v>
      </c>
      <c r="B183" s="131" t="s">
        <v>277</v>
      </c>
      <c r="C183" s="143" t="s">
        <v>278</v>
      </c>
      <c r="D183" s="132" t="s">
        <v>110</v>
      </c>
      <c r="E183" s="133">
        <v>192.3981</v>
      </c>
      <c r="F183" s="134"/>
      <c r="G183" s="135">
        <f>ROUND(E183*F183,2)</f>
        <v>0</v>
      </c>
      <c r="H183" s="120">
        <v>4.16</v>
      </c>
      <c r="I183" s="120">
        <f>ROUND(E183*H183,2)</f>
        <v>800.38</v>
      </c>
      <c r="J183" s="120">
        <v>15.84</v>
      </c>
      <c r="K183" s="120">
        <f>ROUND(E183*J183,2)</f>
        <v>3047.59</v>
      </c>
      <c r="L183" s="120">
        <v>21</v>
      </c>
      <c r="M183" s="120">
        <f>G183*(1+L183/100)</f>
        <v>0</v>
      </c>
      <c r="N183" s="120">
        <v>6.9999999999999994E-5</v>
      </c>
      <c r="O183" s="120">
        <f>ROUND(E183*N183,2)</f>
        <v>0.01</v>
      </c>
      <c r="P183" s="120">
        <v>0</v>
      </c>
      <c r="Q183" s="120">
        <f>ROUND(E183*P183,2)</f>
        <v>0</v>
      </c>
      <c r="R183" s="120"/>
      <c r="S183" s="120" t="s">
        <v>111</v>
      </c>
      <c r="T183" s="120" t="s">
        <v>153</v>
      </c>
      <c r="U183" s="120">
        <v>3.2480000000000002E-2</v>
      </c>
      <c r="V183" s="120">
        <f>ROUND(E183*U183,2)</f>
        <v>6.25</v>
      </c>
      <c r="W183" s="120"/>
      <c r="X183" s="120" t="s">
        <v>112</v>
      </c>
      <c r="Y183" s="115"/>
      <c r="Z183" s="115"/>
      <c r="AA183" s="115"/>
      <c r="AB183" s="115"/>
      <c r="AC183" s="115"/>
      <c r="AD183" s="115"/>
      <c r="AE183" s="115"/>
      <c r="AF183" s="115"/>
      <c r="AG183" s="115" t="s">
        <v>113</v>
      </c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</row>
    <row r="184" spans="1:60" outlineLevel="1" x14ac:dyDescent="0.2">
      <c r="A184" s="118"/>
      <c r="B184" s="119"/>
      <c r="C184" s="144" t="s">
        <v>279</v>
      </c>
      <c r="D184" s="121"/>
      <c r="E184" s="122">
        <v>3.8168000000000002</v>
      </c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15"/>
      <c r="Z184" s="115"/>
      <c r="AA184" s="115"/>
      <c r="AB184" s="115"/>
      <c r="AC184" s="115"/>
      <c r="AD184" s="115"/>
      <c r="AE184" s="115"/>
      <c r="AF184" s="115"/>
      <c r="AG184" s="115" t="s">
        <v>115</v>
      </c>
      <c r="AH184" s="115">
        <v>0</v>
      </c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</row>
    <row r="185" spans="1:60" outlineLevel="1" x14ac:dyDescent="0.2">
      <c r="A185" s="118"/>
      <c r="B185" s="119"/>
      <c r="C185" s="144" t="s">
        <v>122</v>
      </c>
      <c r="D185" s="121"/>
      <c r="E185" s="122">
        <v>0.81840000000000002</v>
      </c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15"/>
      <c r="Z185" s="115"/>
      <c r="AA185" s="115"/>
      <c r="AB185" s="115"/>
      <c r="AC185" s="115"/>
      <c r="AD185" s="115"/>
      <c r="AE185" s="115"/>
      <c r="AF185" s="115"/>
      <c r="AG185" s="115" t="s">
        <v>115</v>
      </c>
      <c r="AH185" s="115">
        <v>0</v>
      </c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</row>
    <row r="186" spans="1:60" outlineLevel="1" x14ac:dyDescent="0.2">
      <c r="A186" s="118"/>
      <c r="B186" s="119"/>
      <c r="C186" s="144" t="s">
        <v>123</v>
      </c>
      <c r="D186" s="121"/>
      <c r="E186" s="122">
        <v>3.3075000000000001</v>
      </c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15"/>
      <c r="Z186" s="115"/>
      <c r="AA186" s="115"/>
      <c r="AB186" s="115"/>
      <c r="AC186" s="115"/>
      <c r="AD186" s="115"/>
      <c r="AE186" s="115"/>
      <c r="AF186" s="115"/>
      <c r="AG186" s="115" t="s">
        <v>115</v>
      </c>
      <c r="AH186" s="115">
        <v>0</v>
      </c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</row>
    <row r="187" spans="1:60" outlineLevel="1" x14ac:dyDescent="0.2">
      <c r="A187" s="118"/>
      <c r="B187" s="119"/>
      <c r="C187" s="144" t="s">
        <v>124</v>
      </c>
      <c r="D187" s="121"/>
      <c r="E187" s="122">
        <v>16.564800000000002</v>
      </c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15"/>
      <c r="Z187" s="115"/>
      <c r="AA187" s="115"/>
      <c r="AB187" s="115"/>
      <c r="AC187" s="115"/>
      <c r="AD187" s="115"/>
      <c r="AE187" s="115"/>
      <c r="AF187" s="115"/>
      <c r="AG187" s="115" t="s">
        <v>115</v>
      </c>
      <c r="AH187" s="115">
        <v>0</v>
      </c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</row>
    <row r="188" spans="1:60" outlineLevel="1" x14ac:dyDescent="0.2">
      <c r="A188" s="118"/>
      <c r="B188" s="119"/>
      <c r="C188" s="144" t="s">
        <v>125</v>
      </c>
      <c r="D188" s="121"/>
      <c r="E188" s="122">
        <v>9.6135000000000002</v>
      </c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15"/>
      <c r="Z188" s="115"/>
      <c r="AA188" s="115"/>
      <c r="AB188" s="115"/>
      <c r="AC188" s="115"/>
      <c r="AD188" s="115"/>
      <c r="AE188" s="115"/>
      <c r="AF188" s="115"/>
      <c r="AG188" s="115" t="s">
        <v>115</v>
      </c>
      <c r="AH188" s="115">
        <v>0</v>
      </c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</row>
    <row r="189" spans="1:60" outlineLevel="1" x14ac:dyDescent="0.2">
      <c r="A189" s="118"/>
      <c r="B189" s="119"/>
      <c r="C189" s="144" t="s">
        <v>126</v>
      </c>
      <c r="D189" s="121"/>
      <c r="E189" s="122">
        <v>8.1074999999999999</v>
      </c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15"/>
      <c r="Z189" s="115"/>
      <c r="AA189" s="115"/>
      <c r="AB189" s="115"/>
      <c r="AC189" s="115"/>
      <c r="AD189" s="115"/>
      <c r="AE189" s="115"/>
      <c r="AF189" s="115"/>
      <c r="AG189" s="115" t="s">
        <v>115</v>
      </c>
      <c r="AH189" s="115">
        <v>0</v>
      </c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</row>
    <row r="190" spans="1:60" outlineLevel="1" x14ac:dyDescent="0.2">
      <c r="A190" s="118"/>
      <c r="B190" s="119"/>
      <c r="C190" s="144" t="s">
        <v>280</v>
      </c>
      <c r="D190" s="121"/>
      <c r="E190" s="122">
        <v>25.027200000000001</v>
      </c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15"/>
      <c r="Z190" s="115"/>
      <c r="AA190" s="115"/>
      <c r="AB190" s="115"/>
      <c r="AC190" s="115"/>
      <c r="AD190" s="115"/>
      <c r="AE190" s="115"/>
      <c r="AF190" s="115"/>
      <c r="AG190" s="115" t="s">
        <v>115</v>
      </c>
      <c r="AH190" s="115">
        <v>0</v>
      </c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</row>
    <row r="191" spans="1:60" outlineLevel="1" x14ac:dyDescent="0.2">
      <c r="A191" s="118"/>
      <c r="B191" s="119"/>
      <c r="C191" s="144" t="s">
        <v>142</v>
      </c>
      <c r="D191" s="121"/>
      <c r="E191" s="122">
        <v>9.5568000000000008</v>
      </c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15"/>
      <c r="Z191" s="115"/>
      <c r="AA191" s="115"/>
      <c r="AB191" s="115"/>
      <c r="AC191" s="115"/>
      <c r="AD191" s="115"/>
      <c r="AE191" s="115"/>
      <c r="AF191" s="115"/>
      <c r="AG191" s="115" t="s">
        <v>115</v>
      </c>
      <c r="AH191" s="115">
        <v>0</v>
      </c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</row>
    <row r="192" spans="1:60" outlineLevel="1" x14ac:dyDescent="0.2">
      <c r="A192" s="118"/>
      <c r="B192" s="119"/>
      <c r="C192" s="144" t="s">
        <v>144</v>
      </c>
      <c r="D192" s="121"/>
      <c r="E192" s="122">
        <v>4.8639999999999999</v>
      </c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15"/>
      <c r="Z192" s="115"/>
      <c r="AA192" s="115"/>
      <c r="AB192" s="115"/>
      <c r="AC192" s="115"/>
      <c r="AD192" s="115"/>
      <c r="AE192" s="115"/>
      <c r="AF192" s="115"/>
      <c r="AG192" s="115" t="s">
        <v>115</v>
      </c>
      <c r="AH192" s="115">
        <v>0</v>
      </c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</row>
    <row r="193" spans="1:60" outlineLevel="1" x14ac:dyDescent="0.2">
      <c r="A193" s="118"/>
      <c r="B193" s="119"/>
      <c r="C193" s="144" t="s">
        <v>145</v>
      </c>
      <c r="D193" s="121"/>
      <c r="E193" s="122">
        <v>43.7712</v>
      </c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15"/>
      <c r="Z193" s="115"/>
      <c r="AA193" s="115"/>
      <c r="AB193" s="115"/>
      <c r="AC193" s="115"/>
      <c r="AD193" s="115"/>
      <c r="AE193" s="115"/>
      <c r="AF193" s="115"/>
      <c r="AG193" s="115" t="s">
        <v>115</v>
      </c>
      <c r="AH193" s="115">
        <v>0</v>
      </c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</row>
    <row r="194" spans="1:60" outlineLevel="1" x14ac:dyDescent="0.2">
      <c r="A194" s="118"/>
      <c r="B194" s="119"/>
      <c r="C194" s="144" t="s">
        <v>148</v>
      </c>
      <c r="D194" s="121"/>
      <c r="E194" s="122">
        <v>36.3264</v>
      </c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15"/>
      <c r="Z194" s="115"/>
      <c r="AA194" s="115"/>
      <c r="AB194" s="115"/>
      <c r="AC194" s="115"/>
      <c r="AD194" s="115"/>
      <c r="AE194" s="115"/>
      <c r="AF194" s="115"/>
      <c r="AG194" s="115" t="s">
        <v>115</v>
      </c>
      <c r="AH194" s="115">
        <v>0</v>
      </c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</row>
    <row r="195" spans="1:60" outlineLevel="1" x14ac:dyDescent="0.2">
      <c r="A195" s="118"/>
      <c r="B195" s="119"/>
      <c r="C195" s="144" t="s">
        <v>150</v>
      </c>
      <c r="D195" s="121"/>
      <c r="E195" s="122">
        <v>30.623999999999999</v>
      </c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15"/>
      <c r="Z195" s="115"/>
      <c r="AA195" s="115"/>
      <c r="AB195" s="115"/>
      <c r="AC195" s="115"/>
      <c r="AD195" s="115"/>
      <c r="AE195" s="115"/>
      <c r="AF195" s="115"/>
      <c r="AG195" s="115" t="s">
        <v>115</v>
      </c>
      <c r="AH195" s="115">
        <v>0</v>
      </c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</row>
    <row r="196" spans="1:60" outlineLevel="1" x14ac:dyDescent="0.2">
      <c r="A196" s="130">
        <v>55</v>
      </c>
      <c r="B196" s="131" t="s">
        <v>281</v>
      </c>
      <c r="C196" s="143" t="s">
        <v>282</v>
      </c>
      <c r="D196" s="132" t="s">
        <v>110</v>
      </c>
      <c r="E196" s="133">
        <v>192.3981</v>
      </c>
      <c r="F196" s="134"/>
      <c r="G196" s="135">
        <f>ROUND(E196*F196,2)</f>
        <v>0</v>
      </c>
      <c r="H196" s="120">
        <v>3.79</v>
      </c>
      <c r="I196" s="120">
        <f>ROUND(E196*H196,2)</f>
        <v>729.19</v>
      </c>
      <c r="J196" s="120">
        <v>49.61</v>
      </c>
      <c r="K196" s="120">
        <f>ROUND(E196*J196,2)</f>
        <v>9544.8700000000008</v>
      </c>
      <c r="L196" s="120">
        <v>21</v>
      </c>
      <c r="M196" s="120">
        <f>G196*(1+L196/100)</f>
        <v>0</v>
      </c>
      <c r="N196" s="120">
        <v>1.3999999999999999E-4</v>
      </c>
      <c r="O196" s="120">
        <f>ROUND(E196*N196,2)</f>
        <v>0.03</v>
      </c>
      <c r="P196" s="120">
        <v>0</v>
      </c>
      <c r="Q196" s="120">
        <f>ROUND(E196*P196,2)</f>
        <v>0</v>
      </c>
      <c r="R196" s="120"/>
      <c r="S196" s="120" t="s">
        <v>111</v>
      </c>
      <c r="T196" s="120" t="s">
        <v>153</v>
      </c>
      <c r="U196" s="120">
        <v>0.10191</v>
      </c>
      <c r="V196" s="120">
        <f>ROUND(E196*U196,2)</f>
        <v>19.61</v>
      </c>
      <c r="W196" s="120"/>
      <c r="X196" s="120" t="s">
        <v>112</v>
      </c>
      <c r="Y196" s="115"/>
      <c r="Z196" s="115"/>
      <c r="AA196" s="115"/>
      <c r="AB196" s="115"/>
      <c r="AC196" s="115"/>
      <c r="AD196" s="115"/>
      <c r="AE196" s="115"/>
      <c r="AF196" s="115"/>
      <c r="AG196" s="115" t="s">
        <v>113</v>
      </c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</row>
    <row r="197" spans="1:60" outlineLevel="1" x14ac:dyDescent="0.2">
      <c r="A197" s="118"/>
      <c r="B197" s="119"/>
      <c r="C197" s="144" t="s">
        <v>279</v>
      </c>
      <c r="D197" s="121"/>
      <c r="E197" s="122">
        <v>3.8168000000000002</v>
      </c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15"/>
      <c r="Z197" s="115"/>
      <c r="AA197" s="115"/>
      <c r="AB197" s="115"/>
      <c r="AC197" s="115"/>
      <c r="AD197" s="115"/>
      <c r="AE197" s="115"/>
      <c r="AF197" s="115"/>
      <c r="AG197" s="115" t="s">
        <v>115</v>
      </c>
      <c r="AH197" s="115">
        <v>0</v>
      </c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</row>
    <row r="198" spans="1:60" outlineLevel="1" x14ac:dyDescent="0.2">
      <c r="A198" s="118"/>
      <c r="B198" s="119"/>
      <c r="C198" s="144" t="s">
        <v>122</v>
      </c>
      <c r="D198" s="121"/>
      <c r="E198" s="122">
        <v>0.81840000000000002</v>
      </c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15"/>
      <c r="Z198" s="115"/>
      <c r="AA198" s="115"/>
      <c r="AB198" s="115"/>
      <c r="AC198" s="115"/>
      <c r="AD198" s="115"/>
      <c r="AE198" s="115"/>
      <c r="AF198" s="115"/>
      <c r="AG198" s="115" t="s">
        <v>115</v>
      </c>
      <c r="AH198" s="115">
        <v>0</v>
      </c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</row>
    <row r="199" spans="1:60" outlineLevel="1" x14ac:dyDescent="0.2">
      <c r="A199" s="118"/>
      <c r="B199" s="119"/>
      <c r="C199" s="144" t="s">
        <v>123</v>
      </c>
      <c r="D199" s="121"/>
      <c r="E199" s="122">
        <v>3.3075000000000001</v>
      </c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15"/>
      <c r="Z199" s="115"/>
      <c r="AA199" s="115"/>
      <c r="AB199" s="115"/>
      <c r="AC199" s="115"/>
      <c r="AD199" s="115"/>
      <c r="AE199" s="115"/>
      <c r="AF199" s="115"/>
      <c r="AG199" s="115" t="s">
        <v>115</v>
      </c>
      <c r="AH199" s="115">
        <v>0</v>
      </c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</row>
    <row r="200" spans="1:60" outlineLevel="1" x14ac:dyDescent="0.2">
      <c r="A200" s="118"/>
      <c r="B200" s="119"/>
      <c r="C200" s="144" t="s">
        <v>124</v>
      </c>
      <c r="D200" s="121"/>
      <c r="E200" s="122">
        <v>16.564800000000002</v>
      </c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15"/>
      <c r="Z200" s="115"/>
      <c r="AA200" s="115"/>
      <c r="AB200" s="115"/>
      <c r="AC200" s="115"/>
      <c r="AD200" s="115"/>
      <c r="AE200" s="115"/>
      <c r="AF200" s="115"/>
      <c r="AG200" s="115" t="s">
        <v>115</v>
      </c>
      <c r="AH200" s="115">
        <v>0</v>
      </c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</row>
    <row r="201" spans="1:60" outlineLevel="1" x14ac:dyDescent="0.2">
      <c r="A201" s="118"/>
      <c r="B201" s="119"/>
      <c r="C201" s="144" t="s">
        <v>125</v>
      </c>
      <c r="D201" s="121"/>
      <c r="E201" s="122">
        <v>9.6135000000000002</v>
      </c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15"/>
      <c r="Z201" s="115"/>
      <c r="AA201" s="115"/>
      <c r="AB201" s="115"/>
      <c r="AC201" s="115"/>
      <c r="AD201" s="115"/>
      <c r="AE201" s="115"/>
      <c r="AF201" s="115"/>
      <c r="AG201" s="115" t="s">
        <v>115</v>
      </c>
      <c r="AH201" s="115">
        <v>0</v>
      </c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</row>
    <row r="202" spans="1:60" outlineLevel="1" x14ac:dyDescent="0.2">
      <c r="A202" s="118"/>
      <c r="B202" s="119"/>
      <c r="C202" s="144" t="s">
        <v>126</v>
      </c>
      <c r="D202" s="121"/>
      <c r="E202" s="122">
        <v>8.1074999999999999</v>
      </c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15"/>
      <c r="Z202" s="115"/>
      <c r="AA202" s="115"/>
      <c r="AB202" s="115"/>
      <c r="AC202" s="115"/>
      <c r="AD202" s="115"/>
      <c r="AE202" s="115"/>
      <c r="AF202" s="115"/>
      <c r="AG202" s="115" t="s">
        <v>115</v>
      </c>
      <c r="AH202" s="115">
        <v>0</v>
      </c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</row>
    <row r="203" spans="1:60" outlineLevel="1" x14ac:dyDescent="0.2">
      <c r="A203" s="118"/>
      <c r="B203" s="119"/>
      <c r="C203" s="144" t="s">
        <v>280</v>
      </c>
      <c r="D203" s="121"/>
      <c r="E203" s="122">
        <v>25.027200000000001</v>
      </c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15"/>
      <c r="Z203" s="115"/>
      <c r="AA203" s="115"/>
      <c r="AB203" s="115"/>
      <c r="AC203" s="115"/>
      <c r="AD203" s="115"/>
      <c r="AE203" s="115"/>
      <c r="AF203" s="115"/>
      <c r="AG203" s="115" t="s">
        <v>115</v>
      </c>
      <c r="AH203" s="115">
        <v>0</v>
      </c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</row>
    <row r="204" spans="1:60" outlineLevel="1" x14ac:dyDescent="0.2">
      <c r="A204" s="118"/>
      <c r="B204" s="119"/>
      <c r="C204" s="144" t="s">
        <v>142</v>
      </c>
      <c r="D204" s="121"/>
      <c r="E204" s="122">
        <v>9.5568000000000008</v>
      </c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15"/>
      <c r="Z204" s="115"/>
      <c r="AA204" s="115"/>
      <c r="AB204" s="115"/>
      <c r="AC204" s="115"/>
      <c r="AD204" s="115"/>
      <c r="AE204" s="115"/>
      <c r="AF204" s="115"/>
      <c r="AG204" s="115" t="s">
        <v>115</v>
      </c>
      <c r="AH204" s="115">
        <v>0</v>
      </c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</row>
    <row r="205" spans="1:60" outlineLevel="1" x14ac:dyDescent="0.2">
      <c r="A205" s="118"/>
      <c r="B205" s="119"/>
      <c r="C205" s="144" t="s">
        <v>144</v>
      </c>
      <c r="D205" s="121"/>
      <c r="E205" s="122">
        <v>4.8639999999999999</v>
      </c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15"/>
      <c r="Z205" s="115"/>
      <c r="AA205" s="115"/>
      <c r="AB205" s="115"/>
      <c r="AC205" s="115"/>
      <c r="AD205" s="115"/>
      <c r="AE205" s="115"/>
      <c r="AF205" s="115"/>
      <c r="AG205" s="115" t="s">
        <v>115</v>
      </c>
      <c r="AH205" s="115">
        <v>0</v>
      </c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</row>
    <row r="206" spans="1:60" outlineLevel="1" x14ac:dyDescent="0.2">
      <c r="A206" s="118"/>
      <c r="B206" s="119"/>
      <c r="C206" s="144" t="s">
        <v>145</v>
      </c>
      <c r="D206" s="121"/>
      <c r="E206" s="122">
        <v>43.7712</v>
      </c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15"/>
      <c r="Z206" s="115"/>
      <c r="AA206" s="115"/>
      <c r="AB206" s="115"/>
      <c r="AC206" s="115"/>
      <c r="AD206" s="115"/>
      <c r="AE206" s="115"/>
      <c r="AF206" s="115"/>
      <c r="AG206" s="115" t="s">
        <v>115</v>
      </c>
      <c r="AH206" s="115">
        <v>0</v>
      </c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</row>
    <row r="207" spans="1:60" outlineLevel="1" x14ac:dyDescent="0.2">
      <c r="A207" s="118"/>
      <c r="B207" s="119"/>
      <c r="C207" s="144" t="s">
        <v>148</v>
      </c>
      <c r="D207" s="121"/>
      <c r="E207" s="122">
        <v>36.3264</v>
      </c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15"/>
      <c r="Z207" s="115"/>
      <c r="AA207" s="115"/>
      <c r="AB207" s="115"/>
      <c r="AC207" s="115"/>
      <c r="AD207" s="115"/>
      <c r="AE207" s="115"/>
      <c r="AF207" s="115"/>
      <c r="AG207" s="115" t="s">
        <v>115</v>
      </c>
      <c r="AH207" s="115">
        <v>0</v>
      </c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</row>
    <row r="208" spans="1:60" outlineLevel="1" x14ac:dyDescent="0.2">
      <c r="A208" s="118"/>
      <c r="B208" s="119"/>
      <c r="C208" s="144" t="s">
        <v>150</v>
      </c>
      <c r="D208" s="121"/>
      <c r="E208" s="122">
        <v>30.623999999999999</v>
      </c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15"/>
      <c r="Z208" s="115"/>
      <c r="AA208" s="115"/>
      <c r="AB208" s="115"/>
      <c r="AC208" s="115"/>
      <c r="AD208" s="115"/>
      <c r="AE208" s="115"/>
      <c r="AF208" s="115"/>
      <c r="AG208" s="115" t="s">
        <v>115</v>
      </c>
      <c r="AH208" s="115">
        <v>0</v>
      </c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</row>
    <row r="209" spans="1:60" outlineLevel="1" x14ac:dyDescent="0.2">
      <c r="A209" s="136">
        <v>56</v>
      </c>
      <c r="B209" s="137" t="s">
        <v>283</v>
      </c>
      <c r="C209" s="145" t="s">
        <v>284</v>
      </c>
      <c r="D209" s="138" t="s">
        <v>131</v>
      </c>
      <c r="E209" s="139">
        <v>20</v>
      </c>
      <c r="F209" s="140"/>
      <c r="G209" s="141">
        <f>ROUND(E209*F209,2)</f>
        <v>0</v>
      </c>
      <c r="H209" s="120">
        <v>13.94</v>
      </c>
      <c r="I209" s="120">
        <f>ROUND(E209*H209,2)</f>
        <v>278.8</v>
      </c>
      <c r="J209" s="120">
        <v>37.06</v>
      </c>
      <c r="K209" s="120">
        <f>ROUND(E209*J209,2)</f>
        <v>741.2</v>
      </c>
      <c r="L209" s="120">
        <v>21</v>
      </c>
      <c r="M209" s="120">
        <f>G209*(1+L209/100)</f>
        <v>0</v>
      </c>
      <c r="N209" s="120">
        <v>1.6000000000000001E-4</v>
      </c>
      <c r="O209" s="120">
        <f>ROUND(E209*N209,2)</f>
        <v>0</v>
      </c>
      <c r="P209" s="120">
        <v>0</v>
      </c>
      <c r="Q209" s="120">
        <f>ROUND(E209*P209,2)</f>
        <v>0</v>
      </c>
      <c r="R209" s="120"/>
      <c r="S209" s="120" t="s">
        <v>111</v>
      </c>
      <c r="T209" s="120" t="s">
        <v>111</v>
      </c>
      <c r="U209" s="120">
        <v>7.5999999999999998E-2</v>
      </c>
      <c r="V209" s="120">
        <f>ROUND(E209*U209,2)</f>
        <v>1.52</v>
      </c>
      <c r="W209" s="120"/>
      <c r="X209" s="120" t="s">
        <v>112</v>
      </c>
      <c r="Y209" s="115"/>
      <c r="Z209" s="115"/>
      <c r="AA209" s="115"/>
      <c r="AB209" s="115"/>
      <c r="AC209" s="115"/>
      <c r="AD209" s="115"/>
      <c r="AE209" s="115"/>
      <c r="AF209" s="115"/>
      <c r="AG209" s="115" t="s">
        <v>113</v>
      </c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</row>
    <row r="210" spans="1:60" outlineLevel="1" x14ac:dyDescent="0.2">
      <c r="A210" s="130">
        <v>57</v>
      </c>
      <c r="B210" s="131" t="s">
        <v>285</v>
      </c>
      <c r="C210" s="143" t="s">
        <v>286</v>
      </c>
      <c r="D210" s="132" t="s">
        <v>110</v>
      </c>
      <c r="E210" s="133">
        <v>42.228499999999997</v>
      </c>
      <c r="F210" s="134"/>
      <c r="G210" s="135">
        <f>ROUND(E210*F210,2)</f>
        <v>0</v>
      </c>
      <c r="H210" s="120">
        <v>9.81</v>
      </c>
      <c r="I210" s="120">
        <f>ROUND(E210*H210,2)</f>
        <v>414.26</v>
      </c>
      <c r="J210" s="120">
        <v>6.59</v>
      </c>
      <c r="K210" s="120">
        <f>ROUND(E210*J210,2)</f>
        <v>278.29000000000002</v>
      </c>
      <c r="L210" s="120">
        <v>21</v>
      </c>
      <c r="M210" s="120">
        <f>G210*(1+L210/100)</f>
        <v>0</v>
      </c>
      <c r="N210" s="120">
        <v>3.5E-4</v>
      </c>
      <c r="O210" s="120">
        <f>ROUND(E210*N210,2)</f>
        <v>0.01</v>
      </c>
      <c r="P210" s="120">
        <v>0</v>
      </c>
      <c r="Q210" s="120">
        <f>ROUND(E210*P210,2)</f>
        <v>0</v>
      </c>
      <c r="R210" s="120"/>
      <c r="S210" s="120" t="s">
        <v>111</v>
      </c>
      <c r="T210" s="120" t="s">
        <v>111</v>
      </c>
      <c r="U210" s="120">
        <v>1.35E-2</v>
      </c>
      <c r="V210" s="120">
        <f>ROUND(E210*U210,2)</f>
        <v>0.56999999999999995</v>
      </c>
      <c r="W210" s="120"/>
      <c r="X210" s="120" t="s">
        <v>112</v>
      </c>
      <c r="Y210" s="115"/>
      <c r="Z210" s="115"/>
      <c r="AA210" s="115"/>
      <c r="AB210" s="115"/>
      <c r="AC210" s="115"/>
      <c r="AD210" s="115"/>
      <c r="AE210" s="115"/>
      <c r="AF210" s="115"/>
      <c r="AG210" s="115" t="s">
        <v>113</v>
      </c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</row>
    <row r="211" spans="1:60" outlineLevel="1" x14ac:dyDescent="0.2">
      <c r="A211" s="118"/>
      <c r="B211" s="119"/>
      <c r="C211" s="144" t="s">
        <v>121</v>
      </c>
      <c r="D211" s="121"/>
      <c r="E211" s="122">
        <v>3.8168000000000002</v>
      </c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15"/>
      <c r="Z211" s="115"/>
      <c r="AA211" s="115"/>
      <c r="AB211" s="115"/>
      <c r="AC211" s="115"/>
      <c r="AD211" s="115"/>
      <c r="AE211" s="115"/>
      <c r="AF211" s="115"/>
      <c r="AG211" s="115" t="s">
        <v>115</v>
      </c>
      <c r="AH211" s="115">
        <v>0</v>
      </c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</row>
    <row r="212" spans="1:60" outlineLevel="1" x14ac:dyDescent="0.2">
      <c r="A212" s="118"/>
      <c r="B212" s="119"/>
      <c r="C212" s="144" t="s">
        <v>122</v>
      </c>
      <c r="D212" s="121"/>
      <c r="E212" s="122">
        <v>0.81840000000000002</v>
      </c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15"/>
      <c r="Z212" s="115"/>
      <c r="AA212" s="115"/>
      <c r="AB212" s="115"/>
      <c r="AC212" s="115"/>
      <c r="AD212" s="115"/>
      <c r="AE212" s="115"/>
      <c r="AF212" s="115"/>
      <c r="AG212" s="115" t="s">
        <v>115</v>
      </c>
      <c r="AH212" s="115">
        <v>0</v>
      </c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</row>
    <row r="213" spans="1:60" outlineLevel="1" x14ac:dyDescent="0.2">
      <c r="A213" s="118"/>
      <c r="B213" s="119"/>
      <c r="C213" s="144" t="s">
        <v>123</v>
      </c>
      <c r="D213" s="121"/>
      <c r="E213" s="122">
        <v>3.3075000000000001</v>
      </c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15"/>
      <c r="Z213" s="115"/>
      <c r="AA213" s="115"/>
      <c r="AB213" s="115"/>
      <c r="AC213" s="115"/>
      <c r="AD213" s="115"/>
      <c r="AE213" s="115"/>
      <c r="AF213" s="115"/>
      <c r="AG213" s="115" t="s">
        <v>115</v>
      </c>
      <c r="AH213" s="115">
        <v>0</v>
      </c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</row>
    <row r="214" spans="1:60" outlineLevel="1" x14ac:dyDescent="0.2">
      <c r="A214" s="118"/>
      <c r="B214" s="119"/>
      <c r="C214" s="144" t="s">
        <v>124</v>
      </c>
      <c r="D214" s="121"/>
      <c r="E214" s="122">
        <v>16.564800000000002</v>
      </c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15"/>
      <c r="Z214" s="115"/>
      <c r="AA214" s="115"/>
      <c r="AB214" s="115"/>
      <c r="AC214" s="115"/>
      <c r="AD214" s="115"/>
      <c r="AE214" s="115"/>
      <c r="AF214" s="115"/>
      <c r="AG214" s="115" t="s">
        <v>115</v>
      </c>
      <c r="AH214" s="115">
        <v>0</v>
      </c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</row>
    <row r="215" spans="1:60" outlineLevel="1" x14ac:dyDescent="0.2">
      <c r="A215" s="118"/>
      <c r="B215" s="119"/>
      <c r="C215" s="144" t="s">
        <v>125</v>
      </c>
      <c r="D215" s="121"/>
      <c r="E215" s="122">
        <v>9.6135000000000002</v>
      </c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15"/>
      <c r="Z215" s="115"/>
      <c r="AA215" s="115"/>
      <c r="AB215" s="115"/>
      <c r="AC215" s="115"/>
      <c r="AD215" s="115"/>
      <c r="AE215" s="115"/>
      <c r="AF215" s="115"/>
      <c r="AG215" s="115" t="s">
        <v>115</v>
      </c>
      <c r="AH215" s="115">
        <v>0</v>
      </c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</row>
    <row r="216" spans="1:60" outlineLevel="1" x14ac:dyDescent="0.2">
      <c r="A216" s="118"/>
      <c r="B216" s="119"/>
      <c r="C216" s="144" t="s">
        <v>126</v>
      </c>
      <c r="D216" s="121"/>
      <c r="E216" s="122">
        <v>8.1074999999999999</v>
      </c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15"/>
      <c r="Z216" s="115"/>
      <c r="AA216" s="115"/>
      <c r="AB216" s="115"/>
      <c r="AC216" s="115"/>
      <c r="AD216" s="115"/>
      <c r="AE216" s="115"/>
      <c r="AF216" s="115"/>
      <c r="AG216" s="115" t="s">
        <v>115</v>
      </c>
      <c r="AH216" s="115">
        <v>0</v>
      </c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</row>
    <row r="217" spans="1:60" ht="22.5" outlineLevel="1" x14ac:dyDescent="0.2">
      <c r="A217" s="136">
        <v>58</v>
      </c>
      <c r="B217" s="137" t="s">
        <v>287</v>
      </c>
      <c r="C217" s="145" t="s">
        <v>288</v>
      </c>
      <c r="D217" s="138" t="s">
        <v>289</v>
      </c>
      <c r="E217" s="139">
        <v>8</v>
      </c>
      <c r="F217" s="140"/>
      <c r="G217" s="141">
        <f>ROUND(E217*F217,2)</f>
        <v>0</v>
      </c>
      <c r="H217" s="120">
        <v>25.14</v>
      </c>
      <c r="I217" s="120">
        <f>ROUND(E217*H217,2)</f>
        <v>201.12</v>
      </c>
      <c r="J217" s="120">
        <v>374.86</v>
      </c>
      <c r="K217" s="120">
        <f>ROUND(E217*J217,2)</f>
        <v>2998.88</v>
      </c>
      <c r="L217" s="120">
        <v>21</v>
      </c>
      <c r="M217" s="120">
        <f>G217*(1+L217/100)</f>
        <v>0</v>
      </c>
      <c r="N217" s="120">
        <v>1.0000000000000001E-5</v>
      </c>
      <c r="O217" s="120">
        <f>ROUND(E217*N217,2)</f>
        <v>0</v>
      </c>
      <c r="P217" s="120">
        <v>0</v>
      </c>
      <c r="Q217" s="120">
        <f>ROUND(E217*P217,2)</f>
        <v>0</v>
      </c>
      <c r="R217" s="120"/>
      <c r="S217" s="120" t="s">
        <v>162</v>
      </c>
      <c r="T217" s="120" t="s">
        <v>163</v>
      </c>
      <c r="U217" s="120">
        <v>1.6E-2</v>
      </c>
      <c r="V217" s="120">
        <f>ROUND(E217*U217,2)</f>
        <v>0.13</v>
      </c>
      <c r="W217" s="120"/>
      <c r="X217" s="120" t="s">
        <v>112</v>
      </c>
      <c r="Y217" s="115"/>
      <c r="Z217" s="115"/>
      <c r="AA217" s="115"/>
      <c r="AB217" s="115"/>
      <c r="AC217" s="115"/>
      <c r="AD217" s="115"/>
      <c r="AE217" s="115"/>
      <c r="AF217" s="115"/>
      <c r="AG217" s="115" t="s">
        <v>113</v>
      </c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</row>
    <row r="218" spans="1:60" x14ac:dyDescent="0.2">
      <c r="A218" s="124" t="s">
        <v>106</v>
      </c>
      <c r="B218" s="125" t="s">
        <v>76</v>
      </c>
      <c r="C218" s="142" t="s">
        <v>77</v>
      </c>
      <c r="D218" s="126"/>
      <c r="E218" s="127"/>
      <c r="F218" s="128"/>
      <c r="G218" s="129">
        <f>SUMIF(AG219:AG240,"&lt;&gt;NOR",G219:G240)</f>
        <v>0</v>
      </c>
      <c r="H218" s="123"/>
      <c r="I218" s="123">
        <f>SUM(I219:I240)</f>
        <v>7108.45</v>
      </c>
      <c r="J218" s="123"/>
      <c r="K218" s="123">
        <f>SUM(K219:K240)</f>
        <v>8384.5499999999993</v>
      </c>
      <c r="L218" s="123"/>
      <c r="M218" s="123">
        <f>SUM(M219:M240)</f>
        <v>0</v>
      </c>
      <c r="N218" s="123"/>
      <c r="O218" s="123">
        <f>SUM(O219:O240)</f>
        <v>5.0199999999999996</v>
      </c>
      <c r="P218" s="123"/>
      <c r="Q218" s="123">
        <f>SUM(Q219:Q240)</f>
        <v>0</v>
      </c>
      <c r="R218" s="123"/>
      <c r="S218" s="123"/>
      <c r="T218" s="123"/>
      <c r="U218" s="123"/>
      <c r="V218" s="123">
        <f>SUM(V219:V240)</f>
        <v>6.05</v>
      </c>
      <c r="W218" s="123"/>
      <c r="X218" s="123"/>
      <c r="AG218" t="s">
        <v>107</v>
      </c>
    </row>
    <row r="219" spans="1:60" outlineLevel="1" x14ac:dyDescent="0.2">
      <c r="A219" s="136">
        <v>59</v>
      </c>
      <c r="B219" s="137" t="s">
        <v>290</v>
      </c>
      <c r="C219" s="145" t="s">
        <v>291</v>
      </c>
      <c r="D219" s="138" t="s">
        <v>131</v>
      </c>
      <c r="E219" s="139">
        <v>2</v>
      </c>
      <c r="F219" s="140"/>
      <c r="G219" s="141">
        <f t="shared" ref="G219:G240" si="7">ROUND(E219*F219,2)</f>
        <v>0</v>
      </c>
      <c r="H219" s="120">
        <v>0</v>
      </c>
      <c r="I219" s="120">
        <f t="shared" ref="I219:I240" si="8">ROUND(E219*H219,2)</f>
        <v>0</v>
      </c>
      <c r="J219" s="120">
        <v>28</v>
      </c>
      <c r="K219" s="120">
        <f t="shared" ref="K219:K240" si="9">ROUND(E219*J219,2)</f>
        <v>56</v>
      </c>
      <c r="L219" s="120">
        <v>21</v>
      </c>
      <c r="M219" s="120">
        <f t="shared" ref="M219:M240" si="10">G219*(1+L219/100)</f>
        <v>0</v>
      </c>
      <c r="N219" s="120">
        <v>0</v>
      </c>
      <c r="O219" s="120">
        <f t="shared" ref="O219:O240" si="11">ROUND(E219*N219,2)</f>
        <v>0</v>
      </c>
      <c r="P219" s="120">
        <v>0</v>
      </c>
      <c r="Q219" s="120">
        <f t="shared" ref="Q219:Q240" si="12">ROUND(E219*P219,2)</f>
        <v>0</v>
      </c>
      <c r="R219" s="120"/>
      <c r="S219" s="120" t="s">
        <v>111</v>
      </c>
      <c r="T219" s="120" t="s">
        <v>163</v>
      </c>
      <c r="U219" s="120">
        <v>5.0500000000000003E-2</v>
      </c>
      <c r="V219" s="120">
        <f t="shared" ref="V219:V240" si="13">ROUND(E219*U219,2)</f>
        <v>0.1</v>
      </c>
      <c r="W219" s="120"/>
      <c r="X219" s="120" t="s">
        <v>112</v>
      </c>
      <c r="Y219" s="115"/>
      <c r="Z219" s="115"/>
      <c r="AA219" s="115"/>
      <c r="AB219" s="115"/>
      <c r="AC219" s="115"/>
      <c r="AD219" s="115"/>
      <c r="AE219" s="115"/>
      <c r="AF219" s="115"/>
      <c r="AG219" s="115" t="s">
        <v>113</v>
      </c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</row>
    <row r="220" spans="1:60" outlineLevel="1" x14ac:dyDescent="0.2">
      <c r="A220" s="136">
        <v>60</v>
      </c>
      <c r="B220" s="137" t="s">
        <v>292</v>
      </c>
      <c r="C220" s="145" t="s">
        <v>293</v>
      </c>
      <c r="D220" s="138" t="s">
        <v>131</v>
      </c>
      <c r="E220" s="139">
        <v>1</v>
      </c>
      <c r="F220" s="140"/>
      <c r="G220" s="141">
        <f t="shared" si="7"/>
        <v>0</v>
      </c>
      <c r="H220" s="120">
        <v>0</v>
      </c>
      <c r="I220" s="120">
        <f t="shared" si="8"/>
        <v>0</v>
      </c>
      <c r="J220" s="120">
        <v>167</v>
      </c>
      <c r="K220" s="120">
        <f t="shared" si="9"/>
        <v>167</v>
      </c>
      <c r="L220" s="120">
        <v>21</v>
      </c>
      <c r="M220" s="120">
        <f t="shared" si="10"/>
        <v>0</v>
      </c>
      <c r="N220" s="120">
        <v>0</v>
      </c>
      <c r="O220" s="120">
        <f t="shared" si="11"/>
        <v>0</v>
      </c>
      <c r="P220" s="120">
        <v>0</v>
      </c>
      <c r="Q220" s="120">
        <f t="shared" si="12"/>
        <v>0</v>
      </c>
      <c r="R220" s="120"/>
      <c r="S220" s="120" t="s">
        <v>111</v>
      </c>
      <c r="T220" s="120" t="s">
        <v>163</v>
      </c>
      <c r="U220" s="120">
        <v>0.30567</v>
      </c>
      <c r="V220" s="120">
        <f t="shared" si="13"/>
        <v>0.31</v>
      </c>
      <c r="W220" s="120"/>
      <c r="X220" s="120" t="s">
        <v>112</v>
      </c>
      <c r="Y220" s="115"/>
      <c r="Z220" s="115"/>
      <c r="AA220" s="115"/>
      <c r="AB220" s="115"/>
      <c r="AC220" s="115"/>
      <c r="AD220" s="115"/>
      <c r="AE220" s="115"/>
      <c r="AF220" s="115"/>
      <c r="AG220" s="115" t="s">
        <v>113</v>
      </c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</row>
    <row r="221" spans="1:60" ht="33.75" outlineLevel="1" x14ac:dyDescent="0.2">
      <c r="A221" s="136">
        <v>61</v>
      </c>
      <c r="B221" s="137" t="s">
        <v>294</v>
      </c>
      <c r="C221" s="145" t="s">
        <v>295</v>
      </c>
      <c r="D221" s="138" t="s">
        <v>131</v>
      </c>
      <c r="E221" s="139">
        <v>2</v>
      </c>
      <c r="F221" s="140"/>
      <c r="G221" s="141">
        <f t="shared" si="7"/>
        <v>0</v>
      </c>
      <c r="H221" s="120">
        <v>256.45</v>
      </c>
      <c r="I221" s="120">
        <f t="shared" si="8"/>
        <v>512.9</v>
      </c>
      <c r="J221" s="120">
        <v>151.55000000000001</v>
      </c>
      <c r="K221" s="120">
        <f t="shared" si="9"/>
        <v>303.10000000000002</v>
      </c>
      <c r="L221" s="120">
        <v>21</v>
      </c>
      <c r="M221" s="120">
        <f t="shared" si="10"/>
        <v>0</v>
      </c>
      <c r="N221" s="120">
        <v>1E-4</v>
      </c>
      <c r="O221" s="120">
        <f t="shared" si="11"/>
        <v>0</v>
      </c>
      <c r="P221" s="120">
        <v>0</v>
      </c>
      <c r="Q221" s="120">
        <f t="shared" si="12"/>
        <v>0</v>
      </c>
      <c r="R221" s="120"/>
      <c r="S221" s="120" t="s">
        <v>111</v>
      </c>
      <c r="T221" s="120" t="s">
        <v>163</v>
      </c>
      <c r="U221" s="120">
        <v>0.249</v>
      </c>
      <c r="V221" s="120">
        <f t="shared" si="13"/>
        <v>0.5</v>
      </c>
      <c r="W221" s="120"/>
      <c r="X221" s="120" t="s">
        <v>112</v>
      </c>
      <c r="Y221" s="115"/>
      <c r="Z221" s="115"/>
      <c r="AA221" s="115"/>
      <c r="AB221" s="115"/>
      <c r="AC221" s="115"/>
      <c r="AD221" s="115"/>
      <c r="AE221" s="115"/>
      <c r="AF221" s="115"/>
      <c r="AG221" s="115" t="s">
        <v>113</v>
      </c>
      <c r="AH221" s="115"/>
      <c r="AI221" s="115"/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</row>
    <row r="222" spans="1:60" outlineLevel="1" x14ac:dyDescent="0.2">
      <c r="A222" s="136">
        <v>62</v>
      </c>
      <c r="B222" s="137" t="s">
        <v>296</v>
      </c>
      <c r="C222" s="145" t="s">
        <v>297</v>
      </c>
      <c r="D222" s="138" t="s">
        <v>131</v>
      </c>
      <c r="E222" s="139">
        <v>2</v>
      </c>
      <c r="F222" s="140"/>
      <c r="G222" s="141">
        <f t="shared" si="7"/>
        <v>0</v>
      </c>
      <c r="H222" s="120">
        <v>0</v>
      </c>
      <c r="I222" s="120">
        <f t="shared" si="8"/>
        <v>0</v>
      </c>
      <c r="J222" s="120">
        <v>186</v>
      </c>
      <c r="K222" s="120">
        <f t="shared" si="9"/>
        <v>372</v>
      </c>
      <c r="L222" s="120">
        <v>21</v>
      </c>
      <c r="M222" s="120">
        <f t="shared" si="10"/>
        <v>0</v>
      </c>
      <c r="N222" s="120">
        <v>0</v>
      </c>
      <c r="O222" s="120">
        <f t="shared" si="11"/>
        <v>0</v>
      </c>
      <c r="P222" s="120">
        <v>0</v>
      </c>
      <c r="Q222" s="120">
        <f t="shared" si="12"/>
        <v>0</v>
      </c>
      <c r="R222" s="120"/>
      <c r="S222" s="120" t="s">
        <v>111</v>
      </c>
      <c r="T222" s="120" t="s">
        <v>163</v>
      </c>
      <c r="U222" s="120">
        <v>0.34</v>
      </c>
      <c r="V222" s="120">
        <f t="shared" si="13"/>
        <v>0.68</v>
      </c>
      <c r="W222" s="120"/>
      <c r="X222" s="120" t="s">
        <v>112</v>
      </c>
      <c r="Y222" s="115"/>
      <c r="Z222" s="115"/>
      <c r="AA222" s="115"/>
      <c r="AB222" s="115"/>
      <c r="AC222" s="115"/>
      <c r="AD222" s="115"/>
      <c r="AE222" s="115"/>
      <c r="AF222" s="115"/>
      <c r="AG222" s="115" t="s">
        <v>113</v>
      </c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</row>
    <row r="223" spans="1:60" outlineLevel="1" x14ac:dyDescent="0.2">
      <c r="A223" s="136">
        <v>63</v>
      </c>
      <c r="B223" s="137" t="s">
        <v>298</v>
      </c>
      <c r="C223" s="145" t="s">
        <v>299</v>
      </c>
      <c r="D223" s="138" t="s">
        <v>131</v>
      </c>
      <c r="E223" s="139">
        <v>4</v>
      </c>
      <c r="F223" s="140"/>
      <c r="G223" s="141">
        <f t="shared" si="7"/>
        <v>0</v>
      </c>
      <c r="H223" s="120">
        <v>0</v>
      </c>
      <c r="I223" s="120">
        <f t="shared" si="8"/>
        <v>0</v>
      </c>
      <c r="J223" s="120">
        <v>212</v>
      </c>
      <c r="K223" s="120">
        <f t="shared" si="9"/>
        <v>848</v>
      </c>
      <c r="L223" s="120">
        <v>21</v>
      </c>
      <c r="M223" s="120">
        <f t="shared" si="10"/>
        <v>0</v>
      </c>
      <c r="N223" s="120">
        <v>0</v>
      </c>
      <c r="O223" s="120">
        <f t="shared" si="11"/>
        <v>0</v>
      </c>
      <c r="P223" s="120">
        <v>0</v>
      </c>
      <c r="Q223" s="120">
        <f t="shared" si="12"/>
        <v>0</v>
      </c>
      <c r="R223" s="120"/>
      <c r="S223" s="120" t="s">
        <v>111</v>
      </c>
      <c r="T223" s="120" t="s">
        <v>111</v>
      </c>
      <c r="U223" s="120">
        <v>0.43</v>
      </c>
      <c r="V223" s="120">
        <f t="shared" si="13"/>
        <v>1.72</v>
      </c>
      <c r="W223" s="120"/>
      <c r="X223" s="120" t="s">
        <v>112</v>
      </c>
      <c r="Y223" s="115"/>
      <c r="Z223" s="115"/>
      <c r="AA223" s="115"/>
      <c r="AB223" s="115"/>
      <c r="AC223" s="115"/>
      <c r="AD223" s="115"/>
      <c r="AE223" s="115"/>
      <c r="AF223" s="115"/>
      <c r="AG223" s="115" t="s">
        <v>113</v>
      </c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</row>
    <row r="224" spans="1:60" ht="22.5" outlineLevel="1" x14ac:dyDescent="0.2">
      <c r="A224" s="136">
        <v>64</v>
      </c>
      <c r="B224" s="137" t="s">
        <v>300</v>
      </c>
      <c r="C224" s="145" t="s">
        <v>301</v>
      </c>
      <c r="D224" s="138" t="s">
        <v>134</v>
      </c>
      <c r="E224" s="139">
        <v>15</v>
      </c>
      <c r="F224" s="140"/>
      <c r="G224" s="141">
        <f t="shared" si="7"/>
        <v>0</v>
      </c>
      <c r="H224" s="120">
        <v>15.04</v>
      </c>
      <c r="I224" s="120">
        <f t="shared" si="8"/>
        <v>225.6</v>
      </c>
      <c r="J224" s="120">
        <v>39.96</v>
      </c>
      <c r="K224" s="120">
        <f t="shared" si="9"/>
        <v>599.4</v>
      </c>
      <c r="L224" s="120">
        <v>21</v>
      </c>
      <c r="M224" s="120">
        <f t="shared" si="10"/>
        <v>0</v>
      </c>
      <c r="N224" s="120">
        <v>1.6000000000000001E-4</v>
      </c>
      <c r="O224" s="120">
        <f t="shared" si="11"/>
        <v>0</v>
      </c>
      <c r="P224" s="120">
        <v>0</v>
      </c>
      <c r="Q224" s="120">
        <f t="shared" si="12"/>
        <v>0</v>
      </c>
      <c r="R224" s="120"/>
      <c r="S224" s="120" t="s">
        <v>111</v>
      </c>
      <c r="T224" s="120" t="s">
        <v>163</v>
      </c>
      <c r="U224" s="120">
        <v>7.0000000000000007E-2</v>
      </c>
      <c r="V224" s="120">
        <f t="shared" si="13"/>
        <v>1.05</v>
      </c>
      <c r="W224" s="120"/>
      <c r="X224" s="120" t="s">
        <v>112</v>
      </c>
      <c r="Y224" s="115"/>
      <c r="Z224" s="115"/>
      <c r="AA224" s="115"/>
      <c r="AB224" s="115"/>
      <c r="AC224" s="115"/>
      <c r="AD224" s="115"/>
      <c r="AE224" s="115"/>
      <c r="AF224" s="115"/>
      <c r="AG224" s="115" t="s">
        <v>113</v>
      </c>
      <c r="AH224" s="115"/>
      <c r="AI224" s="115"/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</row>
    <row r="225" spans="1:60" ht="22.5" outlineLevel="1" x14ac:dyDescent="0.2">
      <c r="A225" s="136">
        <v>65</v>
      </c>
      <c r="B225" s="137" t="s">
        <v>302</v>
      </c>
      <c r="C225" s="145" t="s">
        <v>303</v>
      </c>
      <c r="D225" s="138" t="s">
        <v>134</v>
      </c>
      <c r="E225" s="139">
        <v>5</v>
      </c>
      <c r="F225" s="140"/>
      <c r="G225" s="141">
        <f t="shared" si="7"/>
        <v>0</v>
      </c>
      <c r="H225" s="120">
        <v>24.99</v>
      </c>
      <c r="I225" s="120">
        <f t="shared" si="8"/>
        <v>124.95</v>
      </c>
      <c r="J225" s="120">
        <v>41.01</v>
      </c>
      <c r="K225" s="120">
        <f t="shared" si="9"/>
        <v>205.05</v>
      </c>
      <c r="L225" s="120">
        <v>21</v>
      </c>
      <c r="M225" s="120">
        <f t="shared" si="10"/>
        <v>0</v>
      </c>
      <c r="N225" s="120">
        <v>2.1000000000000001E-4</v>
      </c>
      <c r="O225" s="120">
        <f t="shared" si="11"/>
        <v>0</v>
      </c>
      <c r="P225" s="120">
        <v>0</v>
      </c>
      <c r="Q225" s="120">
        <f t="shared" si="12"/>
        <v>0</v>
      </c>
      <c r="R225" s="120"/>
      <c r="S225" s="120" t="s">
        <v>111</v>
      </c>
      <c r="T225" s="120" t="s">
        <v>163</v>
      </c>
      <c r="U225" s="120">
        <v>7.0000000000000007E-2</v>
      </c>
      <c r="V225" s="120">
        <f t="shared" si="13"/>
        <v>0.35</v>
      </c>
      <c r="W225" s="120"/>
      <c r="X225" s="120" t="s">
        <v>112</v>
      </c>
      <c r="Y225" s="115"/>
      <c r="Z225" s="115"/>
      <c r="AA225" s="115"/>
      <c r="AB225" s="115"/>
      <c r="AC225" s="115"/>
      <c r="AD225" s="115"/>
      <c r="AE225" s="115"/>
      <c r="AF225" s="115"/>
      <c r="AG225" s="115" t="s">
        <v>113</v>
      </c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</row>
    <row r="226" spans="1:60" outlineLevel="1" x14ac:dyDescent="0.2">
      <c r="A226" s="136">
        <v>66</v>
      </c>
      <c r="B226" s="137" t="s">
        <v>304</v>
      </c>
      <c r="C226" s="145" t="s">
        <v>305</v>
      </c>
      <c r="D226" s="138" t="s">
        <v>131</v>
      </c>
      <c r="E226" s="139">
        <v>3</v>
      </c>
      <c r="F226" s="140"/>
      <c r="G226" s="141">
        <f t="shared" si="7"/>
        <v>0</v>
      </c>
      <c r="H226" s="120">
        <v>0</v>
      </c>
      <c r="I226" s="120">
        <f t="shared" si="8"/>
        <v>0</v>
      </c>
      <c r="J226" s="120">
        <v>181</v>
      </c>
      <c r="K226" s="120">
        <f t="shared" si="9"/>
        <v>543</v>
      </c>
      <c r="L226" s="120">
        <v>21</v>
      </c>
      <c r="M226" s="120">
        <f t="shared" si="10"/>
        <v>0</v>
      </c>
      <c r="N226" s="120">
        <v>0</v>
      </c>
      <c r="O226" s="120">
        <f t="shared" si="11"/>
        <v>0</v>
      </c>
      <c r="P226" s="120">
        <v>0</v>
      </c>
      <c r="Q226" s="120">
        <f t="shared" si="12"/>
        <v>0</v>
      </c>
      <c r="R226" s="120"/>
      <c r="S226" s="120" t="s">
        <v>111</v>
      </c>
      <c r="T226" s="120" t="s">
        <v>163</v>
      </c>
      <c r="U226" s="120">
        <v>0.33050000000000002</v>
      </c>
      <c r="V226" s="120">
        <f t="shared" si="13"/>
        <v>0.99</v>
      </c>
      <c r="W226" s="120"/>
      <c r="X226" s="120" t="s">
        <v>112</v>
      </c>
      <c r="Y226" s="115"/>
      <c r="Z226" s="115"/>
      <c r="AA226" s="115"/>
      <c r="AB226" s="115"/>
      <c r="AC226" s="115"/>
      <c r="AD226" s="115"/>
      <c r="AE226" s="115"/>
      <c r="AF226" s="115"/>
      <c r="AG226" s="115" t="s">
        <v>113</v>
      </c>
      <c r="AH226" s="115"/>
      <c r="AI226" s="115"/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</row>
    <row r="227" spans="1:60" outlineLevel="1" x14ac:dyDescent="0.2">
      <c r="A227" s="136">
        <v>67</v>
      </c>
      <c r="B227" s="137" t="s">
        <v>306</v>
      </c>
      <c r="C227" s="145" t="s">
        <v>307</v>
      </c>
      <c r="D227" s="138" t="s">
        <v>131</v>
      </c>
      <c r="E227" s="139">
        <v>1</v>
      </c>
      <c r="F227" s="140"/>
      <c r="G227" s="141">
        <f t="shared" si="7"/>
        <v>0</v>
      </c>
      <c r="H227" s="120">
        <v>0</v>
      </c>
      <c r="I227" s="120">
        <f t="shared" si="8"/>
        <v>0</v>
      </c>
      <c r="J227" s="120">
        <v>191</v>
      </c>
      <c r="K227" s="120">
        <f t="shared" si="9"/>
        <v>191</v>
      </c>
      <c r="L227" s="120">
        <v>21</v>
      </c>
      <c r="M227" s="120">
        <f t="shared" si="10"/>
        <v>0</v>
      </c>
      <c r="N227" s="120">
        <v>0</v>
      </c>
      <c r="O227" s="120">
        <f t="shared" si="11"/>
        <v>0</v>
      </c>
      <c r="P227" s="120">
        <v>0</v>
      </c>
      <c r="Q227" s="120">
        <f t="shared" si="12"/>
        <v>0</v>
      </c>
      <c r="R227" s="120"/>
      <c r="S227" s="120" t="s">
        <v>111</v>
      </c>
      <c r="T227" s="120" t="s">
        <v>163</v>
      </c>
      <c r="U227" s="120">
        <v>0.35</v>
      </c>
      <c r="V227" s="120">
        <f t="shared" si="13"/>
        <v>0.35</v>
      </c>
      <c r="W227" s="120"/>
      <c r="X227" s="120" t="s">
        <v>112</v>
      </c>
      <c r="Y227" s="115"/>
      <c r="Z227" s="115"/>
      <c r="AA227" s="115"/>
      <c r="AB227" s="115"/>
      <c r="AC227" s="115"/>
      <c r="AD227" s="115"/>
      <c r="AE227" s="115"/>
      <c r="AF227" s="115"/>
      <c r="AG227" s="115" t="s">
        <v>113</v>
      </c>
      <c r="AH227" s="115"/>
      <c r="AI227" s="115"/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</row>
    <row r="228" spans="1:60" outlineLevel="1" x14ac:dyDescent="0.2">
      <c r="A228" s="136">
        <v>68</v>
      </c>
      <c r="B228" s="137" t="s">
        <v>308</v>
      </c>
      <c r="C228" s="145" t="s">
        <v>309</v>
      </c>
      <c r="D228" s="138" t="s">
        <v>161</v>
      </c>
      <c r="E228" s="139">
        <v>6</v>
      </c>
      <c r="F228" s="140"/>
      <c r="G228" s="141">
        <f t="shared" si="7"/>
        <v>0</v>
      </c>
      <c r="H228" s="120">
        <v>0</v>
      </c>
      <c r="I228" s="120">
        <f t="shared" si="8"/>
        <v>0</v>
      </c>
      <c r="J228" s="120">
        <v>350</v>
      </c>
      <c r="K228" s="120">
        <f t="shared" si="9"/>
        <v>2100</v>
      </c>
      <c r="L228" s="120">
        <v>21</v>
      </c>
      <c r="M228" s="120">
        <f t="shared" si="10"/>
        <v>0</v>
      </c>
      <c r="N228" s="120">
        <v>0</v>
      </c>
      <c r="O228" s="120">
        <f t="shared" si="11"/>
        <v>0</v>
      </c>
      <c r="P228" s="120">
        <v>0</v>
      </c>
      <c r="Q228" s="120">
        <f t="shared" si="12"/>
        <v>0</v>
      </c>
      <c r="R228" s="120"/>
      <c r="S228" s="120" t="s">
        <v>162</v>
      </c>
      <c r="T228" s="120" t="s">
        <v>163</v>
      </c>
      <c r="U228" s="120">
        <v>0</v>
      </c>
      <c r="V228" s="120">
        <f t="shared" si="13"/>
        <v>0</v>
      </c>
      <c r="W228" s="120"/>
      <c r="X228" s="120" t="s">
        <v>112</v>
      </c>
      <c r="Y228" s="115"/>
      <c r="Z228" s="115"/>
      <c r="AA228" s="115"/>
      <c r="AB228" s="115"/>
      <c r="AC228" s="115"/>
      <c r="AD228" s="115"/>
      <c r="AE228" s="115"/>
      <c r="AF228" s="115"/>
      <c r="AG228" s="115" t="s">
        <v>113</v>
      </c>
      <c r="AH228" s="115"/>
      <c r="AI228" s="115"/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</row>
    <row r="229" spans="1:60" outlineLevel="1" x14ac:dyDescent="0.2">
      <c r="A229" s="136">
        <v>69</v>
      </c>
      <c r="B229" s="137" t="s">
        <v>310</v>
      </c>
      <c r="C229" s="145" t="s">
        <v>311</v>
      </c>
      <c r="D229" s="138" t="s">
        <v>179</v>
      </c>
      <c r="E229" s="139">
        <v>1</v>
      </c>
      <c r="F229" s="140"/>
      <c r="G229" s="141">
        <f t="shared" si="7"/>
        <v>0</v>
      </c>
      <c r="H229" s="120">
        <v>0</v>
      </c>
      <c r="I229" s="120">
        <f t="shared" si="8"/>
        <v>0</v>
      </c>
      <c r="J229" s="120">
        <v>3000</v>
      </c>
      <c r="K229" s="120">
        <f t="shared" si="9"/>
        <v>3000</v>
      </c>
      <c r="L229" s="120">
        <v>21</v>
      </c>
      <c r="M229" s="120">
        <f t="shared" si="10"/>
        <v>0</v>
      </c>
      <c r="N229" s="120">
        <v>0</v>
      </c>
      <c r="O229" s="120">
        <f t="shared" si="11"/>
        <v>0</v>
      </c>
      <c r="P229" s="120">
        <v>0</v>
      </c>
      <c r="Q229" s="120">
        <f t="shared" si="12"/>
        <v>0</v>
      </c>
      <c r="R229" s="120"/>
      <c r="S229" s="120" t="s">
        <v>162</v>
      </c>
      <c r="T229" s="120" t="s">
        <v>163</v>
      </c>
      <c r="U229" s="120">
        <v>0</v>
      </c>
      <c r="V229" s="120">
        <f t="shared" si="13"/>
        <v>0</v>
      </c>
      <c r="W229" s="120"/>
      <c r="X229" s="120" t="s">
        <v>112</v>
      </c>
      <c r="Y229" s="115"/>
      <c r="Z229" s="115"/>
      <c r="AA229" s="115"/>
      <c r="AB229" s="115"/>
      <c r="AC229" s="115"/>
      <c r="AD229" s="115"/>
      <c r="AE229" s="115"/>
      <c r="AF229" s="115"/>
      <c r="AG229" s="115" t="s">
        <v>113</v>
      </c>
      <c r="AH229" s="115"/>
      <c r="AI229" s="115"/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</row>
    <row r="230" spans="1:60" ht="22.5" outlineLevel="1" x14ac:dyDescent="0.2">
      <c r="A230" s="136">
        <v>70</v>
      </c>
      <c r="B230" s="137" t="s">
        <v>312</v>
      </c>
      <c r="C230" s="145" t="s">
        <v>313</v>
      </c>
      <c r="D230" s="138" t="s">
        <v>131</v>
      </c>
      <c r="E230" s="139">
        <v>2</v>
      </c>
      <c r="F230" s="140"/>
      <c r="G230" s="141">
        <f t="shared" si="7"/>
        <v>0</v>
      </c>
      <c r="H230" s="120">
        <v>152</v>
      </c>
      <c r="I230" s="120">
        <f t="shared" si="8"/>
        <v>304</v>
      </c>
      <c r="J230" s="120">
        <v>0</v>
      </c>
      <c r="K230" s="120">
        <f t="shared" si="9"/>
        <v>0</v>
      </c>
      <c r="L230" s="120">
        <v>21</v>
      </c>
      <c r="M230" s="120">
        <f t="shared" si="10"/>
        <v>0</v>
      </c>
      <c r="N230" s="120">
        <v>1.0000000000000001E-5</v>
      </c>
      <c r="O230" s="120">
        <f t="shared" si="11"/>
        <v>0</v>
      </c>
      <c r="P230" s="120">
        <v>0</v>
      </c>
      <c r="Q230" s="120">
        <f t="shared" si="12"/>
        <v>0</v>
      </c>
      <c r="R230" s="120" t="s">
        <v>193</v>
      </c>
      <c r="S230" s="120" t="s">
        <v>111</v>
      </c>
      <c r="T230" s="120" t="s">
        <v>163</v>
      </c>
      <c r="U230" s="120">
        <v>0</v>
      </c>
      <c r="V230" s="120">
        <f t="shared" si="13"/>
        <v>0</v>
      </c>
      <c r="W230" s="120"/>
      <c r="X230" s="120" t="s">
        <v>194</v>
      </c>
      <c r="Y230" s="115"/>
      <c r="Z230" s="115"/>
      <c r="AA230" s="115"/>
      <c r="AB230" s="115"/>
      <c r="AC230" s="115"/>
      <c r="AD230" s="115"/>
      <c r="AE230" s="115"/>
      <c r="AF230" s="115"/>
      <c r="AG230" s="115" t="s">
        <v>195</v>
      </c>
      <c r="AH230" s="115"/>
      <c r="AI230" s="115"/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</row>
    <row r="231" spans="1:60" outlineLevel="1" x14ac:dyDescent="0.2">
      <c r="A231" s="136">
        <v>71</v>
      </c>
      <c r="B231" s="137" t="s">
        <v>314</v>
      </c>
      <c r="C231" s="145" t="s">
        <v>315</v>
      </c>
      <c r="D231" s="138" t="s">
        <v>131</v>
      </c>
      <c r="E231" s="139">
        <v>1</v>
      </c>
      <c r="F231" s="140"/>
      <c r="G231" s="141">
        <f t="shared" si="7"/>
        <v>0</v>
      </c>
      <c r="H231" s="120">
        <v>865</v>
      </c>
      <c r="I231" s="120">
        <f t="shared" si="8"/>
        <v>865</v>
      </c>
      <c r="J231" s="120">
        <v>0</v>
      </c>
      <c r="K231" s="120">
        <f t="shared" si="9"/>
        <v>0</v>
      </c>
      <c r="L231" s="120">
        <v>21</v>
      </c>
      <c r="M231" s="120">
        <f t="shared" si="10"/>
        <v>0</v>
      </c>
      <c r="N231" s="120">
        <v>3.8999999999999999E-4</v>
      </c>
      <c r="O231" s="120">
        <f t="shared" si="11"/>
        <v>0</v>
      </c>
      <c r="P231" s="120">
        <v>0</v>
      </c>
      <c r="Q231" s="120">
        <f t="shared" si="12"/>
        <v>0</v>
      </c>
      <c r="R231" s="120" t="s">
        <v>193</v>
      </c>
      <c r="S231" s="120" t="s">
        <v>111</v>
      </c>
      <c r="T231" s="120" t="s">
        <v>163</v>
      </c>
      <c r="U231" s="120">
        <v>0</v>
      </c>
      <c r="V231" s="120">
        <f t="shared" si="13"/>
        <v>0</v>
      </c>
      <c r="W231" s="120"/>
      <c r="X231" s="120" t="s">
        <v>194</v>
      </c>
      <c r="Y231" s="115"/>
      <c r="Z231" s="115"/>
      <c r="AA231" s="115"/>
      <c r="AB231" s="115"/>
      <c r="AC231" s="115"/>
      <c r="AD231" s="115"/>
      <c r="AE231" s="115"/>
      <c r="AF231" s="115"/>
      <c r="AG231" s="115" t="s">
        <v>195</v>
      </c>
      <c r="AH231" s="115"/>
      <c r="AI231" s="115"/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</row>
    <row r="232" spans="1:60" outlineLevel="1" x14ac:dyDescent="0.2">
      <c r="A232" s="136">
        <v>72</v>
      </c>
      <c r="B232" s="137" t="s">
        <v>316</v>
      </c>
      <c r="C232" s="145" t="s">
        <v>317</v>
      </c>
      <c r="D232" s="138" t="s">
        <v>131</v>
      </c>
      <c r="E232" s="139">
        <v>2</v>
      </c>
      <c r="F232" s="140"/>
      <c r="G232" s="141">
        <f t="shared" si="7"/>
        <v>0</v>
      </c>
      <c r="H232" s="120">
        <v>54</v>
      </c>
      <c r="I232" s="120">
        <f t="shared" si="8"/>
        <v>108</v>
      </c>
      <c r="J232" s="120">
        <v>0</v>
      </c>
      <c r="K232" s="120">
        <f t="shared" si="9"/>
        <v>0</v>
      </c>
      <c r="L232" s="120">
        <v>21</v>
      </c>
      <c r="M232" s="120">
        <f t="shared" si="10"/>
        <v>0</v>
      </c>
      <c r="N232" s="120">
        <v>1.0000000000000001E-5</v>
      </c>
      <c r="O232" s="120">
        <f t="shared" si="11"/>
        <v>0</v>
      </c>
      <c r="P232" s="120">
        <v>0</v>
      </c>
      <c r="Q232" s="120">
        <f t="shared" si="12"/>
        <v>0</v>
      </c>
      <c r="R232" s="120" t="s">
        <v>193</v>
      </c>
      <c r="S232" s="120" t="s">
        <v>111</v>
      </c>
      <c r="T232" s="120" t="s">
        <v>163</v>
      </c>
      <c r="U232" s="120">
        <v>0</v>
      </c>
      <c r="V232" s="120">
        <f t="shared" si="13"/>
        <v>0</v>
      </c>
      <c r="W232" s="120"/>
      <c r="X232" s="120" t="s">
        <v>194</v>
      </c>
      <c r="Y232" s="115"/>
      <c r="Z232" s="115"/>
      <c r="AA232" s="115"/>
      <c r="AB232" s="115"/>
      <c r="AC232" s="115"/>
      <c r="AD232" s="115"/>
      <c r="AE232" s="115"/>
      <c r="AF232" s="115"/>
      <c r="AG232" s="115" t="s">
        <v>195</v>
      </c>
      <c r="AH232" s="115"/>
      <c r="AI232" s="115"/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</row>
    <row r="233" spans="1:60" outlineLevel="1" x14ac:dyDescent="0.2">
      <c r="A233" s="136">
        <v>73</v>
      </c>
      <c r="B233" s="137" t="s">
        <v>318</v>
      </c>
      <c r="C233" s="145" t="s">
        <v>319</v>
      </c>
      <c r="D233" s="138" t="s">
        <v>131</v>
      </c>
      <c r="E233" s="139">
        <v>2</v>
      </c>
      <c r="F233" s="140"/>
      <c r="G233" s="141">
        <f t="shared" si="7"/>
        <v>0</v>
      </c>
      <c r="H233" s="120">
        <v>34</v>
      </c>
      <c r="I233" s="120">
        <f t="shared" si="8"/>
        <v>68</v>
      </c>
      <c r="J233" s="120">
        <v>0</v>
      </c>
      <c r="K233" s="120">
        <f t="shared" si="9"/>
        <v>0</v>
      </c>
      <c r="L233" s="120">
        <v>21</v>
      </c>
      <c r="M233" s="120">
        <f t="shared" si="10"/>
        <v>0</v>
      </c>
      <c r="N233" s="120">
        <v>5.0000000000000002E-5</v>
      </c>
      <c r="O233" s="120">
        <f t="shared" si="11"/>
        <v>0</v>
      </c>
      <c r="P233" s="120">
        <v>0</v>
      </c>
      <c r="Q233" s="120">
        <f t="shared" si="12"/>
        <v>0</v>
      </c>
      <c r="R233" s="120" t="s">
        <v>193</v>
      </c>
      <c r="S233" s="120" t="s">
        <v>111</v>
      </c>
      <c r="T233" s="120" t="s">
        <v>163</v>
      </c>
      <c r="U233" s="120">
        <v>0</v>
      </c>
      <c r="V233" s="120">
        <f t="shared" si="13"/>
        <v>0</v>
      </c>
      <c r="W233" s="120"/>
      <c r="X233" s="120" t="s">
        <v>194</v>
      </c>
      <c r="Y233" s="115"/>
      <c r="Z233" s="115"/>
      <c r="AA233" s="115"/>
      <c r="AB233" s="115"/>
      <c r="AC233" s="115"/>
      <c r="AD233" s="115"/>
      <c r="AE233" s="115"/>
      <c r="AF233" s="115"/>
      <c r="AG233" s="115" t="s">
        <v>195</v>
      </c>
      <c r="AH233" s="115"/>
      <c r="AI233" s="115"/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</row>
    <row r="234" spans="1:60" outlineLevel="1" x14ac:dyDescent="0.2">
      <c r="A234" s="136">
        <v>74</v>
      </c>
      <c r="B234" s="137" t="s">
        <v>320</v>
      </c>
      <c r="C234" s="145" t="s">
        <v>321</v>
      </c>
      <c r="D234" s="138" t="s">
        <v>131</v>
      </c>
      <c r="E234" s="139">
        <v>1</v>
      </c>
      <c r="F234" s="140"/>
      <c r="G234" s="141">
        <f t="shared" si="7"/>
        <v>0</v>
      </c>
      <c r="H234" s="120">
        <v>45</v>
      </c>
      <c r="I234" s="120">
        <f t="shared" si="8"/>
        <v>45</v>
      </c>
      <c r="J234" s="120">
        <v>0</v>
      </c>
      <c r="K234" s="120">
        <f t="shared" si="9"/>
        <v>0</v>
      </c>
      <c r="L234" s="120">
        <v>21</v>
      </c>
      <c r="M234" s="120">
        <f t="shared" si="10"/>
        <v>0</v>
      </c>
      <c r="N234" s="120">
        <v>0</v>
      </c>
      <c r="O234" s="120">
        <f t="shared" si="11"/>
        <v>0</v>
      </c>
      <c r="P234" s="120">
        <v>0</v>
      </c>
      <c r="Q234" s="120">
        <f t="shared" si="12"/>
        <v>0</v>
      </c>
      <c r="R234" s="120" t="s">
        <v>193</v>
      </c>
      <c r="S234" s="120" t="s">
        <v>111</v>
      </c>
      <c r="T234" s="120" t="s">
        <v>163</v>
      </c>
      <c r="U234" s="120">
        <v>0</v>
      </c>
      <c r="V234" s="120">
        <f t="shared" si="13"/>
        <v>0</v>
      </c>
      <c r="W234" s="120"/>
      <c r="X234" s="120" t="s">
        <v>194</v>
      </c>
      <c r="Y234" s="115"/>
      <c r="Z234" s="115"/>
      <c r="AA234" s="115"/>
      <c r="AB234" s="115"/>
      <c r="AC234" s="115"/>
      <c r="AD234" s="115"/>
      <c r="AE234" s="115"/>
      <c r="AF234" s="115"/>
      <c r="AG234" s="115" t="s">
        <v>195</v>
      </c>
      <c r="AH234" s="115"/>
      <c r="AI234" s="115"/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</row>
    <row r="235" spans="1:60" outlineLevel="1" x14ac:dyDescent="0.2">
      <c r="A235" s="136">
        <v>75</v>
      </c>
      <c r="B235" s="137" t="s">
        <v>322</v>
      </c>
      <c r="C235" s="145" t="s">
        <v>323</v>
      </c>
      <c r="D235" s="138" t="s">
        <v>131</v>
      </c>
      <c r="E235" s="139">
        <v>3</v>
      </c>
      <c r="F235" s="140"/>
      <c r="G235" s="141">
        <f t="shared" si="7"/>
        <v>0</v>
      </c>
      <c r="H235" s="120">
        <v>14</v>
      </c>
      <c r="I235" s="120">
        <f t="shared" si="8"/>
        <v>42</v>
      </c>
      <c r="J235" s="120">
        <v>0</v>
      </c>
      <c r="K235" s="120">
        <f t="shared" si="9"/>
        <v>0</v>
      </c>
      <c r="L235" s="120">
        <v>21</v>
      </c>
      <c r="M235" s="120">
        <f t="shared" si="10"/>
        <v>0</v>
      </c>
      <c r="N235" s="120">
        <v>4.0000000000000003E-5</v>
      </c>
      <c r="O235" s="120">
        <f t="shared" si="11"/>
        <v>0</v>
      </c>
      <c r="P235" s="120">
        <v>0</v>
      </c>
      <c r="Q235" s="120">
        <f t="shared" si="12"/>
        <v>0</v>
      </c>
      <c r="R235" s="120" t="s">
        <v>193</v>
      </c>
      <c r="S235" s="120" t="s">
        <v>111</v>
      </c>
      <c r="T235" s="120" t="s">
        <v>163</v>
      </c>
      <c r="U235" s="120">
        <v>0</v>
      </c>
      <c r="V235" s="120">
        <f t="shared" si="13"/>
        <v>0</v>
      </c>
      <c r="W235" s="120"/>
      <c r="X235" s="120" t="s">
        <v>194</v>
      </c>
      <c r="Y235" s="115"/>
      <c r="Z235" s="115"/>
      <c r="AA235" s="115"/>
      <c r="AB235" s="115"/>
      <c r="AC235" s="115"/>
      <c r="AD235" s="115"/>
      <c r="AE235" s="115"/>
      <c r="AF235" s="115"/>
      <c r="AG235" s="115" t="s">
        <v>195</v>
      </c>
      <c r="AH235" s="115"/>
      <c r="AI235" s="115"/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</row>
    <row r="236" spans="1:60" outlineLevel="1" x14ac:dyDescent="0.2">
      <c r="A236" s="136">
        <v>76</v>
      </c>
      <c r="B236" s="137" t="s">
        <v>324</v>
      </c>
      <c r="C236" s="145" t="s">
        <v>325</v>
      </c>
      <c r="D236" s="138" t="s">
        <v>131</v>
      </c>
      <c r="E236" s="139">
        <v>4</v>
      </c>
      <c r="F236" s="140"/>
      <c r="G236" s="141">
        <f t="shared" si="7"/>
        <v>0</v>
      </c>
      <c r="H236" s="120">
        <v>850</v>
      </c>
      <c r="I236" s="120">
        <f t="shared" si="8"/>
        <v>3400</v>
      </c>
      <c r="J236" s="120">
        <v>0</v>
      </c>
      <c r="K236" s="120">
        <f t="shared" si="9"/>
        <v>0</v>
      </c>
      <c r="L236" s="120">
        <v>21</v>
      </c>
      <c r="M236" s="120">
        <f t="shared" si="10"/>
        <v>0</v>
      </c>
      <c r="N236" s="120">
        <v>4.0000000000000001E-3</v>
      </c>
      <c r="O236" s="120">
        <f t="shared" si="11"/>
        <v>0.02</v>
      </c>
      <c r="P236" s="120">
        <v>0</v>
      </c>
      <c r="Q236" s="120">
        <f t="shared" si="12"/>
        <v>0</v>
      </c>
      <c r="R236" s="120" t="s">
        <v>193</v>
      </c>
      <c r="S236" s="120" t="s">
        <v>111</v>
      </c>
      <c r="T236" s="120" t="s">
        <v>163</v>
      </c>
      <c r="U236" s="120">
        <v>0</v>
      </c>
      <c r="V236" s="120">
        <f t="shared" si="13"/>
        <v>0</v>
      </c>
      <c r="W236" s="120"/>
      <c r="X236" s="120" t="s">
        <v>194</v>
      </c>
      <c r="Y236" s="115"/>
      <c r="Z236" s="115"/>
      <c r="AA236" s="115"/>
      <c r="AB236" s="115"/>
      <c r="AC236" s="115"/>
      <c r="AD236" s="115"/>
      <c r="AE236" s="115"/>
      <c r="AF236" s="115"/>
      <c r="AG236" s="115" t="s">
        <v>195</v>
      </c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</row>
    <row r="237" spans="1:60" outlineLevel="1" x14ac:dyDescent="0.2">
      <c r="A237" s="136">
        <v>77</v>
      </c>
      <c r="B237" s="137" t="s">
        <v>326</v>
      </c>
      <c r="C237" s="145" t="s">
        <v>327</v>
      </c>
      <c r="D237" s="138" t="s">
        <v>131</v>
      </c>
      <c r="E237" s="139">
        <v>1</v>
      </c>
      <c r="F237" s="140"/>
      <c r="G237" s="141">
        <f t="shared" si="7"/>
        <v>0</v>
      </c>
      <c r="H237" s="120">
        <v>187</v>
      </c>
      <c r="I237" s="120">
        <f t="shared" si="8"/>
        <v>187</v>
      </c>
      <c r="J237" s="120">
        <v>0</v>
      </c>
      <c r="K237" s="120">
        <f t="shared" si="9"/>
        <v>0</v>
      </c>
      <c r="L237" s="120">
        <v>21</v>
      </c>
      <c r="M237" s="120">
        <f t="shared" si="10"/>
        <v>0</v>
      </c>
      <c r="N237" s="120">
        <v>1.8000000000000001E-4</v>
      </c>
      <c r="O237" s="120">
        <f t="shared" si="11"/>
        <v>0</v>
      </c>
      <c r="P237" s="120">
        <v>0</v>
      </c>
      <c r="Q237" s="120">
        <f t="shared" si="12"/>
        <v>0</v>
      </c>
      <c r="R237" s="120" t="s">
        <v>193</v>
      </c>
      <c r="S237" s="120" t="s">
        <v>111</v>
      </c>
      <c r="T237" s="120" t="s">
        <v>163</v>
      </c>
      <c r="U237" s="120">
        <v>0</v>
      </c>
      <c r="V237" s="120">
        <f t="shared" si="13"/>
        <v>0</v>
      </c>
      <c r="W237" s="120"/>
      <c r="X237" s="120" t="s">
        <v>194</v>
      </c>
      <c r="Y237" s="115"/>
      <c r="Z237" s="115"/>
      <c r="AA237" s="115"/>
      <c r="AB237" s="115"/>
      <c r="AC237" s="115"/>
      <c r="AD237" s="115"/>
      <c r="AE237" s="115"/>
      <c r="AF237" s="115"/>
      <c r="AG237" s="115" t="s">
        <v>195</v>
      </c>
      <c r="AH237" s="115"/>
      <c r="AI237" s="115"/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</row>
    <row r="238" spans="1:60" outlineLevel="1" x14ac:dyDescent="0.2">
      <c r="A238" s="136">
        <v>78</v>
      </c>
      <c r="B238" s="137" t="s">
        <v>328</v>
      </c>
      <c r="C238" s="145" t="s">
        <v>329</v>
      </c>
      <c r="D238" s="138" t="s">
        <v>131</v>
      </c>
      <c r="E238" s="139">
        <v>1</v>
      </c>
      <c r="F238" s="140"/>
      <c r="G238" s="141">
        <f t="shared" si="7"/>
        <v>0</v>
      </c>
      <c r="H238" s="120">
        <v>223</v>
      </c>
      <c r="I238" s="120">
        <f t="shared" si="8"/>
        <v>223</v>
      </c>
      <c r="J238" s="120">
        <v>0</v>
      </c>
      <c r="K238" s="120">
        <f t="shared" si="9"/>
        <v>0</v>
      </c>
      <c r="L238" s="120">
        <v>21</v>
      </c>
      <c r="M238" s="120">
        <f t="shared" si="10"/>
        <v>0</v>
      </c>
      <c r="N238" s="120">
        <v>1.8000000000000001E-4</v>
      </c>
      <c r="O238" s="120">
        <f t="shared" si="11"/>
        <v>0</v>
      </c>
      <c r="P238" s="120">
        <v>0</v>
      </c>
      <c r="Q238" s="120">
        <f t="shared" si="12"/>
        <v>0</v>
      </c>
      <c r="R238" s="120" t="s">
        <v>193</v>
      </c>
      <c r="S238" s="120" t="s">
        <v>111</v>
      </c>
      <c r="T238" s="120" t="s">
        <v>163</v>
      </c>
      <c r="U238" s="120">
        <v>0</v>
      </c>
      <c r="V238" s="120">
        <f t="shared" si="13"/>
        <v>0</v>
      </c>
      <c r="W238" s="120"/>
      <c r="X238" s="120" t="s">
        <v>194</v>
      </c>
      <c r="Y238" s="115"/>
      <c r="Z238" s="115"/>
      <c r="AA238" s="115"/>
      <c r="AB238" s="115"/>
      <c r="AC238" s="115"/>
      <c r="AD238" s="115"/>
      <c r="AE238" s="115"/>
      <c r="AF238" s="115"/>
      <c r="AG238" s="115" t="s">
        <v>195</v>
      </c>
      <c r="AH238" s="115"/>
      <c r="AI238" s="115"/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</row>
    <row r="239" spans="1:60" outlineLevel="1" x14ac:dyDescent="0.2">
      <c r="A239" s="136">
        <v>79</v>
      </c>
      <c r="B239" s="137" t="s">
        <v>330</v>
      </c>
      <c r="C239" s="145" t="s">
        <v>331</v>
      </c>
      <c r="D239" s="138" t="s">
        <v>131</v>
      </c>
      <c r="E239" s="139">
        <v>1</v>
      </c>
      <c r="F239" s="140"/>
      <c r="G239" s="141">
        <f t="shared" si="7"/>
        <v>0</v>
      </c>
      <c r="H239" s="120">
        <v>943</v>
      </c>
      <c r="I239" s="120">
        <f t="shared" si="8"/>
        <v>943</v>
      </c>
      <c r="J239" s="120">
        <v>0</v>
      </c>
      <c r="K239" s="120">
        <f t="shared" si="9"/>
        <v>0</v>
      </c>
      <c r="L239" s="120">
        <v>21</v>
      </c>
      <c r="M239" s="120">
        <f t="shared" si="10"/>
        <v>0</v>
      </c>
      <c r="N239" s="120">
        <v>5.0000000000000001E-4</v>
      </c>
      <c r="O239" s="120">
        <f t="shared" si="11"/>
        <v>0</v>
      </c>
      <c r="P239" s="120">
        <v>0</v>
      </c>
      <c r="Q239" s="120">
        <f t="shared" si="12"/>
        <v>0</v>
      </c>
      <c r="R239" s="120" t="s">
        <v>193</v>
      </c>
      <c r="S239" s="120" t="s">
        <v>111</v>
      </c>
      <c r="T239" s="120" t="s">
        <v>163</v>
      </c>
      <c r="U239" s="120">
        <v>0</v>
      </c>
      <c r="V239" s="120">
        <f t="shared" si="13"/>
        <v>0</v>
      </c>
      <c r="W239" s="120"/>
      <c r="X239" s="120" t="s">
        <v>194</v>
      </c>
      <c r="Y239" s="115"/>
      <c r="Z239" s="115"/>
      <c r="AA239" s="115"/>
      <c r="AB239" s="115"/>
      <c r="AC239" s="115"/>
      <c r="AD239" s="115"/>
      <c r="AE239" s="115"/>
      <c r="AF239" s="115"/>
      <c r="AG239" s="115" t="s">
        <v>195</v>
      </c>
      <c r="AH239" s="115"/>
      <c r="AI239" s="115"/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</row>
    <row r="240" spans="1:60" outlineLevel="1" x14ac:dyDescent="0.2">
      <c r="A240" s="136">
        <v>80</v>
      </c>
      <c r="B240" s="137" t="s">
        <v>332</v>
      </c>
      <c r="C240" s="145" t="s">
        <v>333</v>
      </c>
      <c r="D240" s="138" t="s">
        <v>334</v>
      </c>
      <c r="E240" s="139">
        <v>5</v>
      </c>
      <c r="F240" s="140"/>
      <c r="G240" s="141">
        <f t="shared" si="7"/>
        <v>0</v>
      </c>
      <c r="H240" s="120">
        <v>12</v>
      </c>
      <c r="I240" s="120">
        <f t="shared" si="8"/>
        <v>60</v>
      </c>
      <c r="J240" s="120">
        <v>0</v>
      </c>
      <c r="K240" s="120">
        <f t="shared" si="9"/>
        <v>0</v>
      </c>
      <c r="L240" s="120">
        <v>21</v>
      </c>
      <c r="M240" s="120">
        <f t="shared" si="10"/>
        <v>0</v>
      </c>
      <c r="N240" s="120">
        <v>1</v>
      </c>
      <c r="O240" s="120">
        <f t="shared" si="11"/>
        <v>5</v>
      </c>
      <c r="P240" s="120">
        <v>0</v>
      </c>
      <c r="Q240" s="120">
        <f t="shared" si="12"/>
        <v>0</v>
      </c>
      <c r="R240" s="120" t="s">
        <v>193</v>
      </c>
      <c r="S240" s="120" t="s">
        <v>111</v>
      </c>
      <c r="T240" s="120" t="s">
        <v>163</v>
      </c>
      <c r="U240" s="120">
        <v>0</v>
      </c>
      <c r="V240" s="120">
        <f t="shared" si="13"/>
        <v>0</v>
      </c>
      <c r="W240" s="120"/>
      <c r="X240" s="120" t="s">
        <v>194</v>
      </c>
      <c r="Y240" s="115"/>
      <c r="Z240" s="115"/>
      <c r="AA240" s="115"/>
      <c r="AB240" s="115"/>
      <c r="AC240" s="115"/>
      <c r="AD240" s="115"/>
      <c r="AE240" s="115"/>
      <c r="AF240" s="115"/>
      <c r="AG240" s="115" t="s">
        <v>195</v>
      </c>
      <c r="AH240" s="115"/>
      <c r="AI240" s="115"/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</row>
    <row r="241" spans="1:60" x14ac:dyDescent="0.2">
      <c r="A241" s="124" t="s">
        <v>106</v>
      </c>
      <c r="B241" s="125" t="s">
        <v>78</v>
      </c>
      <c r="C241" s="142" t="s">
        <v>79</v>
      </c>
      <c r="D241" s="126"/>
      <c r="E241" s="127"/>
      <c r="F241" s="128"/>
      <c r="G241" s="129">
        <f>SUMIF(AG242:AG247,"&lt;&gt;NOR",G242:G247)</f>
        <v>0</v>
      </c>
      <c r="H241" s="123"/>
      <c r="I241" s="123">
        <f>SUM(I242:I247)</f>
        <v>0</v>
      </c>
      <c r="J241" s="123"/>
      <c r="K241" s="123">
        <f>SUM(K242:K247)</f>
        <v>1755.03</v>
      </c>
      <c r="L241" s="123"/>
      <c r="M241" s="123">
        <f>SUM(M242:M247)</f>
        <v>0</v>
      </c>
      <c r="N241" s="123"/>
      <c r="O241" s="123">
        <f>SUM(O242:O247)</f>
        <v>0</v>
      </c>
      <c r="P241" s="123"/>
      <c r="Q241" s="123">
        <f>SUM(Q242:Q247)</f>
        <v>0</v>
      </c>
      <c r="R241" s="123"/>
      <c r="S241" s="123"/>
      <c r="T241" s="123"/>
      <c r="U241" s="123"/>
      <c r="V241" s="123">
        <f>SUM(V242:V247)</f>
        <v>2.4299999999999997</v>
      </c>
      <c r="W241" s="123"/>
      <c r="X241" s="123"/>
      <c r="AG241" t="s">
        <v>107</v>
      </c>
    </row>
    <row r="242" spans="1:60" outlineLevel="1" x14ac:dyDescent="0.2">
      <c r="A242" s="136">
        <v>81</v>
      </c>
      <c r="B242" s="137" t="s">
        <v>335</v>
      </c>
      <c r="C242" s="145" t="s">
        <v>336</v>
      </c>
      <c r="D242" s="138" t="s">
        <v>174</v>
      </c>
      <c r="E242" s="139">
        <v>1.1982200000000001</v>
      </c>
      <c r="F242" s="140"/>
      <c r="G242" s="141">
        <f t="shared" ref="G242:G247" si="14">ROUND(E242*F242,2)</f>
        <v>0</v>
      </c>
      <c r="H242" s="120">
        <v>0</v>
      </c>
      <c r="I242" s="120">
        <f t="shared" ref="I242:I247" si="15">ROUND(E242*H242,2)</f>
        <v>0</v>
      </c>
      <c r="J242" s="120">
        <v>168.5</v>
      </c>
      <c r="K242" s="120">
        <f t="shared" ref="K242:K247" si="16">ROUND(E242*J242,2)</f>
        <v>201.9</v>
      </c>
      <c r="L242" s="120">
        <v>21</v>
      </c>
      <c r="M242" s="120">
        <f t="shared" ref="M242:M247" si="17">G242*(1+L242/100)</f>
        <v>0</v>
      </c>
      <c r="N242" s="120">
        <v>0</v>
      </c>
      <c r="O242" s="120">
        <f t="shared" ref="O242:O247" si="18">ROUND(E242*N242,2)</f>
        <v>0</v>
      </c>
      <c r="P242" s="120">
        <v>0</v>
      </c>
      <c r="Q242" s="120">
        <f t="shared" ref="Q242:Q247" si="19">ROUND(E242*P242,2)</f>
        <v>0</v>
      </c>
      <c r="R242" s="120"/>
      <c r="S242" s="120" t="s">
        <v>111</v>
      </c>
      <c r="T242" s="120" t="s">
        <v>111</v>
      </c>
      <c r="U242" s="120">
        <v>0.27700000000000002</v>
      </c>
      <c r="V242" s="120">
        <f t="shared" ref="V242:V247" si="20">ROUND(E242*U242,2)</f>
        <v>0.33</v>
      </c>
      <c r="W242" s="120"/>
      <c r="X242" s="120" t="s">
        <v>337</v>
      </c>
      <c r="Y242" s="115"/>
      <c r="Z242" s="115"/>
      <c r="AA242" s="115"/>
      <c r="AB242" s="115"/>
      <c r="AC242" s="115"/>
      <c r="AD242" s="115"/>
      <c r="AE242" s="115"/>
      <c r="AF242" s="115"/>
      <c r="AG242" s="115" t="s">
        <v>338</v>
      </c>
      <c r="AH242" s="115"/>
      <c r="AI242" s="115"/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</row>
    <row r="243" spans="1:60" outlineLevel="1" x14ac:dyDescent="0.2">
      <c r="A243" s="136">
        <v>82</v>
      </c>
      <c r="B243" s="137" t="s">
        <v>339</v>
      </c>
      <c r="C243" s="145" t="s">
        <v>340</v>
      </c>
      <c r="D243" s="138" t="s">
        <v>174</v>
      </c>
      <c r="E243" s="139">
        <v>1.1982200000000001</v>
      </c>
      <c r="F243" s="140"/>
      <c r="G243" s="141">
        <f t="shared" si="14"/>
        <v>0</v>
      </c>
      <c r="H243" s="120">
        <v>0</v>
      </c>
      <c r="I243" s="120">
        <f t="shared" si="15"/>
        <v>0</v>
      </c>
      <c r="J243" s="120">
        <v>234.5</v>
      </c>
      <c r="K243" s="120">
        <f t="shared" si="16"/>
        <v>280.98</v>
      </c>
      <c r="L243" s="120">
        <v>21</v>
      </c>
      <c r="M243" s="120">
        <f t="shared" si="17"/>
        <v>0</v>
      </c>
      <c r="N243" s="120">
        <v>0</v>
      </c>
      <c r="O243" s="120">
        <f t="shared" si="18"/>
        <v>0</v>
      </c>
      <c r="P243" s="120">
        <v>0</v>
      </c>
      <c r="Q243" s="120">
        <f t="shared" si="19"/>
        <v>0</v>
      </c>
      <c r="R243" s="120"/>
      <c r="S243" s="120" t="s">
        <v>111</v>
      </c>
      <c r="T243" s="120" t="s">
        <v>111</v>
      </c>
      <c r="U243" s="120">
        <v>0.49</v>
      </c>
      <c r="V243" s="120">
        <f t="shared" si="20"/>
        <v>0.59</v>
      </c>
      <c r="W243" s="120"/>
      <c r="X243" s="120" t="s">
        <v>337</v>
      </c>
      <c r="Y243" s="115"/>
      <c r="Z243" s="115"/>
      <c r="AA243" s="115"/>
      <c r="AB243" s="115"/>
      <c r="AC243" s="115"/>
      <c r="AD243" s="115"/>
      <c r="AE243" s="115"/>
      <c r="AF243" s="115"/>
      <c r="AG243" s="115" t="s">
        <v>338</v>
      </c>
      <c r="AH243" s="115"/>
      <c r="AI243" s="115"/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</row>
    <row r="244" spans="1:60" outlineLevel="1" x14ac:dyDescent="0.2">
      <c r="A244" s="136">
        <v>83</v>
      </c>
      <c r="B244" s="137" t="s">
        <v>341</v>
      </c>
      <c r="C244" s="145" t="s">
        <v>342</v>
      </c>
      <c r="D244" s="138" t="s">
        <v>174</v>
      </c>
      <c r="E244" s="139">
        <v>23.964400000000001</v>
      </c>
      <c r="F244" s="140"/>
      <c r="G244" s="141">
        <f t="shared" si="14"/>
        <v>0</v>
      </c>
      <c r="H244" s="120">
        <v>0</v>
      </c>
      <c r="I244" s="120">
        <f t="shared" si="15"/>
        <v>0</v>
      </c>
      <c r="J244" s="120">
        <v>16</v>
      </c>
      <c r="K244" s="120">
        <f t="shared" si="16"/>
        <v>383.43</v>
      </c>
      <c r="L244" s="120">
        <v>21</v>
      </c>
      <c r="M244" s="120">
        <f t="shared" si="17"/>
        <v>0</v>
      </c>
      <c r="N244" s="120">
        <v>0</v>
      </c>
      <c r="O244" s="120">
        <f t="shared" si="18"/>
        <v>0</v>
      </c>
      <c r="P244" s="120">
        <v>0</v>
      </c>
      <c r="Q244" s="120">
        <f t="shared" si="19"/>
        <v>0</v>
      </c>
      <c r="R244" s="120"/>
      <c r="S244" s="120" t="s">
        <v>111</v>
      </c>
      <c r="T244" s="120" t="s">
        <v>111</v>
      </c>
      <c r="U244" s="120">
        <v>0</v>
      </c>
      <c r="V244" s="120">
        <f t="shared" si="20"/>
        <v>0</v>
      </c>
      <c r="W244" s="120"/>
      <c r="X244" s="120" t="s">
        <v>337</v>
      </c>
      <c r="Y244" s="115"/>
      <c r="Z244" s="115"/>
      <c r="AA244" s="115"/>
      <c r="AB244" s="115"/>
      <c r="AC244" s="115"/>
      <c r="AD244" s="115"/>
      <c r="AE244" s="115"/>
      <c r="AF244" s="115"/>
      <c r="AG244" s="115" t="s">
        <v>338</v>
      </c>
      <c r="AH244" s="115"/>
      <c r="AI244" s="115"/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</row>
    <row r="245" spans="1:60" outlineLevel="1" x14ac:dyDescent="0.2">
      <c r="A245" s="136">
        <v>84</v>
      </c>
      <c r="B245" s="137" t="s">
        <v>343</v>
      </c>
      <c r="C245" s="145" t="s">
        <v>344</v>
      </c>
      <c r="D245" s="138" t="s">
        <v>174</v>
      </c>
      <c r="E245" s="139">
        <v>1.1982200000000001</v>
      </c>
      <c r="F245" s="140"/>
      <c r="G245" s="141">
        <f t="shared" si="14"/>
        <v>0</v>
      </c>
      <c r="H245" s="120">
        <v>0</v>
      </c>
      <c r="I245" s="120">
        <f t="shared" si="15"/>
        <v>0</v>
      </c>
      <c r="J245" s="120">
        <v>331</v>
      </c>
      <c r="K245" s="120">
        <f t="shared" si="16"/>
        <v>396.61</v>
      </c>
      <c r="L245" s="120">
        <v>21</v>
      </c>
      <c r="M245" s="120">
        <f t="shared" si="17"/>
        <v>0</v>
      </c>
      <c r="N245" s="120">
        <v>0</v>
      </c>
      <c r="O245" s="120">
        <f t="shared" si="18"/>
        <v>0</v>
      </c>
      <c r="P245" s="120">
        <v>0</v>
      </c>
      <c r="Q245" s="120">
        <f t="shared" si="19"/>
        <v>0</v>
      </c>
      <c r="R245" s="120"/>
      <c r="S245" s="120" t="s">
        <v>111</v>
      </c>
      <c r="T245" s="120" t="s">
        <v>111</v>
      </c>
      <c r="U245" s="120">
        <v>0.94199999999999995</v>
      </c>
      <c r="V245" s="120">
        <f t="shared" si="20"/>
        <v>1.1299999999999999</v>
      </c>
      <c r="W245" s="120"/>
      <c r="X245" s="120" t="s">
        <v>337</v>
      </c>
      <c r="Y245" s="115"/>
      <c r="Z245" s="115"/>
      <c r="AA245" s="115"/>
      <c r="AB245" s="115"/>
      <c r="AC245" s="115"/>
      <c r="AD245" s="115"/>
      <c r="AE245" s="115"/>
      <c r="AF245" s="115"/>
      <c r="AG245" s="115" t="s">
        <v>338</v>
      </c>
      <c r="AH245" s="115"/>
      <c r="AI245" s="115"/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</row>
    <row r="246" spans="1:60" outlineLevel="1" x14ac:dyDescent="0.2">
      <c r="A246" s="136">
        <v>85</v>
      </c>
      <c r="B246" s="137" t="s">
        <v>345</v>
      </c>
      <c r="C246" s="145" t="s">
        <v>346</v>
      </c>
      <c r="D246" s="138" t="s">
        <v>174</v>
      </c>
      <c r="E246" s="139">
        <v>3.5946600000000002</v>
      </c>
      <c r="F246" s="140"/>
      <c r="G246" s="141">
        <f t="shared" si="14"/>
        <v>0</v>
      </c>
      <c r="H246" s="120">
        <v>0</v>
      </c>
      <c r="I246" s="120">
        <f t="shared" si="15"/>
        <v>0</v>
      </c>
      <c r="J246" s="120">
        <v>36.9</v>
      </c>
      <c r="K246" s="120">
        <f t="shared" si="16"/>
        <v>132.63999999999999</v>
      </c>
      <c r="L246" s="120">
        <v>21</v>
      </c>
      <c r="M246" s="120">
        <f t="shared" si="17"/>
        <v>0</v>
      </c>
      <c r="N246" s="120">
        <v>0</v>
      </c>
      <c r="O246" s="120">
        <f t="shared" si="18"/>
        <v>0</v>
      </c>
      <c r="P246" s="120">
        <v>0</v>
      </c>
      <c r="Q246" s="120">
        <f t="shared" si="19"/>
        <v>0</v>
      </c>
      <c r="R246" s="120"/>
      <c r="S246" s="120" t="s">
        <v>111</v>
      </c>
      <c r="T246" s="120" t="s">
        <v>111</v>
      </c>
      <c r="U246" s="120">
        <v>0.105</v>
      </c>
      <c r="V246" s="120">
        <f t="shared" si="20"/>
        <v>0.38</v>
      </c>
      <c r="W246" s="120"/>
      <c r="X246" s="120" t="s">
        <v>337</v>
      </c>
      <c r="Y246" s="115"/>
      <c r="Z246" s="115"/>
      <c r="AA246" s="115"/>
      <c r="AB246" s="115"/>
      <c r="AC246" s="115"/>
      <c r="AD246" s="115"/>
      <c r="AE246" s="115"/>
      <c r="AF246" s="115"/>
      <c r="AG246" s="115" t="s">
        <v>338</v>
      </c>
      <c r="AH246" s="115"/>
      <c r="AI246" s="115"/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</row>
    <row r="247" spans="1:60" outlineLevel="1" x14ac:dyDescent="0.2">
      <c r="A247" s="136">
        <v>86</v>
      </c>
      <c r="B247" s="137" t="s">
        <v>347</v>
      </c>
      <c r="C247" s="145" t="s">
        <v>348</v>
      </c>
      <c r="D247" s="138" t="s">
        <v>174</v>
      </c>
      <c r="E247" s="139">
        <v>1.1982200000000001</v>
      </c>
      <c r="F247" s="140"/>
      <c r="G247" s="141">
        <f t="shared" si="14"/>
        <v>0</v>
      </c>
      <c r="H247" s="120">
        <v>0</v>
      </c>
      <c r="I247" s="120">
        <f t="shared" si="15"/>
        <v>0</v>
      </c>
      <c r="J247" s="120">
        <v>300</v>
      </c>
      <c r="K247" s="120">
        <f t="shared" si="16"/>
        <v>359.47</v>
      </c>
      <c r="L247" s="120">
        <v>21</v>
      </c>
      <c r="M247" s="120">
        <f t="shared" si="17"/>
        <v>0</v>
      </c>
      <c r="N247" s="120">
        <v>0</v>
      </c>
      <c r="O247" s="120">
        <f t="shared" si="18"/>
        <v>0</v>
      </c>
      <c r="P247" s="120">
        <v>0</v>
      </c>
      <c r="Q247" s="120">
        <f t="shared" si="19"/>
        <v>0</v>
      </c>
      <c r="R247" s="120"/>
      <c r="S247" s="120" t="s">
        <v>349</v>
      </c>
      <c r="T247" s="120" t="s">
        <v>349</v>
      </c>
      <c r="U247" s="120">
        <v>0</v>
      </c>
      <c r="V247" s="120">
        <f t="shared" si="20"/>
        <v>0</v>
      </c>
      <c r="W247" s="120"/>
      <c r="X247" s="120" t="s">
        <v>337</v>
      </c>
      <c r="Y247" s="115"/>
      <c r="Z247" s="115"/>
      <c r="AA247" s="115"/>
      <c r="AB247" s="115"/>
      <c r="AC247" s="115"/>
      <c r="AD247" s="115"/>
      <c r="AE247" s="115"/>
      <c r="AF247" s="115"/>
      <c r="AG247" s="115" t="s">
        <v>338</v>
      </c>
      <c r="AH247" s="115"/>
      <c r="AI247" s="115"/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</row>
    <row r="248" spans="1:60" x14ac:dyDescent="0.2">
      <c r="A248" s="124" t="s">
        <v>106</v>
      </c>
      <c r="B248" s="125" t="s">
        <v>80</v>
      </c>
      <c r="C248" s="142" t="s">
        <v>25</v>
      </c>
      <c r="D248" s="126"/>
      <c r="E248" s="127"/>
      <c r="F248" s="128"/>
      <c r="G248" s="129">
        <f>SUMIF(AG249:AG253,"&lt;&gt;NOR",G249:G253)</f>
        <v>0</v>
      </c>
      <c r="H248" s="123"/>
      <c r="I248" s="123">
        <f>SUM(I249:I253)</f>
        <v>0</v>
      </c>
      <c r="J248" s="123"/>
      <c r="K248" s="123">
        <f>SUM(K249:K253)</f>
        <v>7000</v>
      </c>
      <c r="L248" s="123"/>
      <c r="M248" s="123">
        <f>SUM(M249:M253)</f>
        <v>0</v>
      </c>
      <c r="N248" s="123"/>
      <c r="O248" s="123">
        <f>SUM(O249:O253)</f>
        <v>0</v>
      </c>
      <c r="P248" s="123"/>
      <c r="Q248" s="123">
        <f>SUM(Q249:Q253)</f>
        <v>0</v>
      </c>
      <c r="R248" s="123"/>
      <c r="S248" s="123"/>
      <c r="T248" s="123"/>
      <c r="U248" s="123"/>
      <c r="V248" s="123">
        <f>SUM(V249:V253)</f>
        <v>0</v>
      </c>
      <c r="W248" s="123"/>
      <c r="X248" s="123"/>
      <c r="AG248" t="s">
        <v>107</v>
      </c>
    </row>
    <row r="249" spans="1:60" outlineLevel="1" x14ac:dyDescent="0.2">
      <c r="A249" s="136">
        <v>87</v>
      </c>
      <c r="B249" s="137" t="s">
        <v>350</v>
      </c>
      <c r="C249" s="145" t="s">
        <v>351</v>
      </c>
      <c r="D249" s="138" t="s">
        <v>352</v>
      </c>
      <c r="E249" s="139">
        <v>1</v>
      </c>
      <c r="F249" s="140"/>
      <c r="G249" s="141">
        <f>ROUND(E249*F249,2)</f>
        <v>0</v>
      </c>
      <c r="H249" s="120">
        <v>0</v>
      </c>
      <c r="I249" s="120">
        <f>ROUND(E249*H249,2)</f>
        <v>0</v>
      </c>
      <c r="J249" s="120">
        <v>1500</v>
      </c>
      <c r="K249" s="120">
        <f>ROUND(E249*J249,2)</f>
        <v>1500</v>
      </c>
      <c r="L249" s="120">
        <v>21</v>
      </c>
      <c r="M249" s="120">
        <f>G249*(1+L249/100)</f>
        <v>0</v>
      </c>
      <c r="N249" s="120">
        <v>0</v>
      </c>
      <c r="O249" s="120">
        <f>ROUND(E249*N249,2)</f>
        <v>0</v>
      </c>
      <c r="P249" s="120">
        <v>0</v>
      </c>
      <c r="Q249" s="120">
        <f>ROUND(E249*P249,2)</f>
        <v>0</v>
      </c>
      <c r="R249" s="120"/>
      <c r="S249" s="120" t="s">
        <v>111</v>
      </c>
      <c r="T249" s="120" t="s">
        <v>163</v>
      </c>
      <c r="U249" s="120">
        <v>0</v>
      </c>
      <c r="V249" s="120">
        <f>ROUND(E249*U249,2)</f>
        <v>0</v>
      </c>
      <c r="W249" s="120"/>
      <c r="X249" s="120" t="s">
        <v>353</v>
      </c>
      <c r="Y249" s="115"/>
      <c r="Z249" s="115"/>
      <c r="AA249" s="115"/>
      <c r="AB249" s="115"/>
      <c r="AC249" s="115"/>
      <c r="AD249" s="115"/>
      <c r="AE249" s="115"/>
      <c r="AF249" s="115"/>
      <c r="AG249" s="115" t="s">
        <v>354</v>
      </c>
      <c r="AH249" s="115"/>
      <c r="AI249" s="115"/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</row>
    <row r="250" spans="1:60" outlineLevel="1" x14ac:dyDescent="0.2">
      <c r="A250" s="136">
        <v>88</v>
      </c>
      <c r="B250" s="137" t="s">
        <v>355</v>
      </c>
      <c r="C250" s="145" t="s">
        <v>356</v>
      </c>
      <c r="D250" s="138" t="s">
        <v>352</v>
      </c>
      <c r="E250" s="139">
        <v>1</v>
      </c>
      <c r="F250" s="140"/>
      <c r="G250" s="141">
        <f>ROUND(E250*F250,2)</f>
        <v>0</v>
      </c>
      <c r="H250" s="120">
        <v>0</v>
      </c>
      <c r="I250" s="120">
        <f>ROUND(E250*H250,2)</f>
        <v>0</v>
      </c>
      <c r="J250" s="120">
        <v>1000</v>
      </c>
      <c r="K250" s="120">
        <f>ROUND(E250*J250,2)</f>
        <v>1000</v>
      </c>
      <c r="L250" s="120">
        <v>21</v>
      </c>
      <c r="M250" s="120">
        <f>G250*(1+L250/100)</f>
        <v>0</v>
      </c>
      <c r="N250" s="120">
        <v>0</v>
      </c>
      <c r="O250" s="120">
        <f>ROUND(E250*N250,2)</f>
        <v>0</v>
      </c>
      <c r="P250" s="120">
        <v>0</v>
      </c>
      <c r="Q250" s="120">
        <f>ROUND(E250*P250,2)</f>
        <v>0</v>
      </c>
      <c r="R250" s="120"/>
      <c r="S250" s="120" t="s">
        <v>111</v>
      </c>
      <c r="T250" s="120" t="s">
        <v>163</v>
      </c>
      <c r="U250" s="120">
        <v>0</v>
      </c>
      <c r="V250" s="120">
        <f>ROUND(E250*U250,2)</f>
        <v>0</v>
      </c>
      <c r="W250" s="120"/>
      <c r="X250" s="120" t="s">
        <v>353</v>
      </c>
      <c r="Y250" s="115"/>
      <c r="Z250" s="115"/>
      <c r="AA250" s="115"/>
      <c r="AB250" s="115"/>
      <c r="AC250" s="115"/>
      <c r="AD250" s="115"/>
      <c r="AE250" s="115"/>
      <c r="AF250" s="115"/>
      <c r="AG250" s="115" t="s">
        <v>354</v>
      </c>
      <c r="AH250" s="115"/>
      <c r="AI250" s="115"/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</row>
    <row r="251" spans="1:60" outlineLevel="1" x14ac:dyDescent="0.2">
      <c r="A251" s="136">
        <v>89</v>
      </c>
      <c r="B251" s="137" t="s">
        <v>357</v>
      </c>
      <c r="C251" s="145" t="s">
        <v>358</v>
      </c>
      <c r="D251" s="138" t="s">
        <v>352</v>
      </c>
      <c r="E251" s="139">
        <v>1</v>
      </c>
      <c r="F251" s="140"/>
      <c r="G251" s="141">
        <f>ROUND(E251*F251,2)</f>
        <v>0</v>
      </c>
      <c r="H251" s="120">
        <v>0</v>
      </c>
      <c r="I251" s="120">
        <f>ROUND(E251*H251,2)</f>
        <v>0</v>
      </c>
      <c r="J251" s="120">
        <v>1000</v>
      </c>
      <c r="K251" s="120">
        <f>ROUND(E251*J251,2)</f>
        <v>1000</v>
      </c>
      <c r="L251" s="120">
        <v>21</v>
      </c>
      <c r="M251" s="120">
        <f>G251*(1+L251/100)</f>
        <v>0</v>
      </c>
      <c r="N251" s="120">
        <v>0</v>
      </c>
      <c r="O251" s="120">
        <f>ROUND(E251*N251,2)</f>
        <v>0</v>
      </c>
      <c r="P251" s="120">
        <v>0</v>
      </c>
      <c r="Q251" s="120">
        <f>ROUND(E251*P251,2)</f>
        <v>0</v>
      </c>
      <c r="R251" s="120"/>
      <c r="S251" s="120" t="s">
        <v>111</v>
      </c>
      <c r="T251" s="120" t="s">
        <v>163</v>
      </c>
      <c r="U251" s="120">
        <v>0</v>
      </c>
      <c r="V251" s="120">
        <f>ROUND(E251*U251,2)</f>
        <v>0</v>
      </c>
      <c r="W251" s="120"/>
      <c r="X251" s="120" t="s">
        <v>353</v>
      </c>
      <c r="Y251" s="115"/>
      <c r="Z251" s="115"/>
      <c r="AA251" s="115"/>
      <c r="AB251" s="115"/>
      <c r="AC251" s="115"/>
      <c r="AD251" s="115"/>
      <c r="AE251" s="115"/>
      <c r="AF251" s="115"/>
      <c r="AG251" s="115" t="s">
        <v>354</v>
      </c>
      <c r="AH251" s="115"/>
      <c r="AI251" s="115"/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</row>
    <row r="252" spans="1:60" outlineLevel="1" x14ac:dyDescent="0.2">
      <c r="A252" s="136">
        <v>90</v>
      </c>
      <c r="B252" s="137" t="s">
        <v>359</v>
      </c>
      <c r="C252" s="145" t="s">
        <v>360</v>
      </c>
      <c r="D252" s="138" t="s">
        <v>352</v>
      </c>
      <c r="E252" s="139">
        <v>1</v>
      </c>
      <c r="F252" s="140"/>
      <c r="G252" s="141">
        <f>ROUND(E252*F252,2)</f>
        <v>0</v>
      </c>
      <c r="H252" s="120">
        <v>0</v>
      </c>
      <c r="I252" s="120">
        <f>ROUND(E252*H252,2)</f>
        <v>0</v>
      </c>
      <c r="J252" s="120">
        <v>3000</v>
      </c>
      <c r="K252" s="120">
        <f>ROUND(E252*J252,2)</f>
        <v>3000</v>
      </c>
      <c r="L252" s="120">
        <v>21</v>
      </c>
      <c r="M252" s="120">
        <f>G252*(1+L252/100)</f>
        <v>0</v>
      </c>
      <c r="N252" s="120">
        <v>0</v>
      </c>
      <c r="O252" s="120">
        <f>ROUND(E252*N252,2)</f>
        <v>0</v>
      </c>
      <c r="P252" s="120">
        <v>0</v>
      </c>
      <c r="Q252" s="120">
        <f>ROUND(E252*P252,2)</f>
        <v>0</v>
      </c>
      <c r="R252" s="120"/>
      <c r="S252" s="120" t="s">
        <v>162</v>
      </c>
      <c r="T252" s="120" t="s">
        <v>163</v>
      </c>
      <c r="U252" s="120">
        <v>0</v>
      </c>
      <c r="V252" s="120">
        <f>ROUND(E252*U252,2)</f>
        <v>0</v>
      </c>
      <c r="W252" s="120"/>
      <c r="X252" s="120" t="s">
        <v>353</v>
      </c>
      <c r="Y252" s="115"/>
      <c r="Z252" s="115"/>
      <c r="AA252" s="115"/>
      <c r="AB252" s="115"/>
      <c r="AC252" s="115"/>
      <c r="AD252" s="115"/>
      <c r="AE252" s="115"/>
      <c r="AF252" s="115"/>
      <c r="AG252" s="115" t="s">
        <v>354</v>
      </c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</row>
    <row r="253" spans="1:60" outlineLevel="1" x14ac:dyDescent="0.2">
      <c r="A253" s="130">
        <v>91</v>
      </c>
      <c r="B253" s="131" t="s">
        <v>361</v>
      </c>
      <c r="C253" s="143" t="s">
        <v>362</v>
      </c>
      <c r="D253" s="132" t="s">
        <v>352</v>
      </c>
      <c r="E253" s="133">
        <v>1</v>
      </c>
      <c r="F253" s="134"/>
      <c r="G253" s="135">
        <f>ROUND(E253*F253,2)</f>
        <v>0</v>
      </c>
      <c r="H253" s="120">
        <v>0</v>
      </c>
      <c r="I253" s="120">
        <f>ROUND(E253*H253,2)</f>
        <v>0</v>
      </c>
      <c r="J253" s="120">
        <v>500</v>
      </c>
      <c r="K253" s="120">
        <f>ROUND(E253*J253,2)</f>
        <v>500</v>
      </c>
      <c r="L253" s="120">
        <v>21</v>
      </c>
      <c r="M253" s="120">
        <f>G253*(1+L253/100)</f>
        <v>0</v>
      </c>
      <c r="N253" s="120">
        <v>0</v>
      </c>
      <c r="O253" s="120">
        <f>ROUND(E253*N253,2)</f>
        <v>0</v>
      </c>
      <c r="P253" s="120">
        <v>0</v>
      </c>
      <c r="Q253" s="120">
        <f>ROUND(E253*P253,2)</f>
        <v>0</v>
      </c>
      <c r="R253" s="120"/>
      <c r="S253" s="120" t="s">
        <v>162</v>
      </c>
      <c r="T253" s="120" t="s">
        <v>163</v>
      </c>
      <c r="U253" s="120">
        <v>0</v>
      </c>
      <c r="V253" s="120">
        <f>ROUND(E253*U253,2)</f>
        <v>0</v>
      </c>
      <c r="W253" s="120"/>
      <c r="X253" s="120" t="s">
        <v>353</v>
      </c>
      <c r="Y253" s="115"/>
      <c r="Z253" s="115"/>
      <c r="AA253" s="115"/>
      <c r="AB253" s="115"/>
      <c r="AC253" s="115"/>
      <c r="AD253" s="115"/>
      <c r="AE253" s="115"/>
      <c r="AF253" s="115"/>
      <c r="AG253" s="115" t="s">
        <v>354</v>
      </c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</row>
    <row r="254" spans="1:60" x14ac:dyDescent="0.2">
      <c r="A254" s="3"/>
      <c r="B254" s="4"/>
      <c r="C254" s="146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E254">
        <v>15</v>
      </c>
      <c r="AF254">
        <v>21</v>
      </c>
      <c r="AG254" t="s">
        <v>93</v>
      </c>
    </row>
    <row r="255" spans="1:60" x14ac:dyDescent="0.2">
      <c r="C255" s="147"/>
      <c r="D255" s="10"/>
      <c r="AG255" t="s">
        <v>363</v>
      </c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Pavel Andrle</cp:lastModifiedBy>
  <cp:lastPrinted>2019-03-19T12:27:02Z</cp:lastPrinted>
  <dcterms:created xsi:type="dcterms:W3CDTF">2009-04-08T07:15:50Z</dcterms:created>
  <dcterms:modified xsi:type="dcterms:W3CDTF">2022-03-07T09:42:36Z</dcterms:modified>
</cp:coreProperties>
</file>