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2 A Pol" sheetId="13" r:id="rId5"/>
    <sheet name="SO03 A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'SO02 A Pol'!$1:$7</definedName>
    <definedName name="_xlnm.Print_Titles" localSheetId="5">'SO03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Pol'!$A$1:$X$262</definedName>
    <definedName name="_xlnm.Print_Area" localSheetId="4">'SO02 A Pol'!$A$1:$X$313</definedName>
    <definedName name="_xlnm.Print_Area" localSheetId="5">'SO03 A Pol'!$A$1:$X$36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G46"/>
  <c r="F46"/>
  <c r="G45"/>
  <c r="F45"/>
  <c r="G44"/>
  <c r="F44"/>
  <c r="G43"/>
  <c r="F43"/>
  <c r="G42"/>
  <c r="F42"/>
  <c r="G41"/>
  <c r="F41"/>
  <c r="G39"/>
  <c r="F39"/>
  <c r="G35" i="14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AF35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Q29"/>
  <c r="G30"/>
  <c r="M30" s="1"/>
  <c r="I30"/>
  <c r="I29" s="1"/>
  <c r="K30"/>
  <c r="K29" s="1"/>
  <c r="O30"/>
  <c r="O29" s="1"/>
  <c r="Q30"/>
  <c r="V30"/>
  <c r="V29" s="1"/>
  <c r="G31"/>
  <c r="M31" s="1"/>
  <c r="I31"/>
  <c r="K31"/>
  <c r="O31"/>
  <c r="Q31"/>
  <c r="V31"/>
  <c r="G32"/>
  <c r="G29" s="1"/>
  <c r="I32"/>
  <c r="K32"/>
  <c r="O32"/>
  <c r="Q32"/>
  <c r="V32"/>
  <c r="G33"/>
  <c r="I33"/>
  <c r="K33"/>
  <c r="M33"/>
  <c r="O33"/>
  <c r="Q33"/>
  <c r="V33"/>
  <c r="AE35"/>
  <c r="G312" i="13"/>
  <c r="BA304"/>
  <c r="BA295"/>
  <c r="BA291"/>
  <c r="BA288"/>
  <c r="BA281"/>
  <c r="BA279"/>
  <c r="BA91"/>
  <c r="G8"/>
  <c r="I8"/>
  <c r="G9"/>
  <c r="I9"/>
  <c r="K9"/>
  <c r="K8" s="1"/>
  <c r="M9"/>
  <c r="M8" s="1"/>
  <c r="O9"/>
  <c r="O8" s="1"/>
  <c r="Q9"/>
  <c r="Q8" s="1"/>
  <c r="V9"/>
  <c r="V8" s="1"/>
  <c r="G14"/>
  <c r="K14"/>
  <c r="M14"/>
  <c r="G15"/>
  <c r="I15"/>
  <c r="I14" s="1"/>
  <c r="K15"/>
  <c r="M15"/>
  <c r="O15"/>
  <c r="O14" s="1"/>
  <c r="Q15"/>
  <c r="Q14" s="1"/>
  <c r="V15"/>
  <c r="V14" s="1"/>
  <c r="G18"/>
  <c r="O18"/>
  <c r="Q18"/>
  <c r="G19"/>
  <c r="I19"/>
  <c r="I18" s="1"/>
  <c r="K19"/>
  <c r="M19"/>
  <c r="M18" s="1"/>
  <c r="O19"/>
  <c r="Q19"/>
  <c r="V19"/>
  <c r="V18" s="1"/>
  <c r="G25"/>
  <c r="M25" s="1"/>
  <c r="I25"/>
  <c r="K25"/>
  <c r="K18" s="1"/>
  <c r="O25"/>
  <c r="Q25"/>
  <c r="V25"/>
  <c r="G32"/>
  <c r="G33"/>
  <c r="M33" s="1"/>
  <c r="M32" s="1"/>
  <c r="I33"/>
  <c r="I32" s="1"/>
  <c r="K33"/>
  <c r="K32" s="1"/>
  <c r="O33"/>
  <c r="O32" s="1"/>
  <c r="Q33"/>
  <c r="V33"/>
  <c r="V32" s="1"/>
  <c r="G47"/>
  <c r="I47"/>
  <c r="K47"/>
  <c r="M47"/>
  <c r="O47"/>
  <c r="Q47"/>
  <c r="Q32" s="1"/>
  <c r="V47"/>
  <c r="G52"/>
  <c r="I52"/>
  <c r="K52"/>
  <c r="M52"/>
  <c r="O52"/>
  <c r="Q52"/>
  <c r="V52"/>
  <c r="G65"/>
  <c r="I65"/>
  <c r="K65"/>
  <c r="M65"/>
  <c r="O65"/>
  <c r="Q65"/>
  <c r="V65"/>
  <c r="G67"/>
  <c r="M67" s="1"/>
  <c r="I67"/>
  <c r="K67"/>
  <c r="O67"/>
  <c r="Q67"/>
  <c r="V67"/>
  <c r="G68"/>
  <c r="I68"/>
  <c r="Q68"/>
  <c r="V68"/>
  <c r="G69"/>
  <c r="M69" s="1"/>
  <c r="M68" s="1"/>
  <c r="I69"/>
  <c r="K69"/>
  <c r="K68" s="1"/>
  <c r="O69"/>
  <c r="O68" s="1"/>
  <c r="Q69"/>
  <c r="V69"/>
  <c r="G70"/>
  <c r="G71"/>
  <c r="I71"/>
  <c r="I70" s="1"/>
  <c r="K71"/>
  <c r="M71"/>
  <c r="O71"/>
  <c r="O70" s="1"/>
  <c r="Q71"/>
  <c r="V71"/>
  <c r="V70" s="1"/>
  <c r="G73"/>
  <c r="I73"/>
  <c r="K73"/>
  <c r="K70" s="1"/>
  <c r="M73"/>
  <c r="O73"/>
  <c r="Q73"/>
  <c r="Q70" s="1"/>
  <c r="V73"/>
  <c r="G77"/>
  <c r="I77"/>
  <c r="K77"/>
  <c r="M77"/>
  <c r="O77"/>
  <c r="Q77"/>
  <c r="V77"/>
  <c r="G79"/>
  <c r="I79"/>
  <c r="K79"/>
  <c r="M79"/>
  <c r="O79"/>
  <c r="Q79"/>
  <c r="V79"/>
  <c r="G80"/>
  <c r="M80" s="1"/>
  <c r="I80"/>
  <c r="K80"/>
  <c r="O80"/>
  <c r="Q80"/>
  <c r="V80"/>
  <c r="G83"/>
  <c r="M83" s="1"/>
  <c r="I83"/>
  <c r="K83"/>
  <c r="O83"/>
  <c r="Q83"/>
  <c r="V83"/>
  <c r="G84"/>
  <c r="M84" s="1"/>
  <c r="I84"/>
  <c r="K84"/>
  <c r="O84"/>
  <c r="Q84"/>
  <c r="V84"/>
  <c r="G85"/>
  <c r="AF312" s="1"/>
  <c r="I85"/>
  <c r="K85"/>
  <c r="O85"/>
  <c r="Q85"/>
  <c r="V85"/>
  <c r="G86"/>
  <c r="I86"/>
  <c r="K86"/>
  <c r="M86"/>
  <c r="O86"/>
  <c r="Q86"/>
  <c r="V86"/>
  <c r="G87"/>
  <c r="I87"/>
  <c r="K87"/>
  <c r="M87"/>
  <c r="O87"/>
  <c r="Q87"/>
  <c r="V87"/>
  <c r="G90"/>
  <c r="I90"/>
  <c r="I89" s="1"/>
  <c r="K90"/>
  <c r="M90"/>
  <c r="O90"/>
  <c r="O89" s="1"/>
  <c r="Q90"/>
  <c r="V90"/>
  <c r="G93"/>
  <c r="M93" s="1"/>
  <c r="M89" s="1"/>
  <c r="I93"/>
  <c r="K93"/>
  <c r="K89" s="1"/>
  <c r="O93"/>
  <c r="Q93"/>
  <c r="Q89" s="1"/>
  <c r="V93"/>
  <c r="G95"/>
  <c r="M95" s="1"/>
  <c r="I95"/>
  <c r="K95"/>
  <c r="O95"/>
  <c r="Q95"/>
  <c r="V95"/>
  <c r="V89" s="1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2"/>
  <c r="K112"/>
  <c r="M112"/>
  <c r="Q112"/>
  <c r="V112"/>
  <c r="G113"/>
  <c r="I113"/>
  <c r="I112" s="1"/>
  <c r="K113"/>
  <c r="M113"/>
  <c r="O113"/>
  <c r="O112" s="1"/>
  <c r="Q113"/>
  <c r="V113"/>
  <c r="Q115"/>
  <c r="G116"/>
  <c r="I116"/>
  <c r="I115" s="1"/>
  <c r="K116"/>
  <c r="M116"/>
  <c r="O116"/>
  <c r="Q116"/>
  <c r="V116"/>
  <c r="V115" s="1"/>
  <c r="G117"/>
  <c r="M117" s="1"/>
  <c r="I117"/>
  <c r="K117"/>
  <c r="K115" s="1"/>
  <c r="O117"/>
  <c r="O115" s="1"/>
  <c r="Q117"/>
  <c r="V117"/>
  <c r="G120"/>
  <c r="G115" s="1"/>
  <c r="I120"/>
  <c r="K120"/>
  <c r="O120"/>
  <c r="Q120"/>
  <c r="V120"/>
  <c r="G122"/>
  <c r="I122"/>
  <c r="G123"/>
  <c r="I123"/>
  <c r="K123"/>
  <c r="K122" s="1"/>
  <c r="M123"/>
  <c r="O123"/>
  <c r="Q123"/>
  <c r="Q122" s="1"/>
  <c r="V123"/>
  <c r="G139"/>
  <c r="I139"/>
  <c r="K139"/>
  <c r="M139"/>
  <c r="O139"/>
  <c r="Q139"/>
  <c r="V139"/>
  <c r="V122" s="1"/>
  <c r="G150"/>
  <c r="I150"/>
  <c r="K150"/>
  <c r="M150"/>
  <c r="O150"/>
  <c r="O122" s="1"/>
  <c r="Q150"/>
  <c r="V150"/>
  <c r="G164"/>
  <c r="M164" s="1"/>
  <c r="I164"/>
  <c r="K164"/>
  <c r="O164"/>
  <c r="Q164"/>
  <c r="V164"/>
  <c r="G165"/>
  <c r="I165"/>
  <c r="K165"/>
  <c r="M165"/>
  <c r="O165"/>
  <c r="Q165"/>
  <c r="V165"/>
  <c r="G178"/>
  <c r="M178" s="1"/>
  <c r="I178"/>
  <c r="K178"/>
  <c r="O178"/>
  <c r="Q178"/>
  <c r="V178"/>
  <c r="G180"/>
  <c r="G181"/>
  <c r="M181" s="1"/>
  <c r="M180" s="1"/>
  <c r="I181"/>
  <c r="I180" s="1"/>
  <c r="K181"/>
  <c r="O181"/>
  <c r="O180" s="1"/>
  <c r="Q181"/>
  <c r="V181"/>
  <c r="V180" s="1"/>
  <c r="G183"/>
  <c r="I183"/>
  <c r="K183"/>
  <c r="K180" s="1"/>
  <c r="M183"/>
  <c r="O183"/>
  <c r="Q183"/>
  <c r="Q180" s="1"/>
  <c r="V183"/>
  <c r="G185"/>
  <c r="I185"/>
  <c r="K185"/>
  <c r="M185"/>
  <c r="O185"/>
  <c r="Q185"/>
  <c r="V185"/>
  <c r="G186"/>
  <c r="I186"/>
  <c r="K186"/>
  <c r="M186"/>
  <c r="O186"/>
  <c r="Q186"/>
  <c r="V186"/>
  <c r="G198"/>
  <c r="M198" s="1"/>
  <c r="I198"/>
  <c r="K198"/>
  <c r="O198"/>
  <c r="Q198"/>
  <c r="V198"/>
  <c r="G201"/>
  <c r="I201"/>
  <c r="K201"/>
  <c r="M201"/>
  <c r="O201"/>
  <c r="Q201"/>
  <c r="V201"/>
  <c r="G203"/>
  <c r="I203"/>
  <c r="K203"/>
  <c r="M203"/>
  <c r="O203"/>
  <c r="Q203"/>
  <c r="V203"/>
  <c r="G206"/>
  <c r="M206" s="1"/>
  <c r="I206"/>
  <c r="K206"/>
  <c r="O206"/>
  <c r="Q206"/>
  <c r="V206"/>
  <c r="G208"/>
  <c r="M208" s="1"/>
  <c r="I208"/>
  <c r="K208"/>
  <c r="O208"/>
  <c r="Q208"/>
  <c r="V208"/>
  <c r="G211"/>
  <c r="G210" s="1"/>
  <c r="I211"/>
  <c r="K211"/>
  <c r="M211"/>
  <c r="O211"/>
  <c r="Q211"/>
  <c r="V211"/>
  <c r="V210" s="1"/>
  <c r="G214"/>
  <c r="I214"/>
  <c r="K214"/>
  <c r="M214"/>
  <c r="O214"/>
  <c r="O210" s="1"/>
  <c r="Q214"/>
  <c r="V214"/>
  <c r="G216"/>
  <c r="M216" s="1"/>
  <c r="I216"/>
  <c r="K216"/>
  <c r="O216"/>
  <c r="Q216"/>
  <c r="Q210" s="1"/>
  <c r="V216"/>
  <c r="G224"/>
  <c r="I224"/>
  <c r="K224"/>
  <c r="M224"/>
  <c r="O224"/>
  <c r="Q224"/>
  <c r="V224"/>
  <c r="G228"/>
  <c r="M228" s="1"/>
  <c r="I228"/>
  <c r="K228"/>
  <c r="O228"/>
  <c r="Q228"/>
  <c r="V228"/>
  <c r="G230"/>
  <c r="M230" s="1"/>
  <c r="I230"/>
  <c r="K230"/>
  <c r="O230"/>
  <c r="Q230"/>
  <c r="V230"/>
  <c r="G232"/>
  <c r="M232" s="1"/>
  <c r="I232"/>
  <c r="I210" s="1"/>
  <c r="K232"/>
  <c r="O232"/>
  <c r="Q232"/>
  <c r="V232"/>
  <c r="G233"/>
  <c r="M233" s="1"/>
  <c r="I233"/>
  <c r="K233"/>
  <c r="K210" s="1"/>
  <c r="O233"/>
  <c r="Q233"/>
  <c r="V233"/>
  <c r="G235"/>
  <c r="I235"/>
  <c r="K235"/>
  <c r="M235"/>
  <c r="O235"/>
  <c r="Q235"/>
  <c r="V235"/>
  <c r="G236"/>
  <c r="I236"/>
  <c r="K236"/>
  <c r="M236"/>
  <c r="O236"/>
  <c r="Q236"/>
  <c r="V236"/>
  <c r="G238"/>
  <c r="M238" s="1"/>
  <c r="I238"/>
  <c r="K238"/>
  <c r="O238"/>
  <c r="Q238"/>
  <c r="V238"/>
  <c r="G239"/>
  <c r="I239"/>
  <c r="K239"/>
  <c r="M239"/>
  <c r="O239"/>
  <c r="Q239"/>
  <c r="V239"/>
  <c r="G240"/>
  <c r="M240" s="1"/>
  <c r="I240"/>
  <c r="K240"/>
  <c r="O240"/>
  <c r="Q240"/>
  <c r="V240"/>
  <c r="G241"/>
  <c r="M241" s="1"/>
  <c r="I241"/>
  <c r="K241"/>
  <c r="O241"/>
  <c r="Q241"/>
  <c r="V241"/>
  <c r="G243"/>
  <c r="I243"/>
  <c r="O243"/>
  <c r="V243"/>
  <c r="G244"/>
  <c r="M244" s="1"/>
  <c r="M243" s="1"/>
  <c r="I244"/>
  <c r="K244"/>
  <c r="K243" s="1"/>
  <c r="O244"/>
  <c r="Q244"/>
  <c r="Q243" s="1"/>
  <c r="V244"/>
  <c r="G246"/>
  <c r="K246"/>
  <c r="M246"/>
  <c r="Q246"/>
  <c r="V246"/>
  <c r="G247"/>
  <c r="I247"/>
  <c r="I246" s="1"/>
  <c r="K247"/>
  <c r="M247"/>
  <c r="O247"/>
  <c r="O246" s="1"/>
  <c r="Q247"/>
  <c r="V247"/>
  <c r="O252"/>
  <c r="Q252"/>
  <c r="G253"/>
  <c r="I253"/>
  <c r="I252" s="1"/>
  <c r="K253"/>
  <c r="M253"/>
  <c r="O253"/>
  <c r="Q253"/>
  <c r="V253"/>
  <c r="V252" s="1"/>
  <c r="G255"/>
  <c r="I255"/>
  <c r="K255"/>
  <c r="K252" s="1"/>
  <c r="M255"/>
  <c r="O255"/>
  <c r="Q255"/>
  <c r="V255"/>
  <c r="G256"/>
  <c r="G252" s="1"/>
  <c r="I256"/>
  <c r="K256"/>
  <c r="O256"/>
  <c r="Q256"/>
  <c r="V256"/>
  <c r="G257"/>
  <c r="I257"/>
  <c r="O257"/>
  <c r="V257"/>
  <c r="G258"/>
  <c r="M258" s="1"/>
  <c r="M257" s="1"/>
  <c r="I258"/>
  <c r="K258"/>
  <c r="K257" s="1"/>
  <c r="O258"/>
  <c r="Q258"/>
  <c r="Q257" s="1"/>
  <c r="V258"/>
  <c r="G262"/>
  <c r="I262"/>
  <c r="I261" s="1"/>
  <c r="K262"/>
  <c r="M262"/>
  <c r="O262"/>
  <c r="O261" s="1"/>
  <c r="Q262"/>
  <c r="V262"/>
  <c r="G263"/>
  <c r="M263" s="1"/>
  <c r="I263"/>
  <c r="K263"/>
  <c r="O263"/>
  <c r="Q263"/>
  <c r="Q261" s="1"/>
  <c r="V263"/>
  <c r="G264"/>
  <c r="I264"/>
  <c r="K264"/>
  <c r="M264"/>
  <c r="O264"/>
  <c r="Q264"/>
  <c r="V264"/>
  <c r="V261" s="1"/>
  <c r="G265"/>
  <c r="I265"/>
  <c r="K265"/>
  <c r="M265"/>
  <c r="O265"/>
  <c r="Q265"/>
  <c r="V265"/>
  <c r="G266"/>
  <c r="M266" s="1"/>
  <c r="I266"/>
  <c r="K266"/>
  <c r="O266"/>
  <c r="Q266"/>
  <c r="V266"/>
  <c r="G267"/>
  <c r="M267" s="1"/>
  <c r="I267"/>
  <c r="K267"/>
  <c r="O267"/>
  <c r="Q267"/>
  <c r="V267"/>
  <c r="G268"/>
  <c r="M268" s="1"/>
  <c r="I268"/>
  <c r="K268"/>
  <c r="K261" s="1"/>
  <c r="O268"/>
  <c r="Q268"/>
  <c r="V268"/>
  <c r="G269"/>
  <c r="I269"/>
  <c r="K269"/>
  <c r="M269"/>
  <c r="O269"/>
  <c r="Q269"/>
  <c r="V269"/>
  <c r="G271"/>
  <c r="M271" s="1"/>
  <c r="I271"/>
  <c r="K271"/>
  <c r="K270" s="1"/>
  <c r="O271"/>
  <c r="O270" s="1"/>
  <c r="Q271"/>
  <c r="Q270" s="1"/>
  <c r="V271"/>
  <c r="G274"/>
  <c r="I274"/>
  <c r="I270" s="1"/>
  <c r="K274"/>
  <c r="M274"/>
  <c r="O274"/>
  <c r="Q274"/>
  <c r="V274"/>
  <c r="V270" s="1"/>
  <c r="G278"/>
  <c r="I278"/>
  <c r="K278"/>
  <c r="M278"/>
  <c r="O278"/>
  <c r="Q278"/>
  <c r="V278"/>
  <c r="G289"/>
  <c r="M289" s="1"/>
  <c r="I289"/>
  <c r="K289"/>
  <c r="O289"/>
  <c r="Q289"/>
  <c r="V289"/>
  <c r="G290"/>
  <c r="M290" s="1"/>
  <c r="I290"/>
  <c r="K290"/>
  <c r="O290"/>
  <c r="Q290"/>
  <c r="V290"/>
  <c r="G297"/>
  <c r="M297" s="1"/>
  <c r="I297"/>
  <c r="K297"/>
  <c r="O297"/>
  <c r="Q297"/>
  <c r="V297"/>
  <c r="G306"/>
  <c r="I306"/>
  <c r="K306"/>
  <c r="M306"/>
  <c r="O306"/>
  <c r="Q306"/>
  <c r="V306"/>
  <c r="AE312"/>
  <c r="G261" i="12"/>
  <c r="BA253"/>
  <c r="BA244"/>
  <c r="BA240"/>
  <c r="BA237"/>
  <c r="BA230"/>
  <c r="BA228"/>
  <c r="BA50"/>
  <c r="G8"/>
  <c r="Q8"/>
  <c r="G9"/>
  <c r="I9"/>
  <c r="I8" s="1"/>
  <c r="K9"/>
  <c r="K8" s="1"/>
  <c r="M9"/>
  <c r="M8" s="1"/>
  <c r="O9"/>
  <c r="O8" s="1"/>
  <c r="Q9"/>
  <c r="V9"/>
  <c r="V8" s="1"/>
  <c r="G11"/>
  <c r="K11"/>
  <c r="M11"/>
  <c r="G12"/>
  <c r="I12"/>
  <c r="I11" s="1"/>
  <c r="K12"/>
  <c r="M12"/>
  <c r="O12"/>
  <c r="O11" s="1"/>
  <c r="Q12"/>
  <c r="Q11" s="1"/>
  <c r="V12"/>
  <c r="V11" s="1"/>
  <c r="G15"/>
  <c r="G16"/>
  <c r="I16"/>
  <c r="I15" s="1"/>
  <c r="K16"/>
  <c r="M16"/>
  <c r="O16"/>
  <c r="Q16"/>
  <c r="V16"/>
  <c r="V15" s="1"/>
  <c r="G20"/>
  <c r="M20" s="1"/>
  <c r="I20"/>
  <c r="K20"/>
  <c r="K15" s="1"/>
  <c r="O20"/>
  <c r="O15" s="1"/>
  <c r="Q20"/>
  <c r="V20"/>
  <c r="G22"/>
  <c r="I22"/>
  <c r="K22"/>
  <c r="M22"/>
  <c r="O22"/>
  <c r="Q22"/>
  <c r="Q15" s="1"/>
  <c r="V22"/>
  <c r="G24"/>
  <c r="M24" s="1"/>
  <c r="I24"/>
  <c r="K24"/>
  <c r="O24"/>
  <c r="Q24"/>
  <c r="V24"/>
  <c r="K27"/>
  <c r="Q27"/>
  <c r="G28"/>
  <c r="G27" s="1"/>
  <c r="I28"/>
  <c r="I27" s="1"/>
  <c r="K28"/>
  <c r="O28"/>
  <c r="O27" s="1"/>
  <c r="Q28"/>
  <c r="V28"/>
  <c r="V27" s="1"/>
  <c r="G30"/>
  <c r="M30" s="1"/>
  <c r="I30"/>
  <c r="K30"/>
  <c r="K29" s="1"/>
  <c r="O30"/>
  <c r="O29" s="1"/>
  <c r="Q30"/>
  <c r="Q29" s="1"/>
  <c r="V30"/>
  <c r="V29" s="1"/>
  <c r="G32"/>
  <c r="I32"/>
  <c r="I29" s="1"/>
  <c r="K32"/>
  <c r="M32"/>
  <c r="O32"/>
  <c r="Q32"/>
  <c r="V32"/>
  <c r="G36"/>
  <c r="I36"/>
  <c r="K36"/>
  <c r="M36"/>
  <c r="O36"/>
  <c r="Q36"/>
  <c r="V36"/>
  <c r="G38"/>
  <c r="I38"/>
  <c r="K38"/>
  <c r="M38"/>
  <c r="O38"/>
  <c r="Q38"/>
  <c r="V38"/>
  <c r="G39"/>
  <c r="M39" s="1"/>
  <c r="I39"/>
  <c r="K39"/>
  <c r="O39"/>
  <c r="Q39"/>
  <c r="V39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9"/>
  <c r="I49"/>
  <c r="I48" s="1"/>
  <c r="K49"/>
  <c r="M49"/>
  <c r="O49"/>
  <c r="Q49"/>
  <c r="V49"/>
  <c r="V48" s="1"/>
  <c r="G54"/>
  <c r="M54" s="1"/>
  <c r="I54"/>
  <c r="K54"/>
  <c r="K48" s="1"/>
  <c r="O54"/>
  <c r="O48" s="1"/>
  <c r="Q54"/>
  <c r="V54"/>
  <c r="G57"/>
  <c r="I57"/>
  <c r="K57"/>
  <c r="M57"/>
  <c r="O57"/>
  <c r="Q57"/>
  <c r="Q48" s="1"/>
  <c r="V57"/>
  <c r="G58"/>
  <c r="M58" s="1"/>
  <c r="I58"/>
  <c r="K58"/>
  <c r="O58"/>
  <c r="Q58"/>
  <c r="V58"/>
  <c r="G60"/>
  <c r="I60"/>
  <c r="K60"/>
  <c r="M60"/>
  <c r="O60"/>
  <c r="Q60"/>
  <c r="V60"/>
  <c r="G61"/>
  <c r="M61" s="1"/>
  <c r="I61"/>
  <c r="K61"/>
  <c r="O61"/>
  <c r="Q61"/>
  <c r="V61"/>
  <c r="G62"/>
  <c r="I62"/>
  <c r="K62"/>
  <c r="M62"/>
  <c r="O62"/>
  <c r="Q62"/>
  <c r="V62"/>
  <c r="G64"/>
  <c r="K64"/>
  <c r="O64"/>
  <c r="Q64"/>
  <c r="G65"/>
  <c r="I65"/>
  <c r="I64" s="1"/>
  <c r="K65"/>
  <c r="M65"/>
  <c r="M64" s="1"/>
  <c r="O65"/>
  <c r="Q65"/>
  <c r="V65"/>
  <c r="V64" s="1"/>
  <c r="K67"/>
  <c r="G68"/>
  <c r="G67" s="1"/>
  <c r="I68"/>
  <c r="I67" s="1"/>
  <c r="K68"/>
  <c r="M68"/>
  <c r="O68"/>
  <c r="Q68"/>
  <c r="Q67" s="1"/>
  <c r="V68"/>
  <c r="G69"/>
  <c r="M69" s="1"/>
  <c r="I69"/>
  <c r="K69"/>
  <c r="O69"/>
  <c r="O67" s="1"/>
  <c r="Q69"/>
  <c r="V69"/>
  <c r="V67" s="1"/>
  <c r="G72"/>
  <c r="I72"/>
  <c r="K72"/>
  <c r="M72"/>
  <c r="O72"/>
  <c r="Q72"/>
  <c r="V72"/>
  <c r="G74"/>
  <c r="G75"/>
  <c r="I75"/>
  <c r="I74" s="1"/>
  <c r="K75"/>
  <c r="M75"/>
  <c r="O75"/>
  <c r="O74" s="1"/>
  <c r="Q75"/>
  <c r="Q74" s="1"/>
  <c r="V75"/>
  <c r="G88"/>
  <c r="M88" s="1"/>
  <c r="I88"/>
  <c r="K88"/>
  <c r="K74" s="1"/>
  <c r="O88"/>
  <c r="Q88"/>
  <c r="V88"/>
  <c r="G97"/>
  <c r="I97"/>
  <c r="K97"/>
  <c r="M97"/>
  <c r="O97"/>
  <c r="Q97"/>
  <c r="V97"/>
  <c r="G102"/>
  <c r="M102" s="1"/>
  <c r="I102"/>
  <c r="K102"/>
  <c r="O102"/>
  <c r="Q102"/>
  <c r="V102"/>
  <c r="G103"/>
  <c r="I103"/>
  <c r="K103"/>
  <c r="M103"/>
  <c r="O103"/>
  <c r="Q103"/>
  <c r="V103"/>
  <c r="G113"/>
  <c r="M113" s="1"/>
  <c r="I113"/>
  <c r="K113"/>
  <c r="O113"/>
  <c r="Q113"/>
  <c r="V113"/>
  <c r="V74" s="1"/>
  <c r="Q115"/>
  <c r="G116"/>
  <c r="M116" s="1"/>
  <c r="I116"/>
  <c r="K116"/>
  <c r="O116"/>
  <c r="O115" s="1"/>
  <c r="Q116"/>
  <c r="V116"/>
  <c r="V115" s="1"/>
  <c r="G117"/>
  <c r="I117"/>
  <c r="I115" s="1"/>
  <c r="K117"/>
  <c r="M117"/>
  <c r="O117"/>
  <c r="Q117"/>
  <c r="V117"/>
  <c r="G118"/>
  <c r="M118" s="1"/>
  <c r="I118"/>
  <c r="K118"/>
  <c r="K115" s="1"/>
  <c r="O118"/>
  <c r="Q118"/>
  <c r="V118"/>
  <c r="G119"/>
  <c r="I119"/>
  <c r="K119"/>
  <c r="M119"/>
  <c r="O119"/>
  <c r="Q119"/>
  <c r="V119"/>
  <c r="G121"/>
  <c r="G120" s="1"/>
  <c r="I121"/>
  <c r="I120" s="1"/>
  <c r="K121"/>
  <c r="M121"/>
  <c r="O121"/>
  <c r="Q121"/>
  <c r="Q120" s="1"/>
  <c r="V121"/>
  <c r="G123"/>
  <c r="M123" s="1"/>
  <c r="I123"/>
  <c r="K123"/>
  <c r="O123"/>
  <c r="Q123"/>
  <c r="V123"/>
  <c r="V120" s="1"/>
  <c r="G125"/>
  <c r="I125"/>
  <c r="K125"/>
  <c r="M125"/>
  <c r="O125"/>
  <c r="Q125"/>
  <c r="V125"/>
  <c r="G127"/>
  <c r="M127" s="1"/>
  <c r="I127"/>
  <c r="K127"/>
  <c r="O127"/>
  <c r="Q127"/>
  <c r="V127"/>
  <c r="G131"/>
  <c r="I131"/>
  <c r="K131"/>
  <c r="M131"/>
  <c r="O131"/>
  <c r="Q131"/>
  <c r="V131"/>
  <c r="G132"/>
  <c r="M132" s="1"/>
  <c r="I132"/>
  <c r="K132"/>
  <c r="K120" s="1"/>
  <c r="O132"/>
  <c r="Q132"/>
  <c r="V132"/>
  <c r="G140"/>
  <c r="I140"/>
  <c r="K140"/>
  <c r="M140"/>
  <c r="O140"/>
  <c r="Q140"/>
  <c r="V140"/>
  <c r="G144"/>
  <c r="M144" s="1"/>
  <c r="I144"/>
  <c r="K144"/>
  <c r="O144"/>
  <c r="O120" s="1"/>
  <c r="Q144"/>
  <c r="V144"/>
  <c r="G146"/>
  <c r="I146"/>
  <c r="K146"/>
  <c r="M146"/>
  <c r="O146"/>
  <c r="Q146"/>
  <c r="V146"/>
  <c r="G147"/>
  <c r="M147" s="1"/>
  <c r="I147"/>
  <c r="K147"/>
  <c r="O147"/>
  <c r="Q147"/>
  <c r="V147"/>
  <c r="G151"/>
  <c r="I151"/>
  <c r="K151"/>
  <c r="M151"/>
  <c r="O151"/>
  <c r="Q151"/>
  <c r="V151"/>
  <c r="G153"/>
  <c r="M153" s="1"/>
  <c r="I153"/>
  <c r="K153"/>
  <c r="O153"/>
  <c r="Q153"/>
  <c r="V153"/>
  <c r="G156"/>
  <c r="M156" s="1"/>
  <c r="I156"/>
  <c r="K156"/>
  <c r="K155" s="1"/>
  <c r="O156"/>
  <c r="Q156"/>
  <c r="Q155" s="1"/>
  <c r="V156"/>
  <c r="V155" s="1"/>
  <c r="G160"/>
  <c r="I160"/>
  <c r="K160"/>
  <c r="M160"/>
  <c r="O160"/>
  <c r="Q160"/>
  <c r="V160"/>
  <c r="G162"/>
  <c r="I162"/>
  <c r="K162"/>
  <c r="M162"/>
  <c r="O162"/>
  <c r="O155" s="1"/>
  <c r="Q162"/>
  <c r="V162"/>
  <c r="G164"/>
  <c r="I164"/>
  <c r="K164"/>
  <c r="M164"/>
  <c r="O164"/>
  <c r="Q164"/>
  <c r="V164"/>
  <c r="G166"/>
  <c r="M166" s="1"/>
  <c r="I166"/>
  <c r="K166"/>
  <c r="O166"/>
  <c r="Q166"/>
  <c r="V166"/>
  <c r="G167"/>
  <c r="I167"/>
  <c r="K167"/>
  <c r="M167"/>
  <c r="O167"/>
  <c r="Q167"/>
  <c r="V167"/>
  <c r="G169"/>
  <c r="M169" s="1"/>
  <c r="I169"/>
  <c r="K169"/>
  <c r="O169"/>
  <c r="Q169"/>
  <c r="V169"/>
  <c r="G171"/>
  <c r="M171" s="1"/>
  <c r="I171"/>
  <c r="I155" s="1"/>
  <c r="K171"/>
  <c r="O171"/>
  <c r="Q171"/>
  <c r="V171"/>
  <c r="G173"/>
  <c r="M173" s="1"/>
  <c r="I173"/>
  <c r="K173"/>
  <c r="O173"/>
  <c r="Q173"/>
  <c r="V173"/>
  <c r="G174"/>
  <c r="I174"/>
  <c r="K174"/>
  <c r="M174"/>
  <c r="O174"/>
  <c r="Q174"/>
  <c r="V174"/>
  <c r="G175"/>
  <c r="I175"/>
  <c r="K175"/>
  <c r="M175"/>
  <c r="O175"/>
  <c r="Q175"/>
  <c r="V175"/>
  <c r="G178"/>
  <c r="I178"/>
  <c r="K178"/>
  <c r="M178"/>
  <c r="O178"/>
  <c r="Q178"/>
  <c r="V178"/>
  <c r="G179"/>
  <c r="M179" s="1"/>
  <c r="I179"/>
  <c r="K179"/>
  <c r="O179"/>
  <c r="Q179"/>
  <c r="V179"/>
  <c r="G180"/>
  <c r="I180"/>
  <c r="K180"/>
  <c r="M180"/>
  <c r="O180"/>
  <c r="Q180"/>
  <c r="V180"/>
  <c r="G181"/>
  <c r="M181" s="1"/>
  <c r="I181"/>
  <c r="K181"/>
  <c r="O181"/>
  <c r="Q181"/>
  <c r="V181"/>
  <c r="G182"/>
  <c r="M182" s="1"/>
  <c r="I182"/>
  <c r="K182"/>
  <c r="O182"/>
  <c r="Q182"/>
  <c r="V182"/>
  <c r="G184"/>
  <c r="K184"/>
  <c r="O184"/>
  <c r="Q184"/>
  <c r="G185"/>
  <c r="I185"/>
  <c r="I184" s="1"/>
  <c r="K185"/>
  <c r="M185"/>
  <c r="M184" s="1"/>
  <c r="O185"/>
  <c r="Q185"/>
  <c r="V185"/>
  <c r="V184" s="1"/>
  <c r="K187"/>
  <c r="G188"/>
  <c r="G187" s="1"/>
  <c r="I188"/>
  <c r="I187" s="1"/>
  <c r="K188"/>
  <c r="M188"/>
  <c r="O188"/>
  <c r="Q188"/>
  <c r="Q187" s="1"/>
  <c r="V188"/>
  <c r="G191"/>
  <c r="M191" s="1"/>
  <c r="I191"/>
  <c r="K191"/>
  <c r="O191"/>
  <c r="O187" s="1"/>
  <c r="Q191"/>
  <c r="V191"/>
  <c r="V187" s="1"/>
  <c r="G197"/>
  <c r="I197"/>
  <c r="K197"/>
  <c r="M197"/>
  <c r="O197"/>
  <c r="Q197"/>
  <c r="V197"/>
  <c r="V200"/>
  <c r="G201"/>
  <c r="M201" s="1"/>
  <c r="I201"/>
  <c r="I200" s="1"/>
  <c r="K201"/>
  <c r="O201"/>
  <c r="O200" s="1"/>
  <c r="Q201"/>
  <c r="Q200" s="1"/>
  <c r="V201"/>
  <c r="G203"/>
  <c r="M203" s="1"/>
  <c r="I203"/>
  <c r="K203"/>
  <c r="K200" s="1"/>
  <c r="O203"/>
  <c r="Q203"/>
  <c r="V203"/>
  <c r="G204"/>
  <c r="I204"/>
  <c r="K204"/>
  <c r="M204"/>
  <c r="O204"/>
  <c r="Q204"/>
  <c r="V204"/>
  <c r="K205"/>
  <c r="O205"/>
  <c r="V205"/>
  <c r="G206"/>
  <c r="G205" s="1"/>
  <c r="I206"/>
  <c r="I205" s="1"/>
  <c r="K206"/>
  <c r="M206"/>
  <c r="M205" s="1"/>
  <c r="O206"/>
  <c r="Q206"/>
  <c r="Q205" s="1"/>
  <c r="V206"/>
  <c r="G211"/>
  <c r="I211"/>
  <c r="K211"/>
  <c r="K210" s="1"/>
  <c r="M211"/>
  <c r="O211"/>
  <c r="Q211"/>
  <c r="Q210" s="1"/>
  <c r="V211"/>
  <c r="G212"/>
  <c r="M212" s="1"/>
  <c r="I212"/>
  <c r="K212"/>
  <c r="O212"/>
  <c r="Q212"/>
  <c r="V212"/>
  <c r="V210" s="1"/>
  <c r="G213"/>
  <c r="M213" s="1"/>
  <c r="I213"/>
  <c r="I210" s="1"/>
  <c r="K213"/>
  <c r="O213"/>
  <c r="Q213"/>
  <c r="V213"/>
  <c r="G214"/>
  <c r="M214" s="1"/>
  <c r="I214"/>
  <c r="K214"/>
  <c r="O214"/>
  <c r="Q214"/>
  <c r="V214"/>
  <c r="G215"/>
  <c r="I215"/>
  <c r="K215"/>
  <c r="M215"/>
  <c r="O215"/>
  <c r="Q215"/>
  <c r="V215"/>
  <c r="G216"/>
  <c r="I216"/>
  <c r="K216"/>
  <c r="M216"/>
  <c r="O216"/>
  <c r="Q216"/>
  <c r="V216"/>
  <c r="G217"/>
  <c r="I217"/>
  <c r="K217"/>
  <c r="M217"/>
  <c r="O217"/>
  <c r="Q217"/>
  <c r="V217"/>
  <c r="G218"/>
  <c r="M218" s="1"/>
  <c r="I218"/>
  <c r="K218"/>
  <c r="O218"/>
  <c r="O210" s="1"/>
  <c r="Q218"/>
  <c r="V218"/>
  <c r="Q219"/>
  <c r="G220"/>
  <c r="M220" s="1"/>
  <c r="I220"/>
  <c r="K220"/>
  <c r="O220"/>
  <c r="O219" s="1"/>
  <c r="Q220"/>
  <c r="V220"/>
  <c r="V219" s="1"/>
  <c r="G223"/>
  <c r="M223" s="1"/>
  <c r="I223"/>
  <c r="I219" s="1"/>
  <c r="K223"/>
  <c r="O223"/>
  <c r="Q223"/>
  <c r="V223"/>
  <c r="G227"/>
  <c r="M227" s="1"/>
  <c r="I227"/>
  <c r="K227"/>
  <c r="K219" s="1"/>
  <c r="O227"/>
  <c r="Q227"/>
  <c r="V227"/>
  <c r="G238"/>
  <c r="I238"/>
  <c r="K238"/>
  <c r="M238"/>
  <c r="O238"/>
  <c r="Q238"/>
  <c r="V238"/>
  <c r="G239"/>
  <c r="I239"/>
  <c r="K239"/>
  <c r="M239"/>
  <c r="O239"/>
  <c r="Q239"/>
  <c r="V239"/>
  <c r="G246"/>
  <c r="I246"/>
  <c r="K246"/>
  <c r="M246"/>
  <c r="O246"/>
  <c r="Q246"/>
  <c r="V246"/>
  <c r="G255"/>
  <c r="M255" s="1"/>
  <c r="I255"/>
  <c r="K255"/>
  <c r="O255"/>
  <c r="Q255"/>
  <c r="V255"/>
  <c r="AE261"/>
  <c r="I20" i="1"/>
  <c r="I19"/>
  <c r="I18"/>
  <c r="I17"/>
  <c r="G47"/>
  <c r="G25" s="1"/>
  <c r="H47"/>
  <c r="I75" l="1"/>
  <c r="J73" s="1"/>
  <c r="I16"/>
  <c r="I21" s="1"/>
  <c r="I46"/>
  <c r="I45"/>
  <c r="I44"/>
  <c r="I43"/>
  <c r="I42"/>
  <c r="I41"/>
  <c r="I39"/>
  <c r="I47" s="1"/>
  <c r="J45" s="1"/>
  <c r="F47"/>
  <c r="G23" s="1"/>
  <c r="M29" i="14"/>
  <c r="M8"/>
  <c r="G8"/>
  <c r="M32"/>
  <c r="M16"/>
  <c r="M252" i="13"/>
  <c r="M70"/>
  <c r="M122"/>
  <c r="M261"/>
  <c r="M210"/>
  <c r="M270"/>
  <c r="M256"/>
  <c r="M120"/>
  <c r="M115" s="1"/>
  <c r="M85"/>
  <c r="G270"/>
  <c r="G261"/>
  <c r="G89"/>
  <c r="M48" i="12"/>
  <c r="M120"/>
  <c r="M67"/>
  <c r="M187"/>
  <c r="M74"/>
  <c r="M155"/>
  <c r="M115"/>
  <c r="M29"/>
  <c r="M219"/>
  <c r="M210"/>
  <c r="M200"/>
  <c r="M15"/>
  <c r="G200"/>
  <c r="M28"/>
  <c r="M27" s="1"/>
  <c r="G48"/>
  <c r="G155"/>
  <c r="G219"/>
  <c r="G115"/>
  <c r="G29"/>
  <c r="AF261"/>
  <c r="G210"/>
  <c r="J28" i="1"/>
  <c r="J26"/>
  <c r="G38"/>
  <c r="F38"/>
  <c r="J23"/>
  <c r="J24"/>
  <c r="J25"/>
  <c r="J27"/>
  <c r="E24"/>
  <c r="G24"/>
  <c r="E26"/>
  <c r="G26"/>
  <c r="J70" l="1"/>
  <c r="J72"/>
  <c r="J66"/>
  <c r="J55"/>
  <c r="J59"/>
  <c r="J64"/>
  <c r="J67"/>
  <c r="J54"/>
  <c r="J56"/>
  <c r="J68"/>
  <c r="J58"/>
  <c r="J62"/>
  <c r="J71"/>
  <c r="J63"/>
  <c r="J60"/>
  <c r="J74"/>
  <c r="J61"/>
  <c r="J65"/>
  <c r="J69"/>
  <c r="J57"/>
  <c r="J44"/>
  <c r="J39"/>
  <c r="J47" s="1"/>
  <c r="J43"/>
  <c r="J42"/>
  <c r="J41"/>
  <c r="J46"/>
  <c r="A27"/>
  <c r="J75" l="1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<sst xmlns="http://schemas.openxmlformats.org/spreadsheetml/2006/main" count="2600" uniqueCount="651">
  <si>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</si>
  <si>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</si>
  <si>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</si>
  <si>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</si>
  <si>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</si>
  <si>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</si>
  <si>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</si>
  <si>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</si>
  <si>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</si>
  <si>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</si>
  <si>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</si>
  <si>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</si>
  <si>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</si>
  <si>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</si>
  <si>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</si>
  <si>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</si>
  <si>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</si>
  <si>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</si>
  <si>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</si>
  <si>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</si>
  <si>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</si>
  <si>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</si>
  <si>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</si>
  <si>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</si>
  <si>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</si>
  <si>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</si>
  <si>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</si>
  <si>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</si>
  <si>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</si>
  <si>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</si>
  <si>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</si>
  <si>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</si>
  <si>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</si>
  <si>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</si>
  <si>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</si>
  <si>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</si>
  <si>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</si>
  <si>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</si>
  <si>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</si>
  <si>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</si>
  <si>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</si>
  <si>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</si>
  <si>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</si>
  <si>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K007/2021</t>
  </si>
  <si>
    <t>MIKS a kino Mír – oprava střechy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</si>
  <si>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</si>
  <si>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</si>
  <si>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</si>
  <si>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</si>
  <si>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</si>
  <si>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</si>
  <si>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</si>
  <si>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</si>
  <si>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SO01</t>
  </si>
  <si>
    <t>Oprava střechy kino</t>
  </si>
  <si>
    <t>A</t>
  </si>
  <si>
    <t>Stavební rozpočet</t>
  </si>
  <si>
    <t>SO02</t>
  </si>
  <si>
    <t>Oprava střechy MIKS</t>
  </si>
  <si>
    <t>SO03</t>
  </si>
  <si>
    <t>Hromosvod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</si>
  <si>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</si>
  <si>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</si>
  <si>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</si>
  <si>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</si>
  <si>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</si>
  <si>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</si>
  <si>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</si>
  <si>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</si>
  <si>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</si>
  <si>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</si>
  <si>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62</t>
  </si>
  <si>
    <t>Úpravy povrchů vnější</t>
  </si>
  <si>
    <t>800-741</t>
  </si>
  <si>
    <t>Elektromontáže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</si>
  <si>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</si>
  <si>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</si>
  <si>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</si>
  <si>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</si>
  <si>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</si>
  <si>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</si>
  <si>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</si>
  <si>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</si>
  <si>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</si>
  <si>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</si>
  <si>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</si>
  <si>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</si>
  <si>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</si>
  <si>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</si>
  <si>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</si>
  <si>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</si>
  <si>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</si>
  <si>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</si>
  <si>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</si>
  <si>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</si>
  <si>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</si>
  <si>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</si>
  <si>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</si>
  <si>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Hodinová zúčtovací sazba</t>
  </si>
  <si>
    <t>M99</t>
  </si>
  <si>
    <t>Ostatní práce "M"</t>
  </si>
  <si>
    <t>D96</t>
  </si>
  <si>
    <t>Přesuny suti a vybouraných hmot</t>
  </si>
  <si>
    <t>PSU</t>
  </si>
  <si>
    <t>VRN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</si>
  <si>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</si>
  <si>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</si>
  <si>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</si>
  <si>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</si>
  <si>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</si>
  <si>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</si>
  <si>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</si>
  <si>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</si>
  <si>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</si>
  <si>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</si>
  <si>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</si>
  <si>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</si>
  <si>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</si>
  <si>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</si>
  <si>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</si>
  <si>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</si>
  <si>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</si>
  <si>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</si>
  <si>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</si>
  <si>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</si>
  <si>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</si>
  <si>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</si>
  <si>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</si>
  <si>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</si>
  <si>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</si>
  <si>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</si>
  <si>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</si>
  <si>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</si>
  <si>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</si>
  <si>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</si>
  <si>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073826111R00</t>
  </si>
  <si>
    <t>Provedení bednění ztuž. věnců a krytů hlav komínů</t>
  </si>
  <si>
    <t>m</t>
  </si>
  <si>
    <t>RTS 21/ II</t>
  </si>
  <si>
    <t>Práce</t>
  </si>
  <si>
    <t>POL1_</t>
  </si>
  <si>
    <t>1,115+0,755+0,39</t>
  </si>
  <si>
    <t>VV</t>
  </si>
  <si>
    <t>317235811R00</t>
  </si>
  <si>
    <t xml:space="preserve">Doplnění zdiva říms kordonových a hlavních na jakoukoliv maltu </t>
  </si>
  <si>
    <t>m3</t>
  </si>
  <si>
    <t>801-4</t>
  </si>
  <si>
    <t>cihlami pálenými, s dodáním hmot,</t>
  </si>
  <si>
    <t>SPI</t>
  </si>
  <si>
    <t>10% ze starých komínů : (0,46*1,115*0,678)*0,10</t>
  </si>
  <si>
    <t>622427121R00</t>
  </si>
  <si>
    <t>Oprava vnějších omítek vápenných a vápenocementových štukových, stupeň členitosti 7, v množství opravované plochy do 10 %, s barvením na 100% opravované plochy, bez nákladů na umělecké dekorace fasád</t>
  </si>
  <si>
    <t>m2</t>
  </si>
  <si>
    <t>bez otlučení vadných míst</t>
  </si>
  <si>
    <t>Včetně barvení vždy celé plochy (100%), s výjimkou položek oprav omítek drásaných.</t>
  </si>
  <si>
    <t>POP</t>
  </si>
  <si>
    <t>případná oprava omítek po demontáži oplechování atik (počítáno 10% z 1 m po obvodě) : (21,735+2*11,43)*1,00</t>
  </si>
  <si>
    <t>623452121R00</t>
  </si>
  <si>
    <t>Omítky cementové pilířů na zdivu nebo betonu z malty ze 450 kg cementu na 1 m3 malty, hlazená ocelovým hladítkem</t>
  </si>
  <si>
    <t>831-2</t>
  </si>
  <si>
    <t>okolo komínů do výšky 20cm : (2*(1,88+1,10)+2*(1,05+0,55)+2*(2,20+1,50)+2*(1,115+0,46)+2*(0,90+0,60))*0,20</t>
  </si>
  <si>
    <t>627452111RT1</t>
  </si>
  <si>
    <t>Spárování maltou cementovou zapuštěné rovné_x000D_
 zdí z cihel, cementovou maltou</t>
  </si>
  <si>
    <t>801-1</t>
  </si>
  <si>
    <t>staré komíny : 2*(0,46+1,115)*0,678+2*(0,45+0,755)*0,45+4*0,39*0,88</t>
  </si>
  <si>
    <t>629451112R00</t>
  </si>
  <si>
    <t>Vyrovnávací vrstva z cementové malty šířky přes 150 do 300 mm</t>
  </si>
  <si>
    <t>pod klempířskými prvky,</t>
  </si>
  <si>
    <t>1,115*1,5+0,755+0,39</t>
  </si>
  <si>
    <t>911999111KR1</t>
  </si>
  <si>
    <t>Dodávka a montáž záchytného systému včetně dodávky zabezpečovacího setu (lano a postroj)</t>
  </si>
  <si>
    <t>kpl</t>
  </si>
  <si>
    <t>Vlastní</t>
  </si>
  <si>
    <t>Indiv</t>
  </si>
  <si>
    <t>289971221R00</t>
  </si>
  <si>
    <t>Zřízení vrstvy z geotextilie na upraveném povrchu sklon přes 1:5 do 1:2,5, šířka od 0 do 3 m</t>
  </si>
  <si>
    <t>800-2</t>
  </si>
  <si>
    <t>ochrana krytiny pod lešením : 4,00*3,00*2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</si>
  <si>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</si>
  <si>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</si>
  <si>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</si>
  <si>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</si>
  <si>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</si>
  <si>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Pro přístup na střechu, dopravu materiálu a suti : 6,00*15,00</t>
  </si>
  <si>
    <t>941941292R00</t>
  </si>
  <si>
    <t>Montáž lešení lehkého pracovního řadového s podlahami příplatek za každý další i započatý měsíc použití lešení_x000D_
 šířky od 1,00 do 1,20 m a výšky přes 10 do 30 m</t>
  </si>
  <si>
    <t>941941842R00</t>
  </si>
  <si>
    <t>Demontáž lešení lehkého řadového s podlahami šířky přes 1 do 1,2 m, výšky přes 10 do 30 m</t>
  </si>
  <si>
    <t>941955001R00</t>
  </si>
  <si>
    <t>Lešení lehké pracovní pomocné pomocné, o výšce lešeňové podlahy do 1,2 m</t>
  </si>
  <si>
    <t>pro komín : 2,00*1,00</t>
  </si>
  <si>
    <t>pro věžičku : 2,00*1,00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</si>
  <si>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</si>
  <si>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</si>
  <si>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</si>
  <si>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</si>
  <si>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</si>
  <si>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</si>
  <si>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945210001KR1</t>
  </si>
  <si>
    <t>Nájem autojeřábu pro dopravu materiálu na střechu</t>
  </si>
  <si>
    <t>hod</t>
  </si>
  <si>
    <t>69365044R</t>
  </si>
  <si>
    <t>geotextilie PES; funkce separační, výztužná, filtrační; plošná hmotnost 500 g/m2</t>
  </si>
  <si>
    <t>SPCM</t>
  </si>
  <si>
    <t>Specifikace</t>
  </si>
  <si>
    <t>POL3_</t>
  </si>
  <si>
    <t>24,00*1,2</t>
  </si>
  <si>
    <t>962032641R00</t>
  </si>
  <si>
    <t>Bourání zdiva nadzákladového komínového z jakýchkoliv cihel pálených, šamotových nebo vápenopískových nad střechou,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</si>
  <si>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</si>
  <si>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</si>
  <si>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10 : 1,77*1,10*(1,51+3,50)</t>
  </si>
  <si>
    <t>0,39*0,39*0,70</t>
  </si>
  <si>
    <t>0,45*0,75*0,80</t>
  </si>
  <si>
    <t>973031324R00</t>
  </si>
  <si>
    <t>Vysekání v cihelném zdivu výklenků a kapes kapes na jakoukoliv maltu vápennou nebo vápenocementovou, plochy do 0,1 m2, hloubky do 150 mm</t>
  </si>
  <si>
    <t>kus</t>
  </si>
  <si>
    <t>Včetně pomocného lešení o výšce podlahy do 1900 mm a pro zatížení do 1,5 kPa  (150 kg/m2).</t>
  </si>
  <si>
    <t>vysekání špatných cihel 5% : (0,45*0,755*0,898+0,39*0,39*0,90+0,46*1,115*0,678)*342*0,05</t>
  </si>
  <si>
    <t>978015221R00</t>
  </si>
  <si>
    <t>Otlučení omítek vápenných nebo vápenocementových vnějších s vyškrabáním spár, s očištěním zdiva_x000D_
 1. až 4. stupni složitosti, v rozsahu do 10 %</t>
  </si>
  <si>
    <t>978023471R00</t>
  </si>
  <si>
    <t>Vysekání, vyškrábání a vyčištění spár zdiva cihelného_x000D_
 komínového nad střechou</t>
  </si>
  <si>
    <t>staré komíny : 2*(0,46+1,115)*0,678+2*(0,39+0,39)*0,90+2*(0,755+0,45)*1,045</t>
  </si>
  <si>
    <t>979011321R00</t>
  </si>
  <si>
    <t>Svislá doprava suti a vybouraných hmot shozem montáž a demontáž shozu za prvé podlaží nad základním podlažím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</si>
  <si>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</si>
  <si>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</si>
  <si>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</si>
  <si>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</si>
  <si>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</si>
  <si>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>den</t>
  </si>
  <si>
    <t>15,00*5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</si>
  <si>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</si>
  <si>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</si>
  <si>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</si>
  <si>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</si>
  <si>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</si>
  <si>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</si>
  <si>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>711140102R00</t>
  </si>
  <si>
    <t>Odstranění izolace proti vodě - pásy přitavením vodorovné, 2 vrstvy</t>
  </si>
  <si>
    <t>800-711</t>
  </si>
  <si>
    <t>711212621R00</t>
  </si>
  <si>
    <t>Izolace proti vodě doplňky_x000D_
 těsnění prostupů těsnicí manžetou</t>
  </si>
  <si>
    <t>záchytné body : 8</t>
  </si>
  <si>
    <t>prostupy : 3</t>
  </si>
  <si>
    <t>711140109KR1</t>
  </si>
  <si>
    <t>Příplatek za odstranění další vrstvy izolace z asfaltových pásů</t>
  </si>
  <si>
    <t>2*209,49</t>
  </si>
  <si>
    <t>712373121RT3</t>
  </si>
  <si>
    <t>Povlakové krytiny střech do 10° termoplasty kotvené do profilovaného plechu nebo do bednění, 6 kotev/m2, pro tl. izolace do 200 mm, včetně dodávky fólie, tloušťky 1,5 mm</t>
  </si>
  <si>
    <t>včetně ukotvení k podkladu hmoždinkami, svaření všech spojů a překrytí kotev fólií.</t>
  </si>
  <si>
    <t>vodorovně : 209,49</t>
  </si>
  <si>
    <t xml:space="preserve">svisle : </t>
  </si>
  <si>
    <t>řez 1-1 : 11,88*(0,30+0,35+0,20)*1,05</t>
  </si>
  <si>
    <t>řez 2-2 : 11,43*(0,25+0,35+0,20)*1,05</t>
  </si>
  <si>
    <t>řez 3-3 : 13,48*(0,50+0,25+0,20)*1,05</t>
  </si>
  <si>
    <t>řez 4-4 : (3,645+2,975)*(0,15+0,35+0,15)*1,05</t>
  </si>
  <si>
    <t>řez 5-5 : 9,95*(0,30+0,45+0,20)*1,05</t>
  </si>
  <si>
    <t>řez 6-6 : 11,43*(0,45+0,60)*1,05</t>
  </si>
  <si>
    <t>řez 7-7 : 6,87*(0,50+0,56)</t>
  </si>
  <si>
    <t>řez 8-8 : 6,37*0,35*1,05</t>
  </si>
  <si>
    <t>(2*(1,88+1,10)+2*(0,60+0,90)+2*(1,05+0,55)+2*(2,20+1,50)+2*(1,115+0,46)+2*(0,90+0,60))*0,20</t>
  </si>
  <si>
    <t>712378002R00</t>
  </si>
  <si>
    <t>Doplňkové konstrukce k povlakovým krytinám z fólií atiková okapnice, RŠ 200 mm, z pozinkovaného plechu s povrchovou úpravou PVC</t>
  </si>
  <si>
    <t>včetně dodávek výrobků</t>
  </si>
  <si>
    <t>Úprava délky a připevnění okapnice natloukacími hmoždinkami včetně dodávky okapnice.</t>
  </si>
  <si>
    <t>řez 1-1 : 11,88</t>
  </si>
  <si>
    <t>řez 2-2 : 11,43</t>
  </si>
  <si>
    <t>řez 3-3 : 14,855</t>
  </si>
  <si>
    <t>řez 4-4 : (3,645+2,975)</t>
  </si>
  <si>
    <t>řez 5-5 : 9,85</t>
  </si>
  <si>
    <t>okolo komínů a otvorů : 2*(1,88+1,10)+2*(0,60+0,90)+2*(1,05+0,55)+2*(2,20+1,50)+2*(1,115+0,46)+2*(0,90+0,60)</t>
  </si>
  <si>
    <t>712378007R00</t>
  </si>
  <si>
    <t>Doplňkové konstrukce k povlakovým krytinám z fólií rohová lišta vnitřní, RŠ 100 mm, z pozinkovaného plechu s povrchovou úpravou PVC</t>
  </si>
  <si>
    <t>Úprava délky a připevnění rohové lišty natloukacími hmoždinkami včetně dodávky lišty.</t>
  </si>
  <si>
    <t>2*(8,75+10,07)+2*(14,175+10,07)</t>
  </si>
  <si>
    <t>2*(1,88+1,10)+2*(0,60+0,90)+2*(1,05+0,55)+2*(2,20+1,50)+2*(1,115+0,46)+2*(0,90+0,60)</t>
  </si>
  <si>
    <t>712391171RZ7</t>
  </si>
  <si>
    <t>Textílie na střechách do 10° podkladní, včetně dodávky netkané sklovláknité textílie plošné hmotnosti 120 g/m2</t>
  </si>
  <si>
    <t>712378009KR1</t>
  </si>
  <si>
    <t>Atiková okapnice VIPLANYL ohýbaná z tabule</t>
  </si>
  <si>
    <t>řez 1-1 : 11,88*0,33</t>
  </si>
  <si>
    <t>řez 2-2 : 11,43*0,33</t>
  </si>
  <si>
    <t>řez 3-3 : 14,855*0,33</t>
  </si>
  <si>
    <t>řez 4-4 : (3,645+2,975)*0,25</t>
  </si>
  <si>
    <t>řez 5-5 : 9,85*0,33</t>
  </si>
  <si>
    <t>řez 6-6 : 11,43*0,75</t>
  </si>
  <si>
    <t>řez 7-7 : 6,87*0,70</t>
  </si>
  <si>
    <t>řez 8-8 : 6,37*0,45</t>
  </si>
  <si>
    <t>998712203R00</t>
  </si>
  <si>
    <t>Přesun hmot pro povlakové krytiny v objektech výšky přes 12 do 24 m</t>
  </si>
  <si>
    <t>50 m vodorovně</t>
  </si>
  <si>
    <t>728999111KR1</t>
  </si>
  <si>
    <t>Jenotka VZT - demontáž a příprava na zěptnou montáž klimatizace včetně úpravy rozvodů</t>
  </si>
  <si>
    <t>728999112KR1</t>
  </si>
  <si>
    <t>Prostup pro VZT - plechová konstrukce FeZN doplněné ochrannou hlavicí pro zakončení VZT</t>
  </si>
  <si>
    <t>728999113KR1</t>
  </si>
  <si>
    <t>Opláštění konstrukce vývodu nosné konstrukce VZT potrubí</t>
  </si>
  <si>
    <t>728999114KR1</t>
  </si>
  <si>
    <t>Provedení olemování prostupu PVC fólií včetně stahovací pásky a PV tmelu</t>
  </si>
  <si>
    <t>762331942R00</t>
  </si>
  <si>
    <t>Vázané konstrukce krovů vyřezání střešní vazby_x000D_
 průřezové plochy řeziva přes 288 do 450 cm2, délky vyřezané části krovu přes 3 do 5 m</t>
  </si>
  <si>
    <t>800-762</t>
  </si>
  <si>
    <t>rezerva pro případnou výměnu vyzných trámů : 20</t>
  </si>
  <si>
    <t>762341210RT2</t>
  </si>
  <si>
    <t>Montáž bednění střech rovných o sklonu do 60° z prken hrubých na sraz tloušťky do 32 mm včetně vyřezání otvorů , včetně dodávky prken tloušťky 24 mm</t>
  </si>
  <si>
    <t>138,10+71,39</t>
  </si>
  <si>
    <t>762341811R00</t>
  </si>
  <si>
    <t>Demontáž bednění a laťování bednění střech rovných, obloukových, o sklonu do 60 stupňů včetně všech nadstřešních konstrukcí z prken hrubých</t>
  </si>
  <si>
    <t>762341921R00</t>
  </si>
  <si>
    <t>Bednění a laťování střech vyřezání jednotlivých otvorů bez rozebrání krytiny_x000D_
 v bednění z prken tloušťky do 32 mm, plocha otvoru do 1 m2</t>
  </si>
  <si>
    <t>O1 - nový montážní otvor : 2,20*1,50</t>
  </si>
  <si>
    <t>O2 - nový otvor ve střeše pro potrubí : 0,55*1,05</t>
  </si>
  <si>
    <t>O3 - nový otvor pro průchod elektřiny : 3,14*0,075*0,075</t>
  </si>
  <si>
    <t>762355802R00</t>
  </si>
  <si>
    <t>Demontáž nadstřešních konstrukcí lávek komínových</t>
  </si>
  <si>
    <t>762441113R00</t>
  </si>
  <si>
    <t>Obložení atiky montáž z dřevoštěpkových desek, 1 vrstva, připevnění hmoždinkami a šrouby</t>
  </si>
  <si>
    <t>řez 1-1 : 11,88*0,25</t>
  </si>
  <si>
    <t>řez 2-2 : 11,43*0,25</t>
  </si>
  <si>
    <t>řez 3-3 : 14,855*0,25</t>
  </si>
  <si>
    <t>řez 4-4 : (3,645+2,975)*0,20</t>
  </si>
  <si>
    <t>řez 5-5 : 9,85*0,25</t>
  </si>
  <si>
    <t>řez 6-6 : 11,43*0,60</t>
  </si>
  <si>
    <t>řez 7-7 : 6,87*0,56</t>
  </si>
  <si>
    <t>762712110RT3</t>
  </si>
  <si>
    <t>Prostorové vázané konstrukce z řeziva s dodávkou materiálu hraněného, z fošen, 6/16 cm</t>
  </si>
  <si>
    <t>včetně vyvrtání děr, osazení svorníků a dotažení rektifikačních článků.</t>
  </si>
  <si>
    <t>pomocná konstrukce pod lešení - proti poškození krytiny : 4*2,00</t>
  </si>
  <si>
    <t>výměna u otvoru 2,20x1,50 : 2*(2,20+1,50)</t>
  </si>
  <si>
    <t>762712140RT2</t>
  </si>
  <si>
    <t>Prostorové vázané konstrukce z řeziva s dodávkou materiálu hraněného, z hranolů, 16/22 cm</t>
  </si>
  <si>
    <t>762711840R00</t>
  </si>
  <si>
    <t>Demontáž prostorových vázaných konstrukcí z řeziva hraněného nebo polohraněného, průřezové plochy přes 288 do 450 cm2</t>
  </si>
  <si>
    <t>762795000R00</t>
  </si>
  <si>
    <t>Spojovací a ochranné prostředky hřebíky, svory, fiksační prkna, impregnace</t>
  </si>
  <si>
    <t>bednění : (138,10+71,39)*0,024</t>
  </si>
  <si>
    <t>výměna u otvoru 2,20x1,50 : 2*(2,20+1,50)*0,06*0,16</t>
  </si>
  <si>
    <t>nové krokve : 20,00*0,16*0,22</t>
  </si>
  <si>
    <t>607250169R</t>
  </si>
  <si>
    <t>Překližka Bříza F/F 21 - vodovzdorná, oboustraně hladká, fóliovaná, tl. 21mm</t>
  </si>
  <si>
    <t>24,03295*1,10</t>
  </si>
  <si>
    <t>998762203R00</t>
  </si>
  <si>
    <t>Přesun hmot pro konstrukce tesařské v objektech výšky do 24 m</t>
  </si>
  <si>
    <t>764367200R00</t>
  </si>
  <si>
    <t>Střešní otvory z pozinkovaného plechu výroba a montáž oplechování vikýře rozvinuté plochy do 6 m2_x000D_
 sklonu do 30°</t>
  </si>
  <si>
    <t>800-764</t>
  </si>
  <si>
    <t>věžičky (pilíř) : 1,95*1,95</t>
  </si>
  <si>
    <t>komín : 1,20*2,08</t>
  </si>
  <si>
    <t>komín : 0,56*1,165</t>
  </si>
  <si>
    <t>764331850R00</t>
  </si>
  <si>
    <t>Demontáž lemování zdí_x000D_
 na střechách s tvrdou krytinou, rš 400 a 500 mm, sklonu do 30°</t>
  </si>
  <si>
    <t>řez 3-3, řez 8-8 : 14,855+6,37</t>
  </si>
  <si>
    <t>764331860R00</t>
  </si>
  <si>
    <t>Demontáž lemování zdí_x000D_
 na střechách s tvrdou krytinou, rš 660 a 750 mm, sklonu do 30°</t>
  </si>
  <si>
    <t>Řez 1-1, 2-2, 4-4, 5-5, 6-6, 7-7 : 21,75+11,43+6,87+11,43+3,645+2,975</t>
  </si>
  <si>
    <t>764367800R00</t>
  </si>
  <si>
    <t>Demontáž střešních otvorů oplechování střešního vikýře,   , sklonu do 30°</t>
  </si>
  <si>
    <t>C : 1,95*1,95</t>
  </si>
  <si>
    <t>764301115KR1</t>
  </si>
  <si>
    <t>Lemování zdí - přítlačná lišta</t>
  </si>
  <si>
    <t>764367209KR1</t>
  </si>
  <si>
    <t>Příplatek za oblouk na vikýři či věžičky</t>
  </si>
  <si>
    <t>764719438R00</t>
  </si>
  <si>
    <t>Oplechování komína 450x450 mm z Pz plechu</t>
  </si>
  <si>
    <t>včetně spojovacích prostředků, těsnící hmoty včetně zednické výpomoci.</t>
  </si>
  <si>
    <t>764719439R00</t>
  </si>
  <si>
    <t>Oplechování komína 450x900 mm z Pz plechu</t>
  </si>
  <si>
    <t>764920371KR1</t>
  </si>
  <si>
    <t>Zatmelení kontaktu mezi přítlačnou lištou a zdivem TPT</t>
  </si>
  <si>
    <t>764999111KR1</t>
  </si>
  <si>
    <t>Demontáž a zpětná montáž internetu</t>
  </si>
  <si>
    <t>764999112KR1</t>
  </si>
  <si>
    <t>Demontáž střešních výlezů na střechu</t>
  </si>
  <si>
    <t>0,715*0,65</t>
  </si>
  <si>
    <t>0,715*0,89</t>
  </si>
  <si>
    <t>764999113KR1</t>
  </si>
  <si>
    <t>Demontáž prostupu pro VZT z plechové konstrukce nad střechou</t>
  </si>
  <si>
    <t>764999114KR1</t>
  </si>
  <si>
    <t>Dodávka a montáž střešního poklopu Deklight ACG M15k, 600x900mm</t>
  </si>
  <si>
    <t>764999115KR1</t>
  </si>
  <si>
    <t>Dodávka a montáž střešních vpustí pro navaření PVC krytiny včetně krycích roštů</t>
  </si>
  <si>
    <t>765192001KR1</t>
  </si>
  <si>
    <t>Nouzové zakrytí střechy plachtami</t>
  </si>
  <si>
    <t>998764203R00</t>
  </si>
  <si>
    <t>Přesun hmot pro konstrukce klempířské v objektech výšky do 24 m</t>
  </si>
  <si>
    <t>767851103R00</t>
  </si>
  <si>
    <t>Montáž komínových lávek kompletní celé lávky</t>
  </si>
  <si>
    <t>800-767</t>
  </si>
  <si>
    <t>Včetně montáže zábradlí.</t>
  </si>
  <si>
    <t>783222110RT1</t>
  </si>
  <si>
    <t xml:space="preserve">Nátěry kov.stavebních doplňk.konstrukcí syntetické 2x email,  </t>
  </si>
  <si>
    <t>800-783</t>
  </si>
  <si>
    <t>včetně pomocného lešení.</t>
  </si>
  <si>
    <t>nosná konstrukce VZT : 2,00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</si>
  <si>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</si>
  <si>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</si>
  <si>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</si>
  <si>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včetně montáže, dodávky a demontáže lešení.</t>
  </si>
  <si>
    <t>bednění : 173,41*8*2*(0,125+0,025)</t>
  </si>
  <si>
    <t>trámy : 20*2*(0,15+0,21)</t>
  </si>
  <si>
    <t>výměna u otvoru 2,20x1,50 : 2*(2,20+1,50)*2*(0,06+0,16)</t>
  </si>
  <si>
    <t>783897129R00</t>
  </si>
  <si>
    <t>Nátěr impregnační komínů</t>
  </si>
  <si>
    <t>2*(1,10+1,80)*1,60</t>
  </si>
  <si>
    <t>2*(1,115+0,46)*0,70</t>
  </si>
  <si>
    <t>210999111KR1</t>
  </si>
  <si>
    <t>Demontáž topných kabelů</t>
  </si>
  <si>
    <t>1,00+10,00+2*15,00</t>
  </si>
  <si>
    <t>210999112KR1</t>
  </si>
  <si>
    <t>Zpětná montáž topných kabelů</t>
  </si>
  <si>
    <t>210999113KR1</t>
  </si>
  <si>
    <t>Revize topných kabelů</t>
  </si>
  <si>
    <t>180300001400R</t>
  </si>
  <si>
    <t>Pracovní plošina 0.5 tuny 80 m   PP-8A</t>
  </si>
  <si>
    <t>Sh</t>
  </si>
  <si>
    <t>STROJ</t>
  </si>
  <si>
    <t>Stroj</t>
  </si>
  <si>
    <t>POL6_</t>
  </si>
  <si>
    <t>plošina kloubová diesel 4x4</t>
  </si>
  <si>
    <t>nemobilní</t>
  </si>
  <si>
    <t>pro oplechování věžičky a případné opravy říms : 2*10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</si>
  <si>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</si>
  <si>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</si>
  <si>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</si>
  <si>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</si>
  <si>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</si>
  <si>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979082219R00</t>
  </si>
  <si>
    <t>Vodorovná doprava suti po suchu příplatek k ceně za každý další i započatý 1 km přes 1 km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</si>
  <si>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</si>
  <si>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</si>
  <si>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</si>
  <si>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</si>
  <si>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979011311RT1</t>
  </si>
  <si>
    <t>Svislá doprava suti a vybouraných hmot shozem s naložením suti do shozu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</si>
  <si>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</si>
  <si>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</si>
  <si>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</si>
  <si>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</si>
  <si>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979990121R00</t>
  </si>
  <si>
    <t>Poplatek za skládku asfaltové pásy, skupina 17 03 02 z Katalogu odpadů</t>
  </si>
  <si>
    <t>991000004RZ1</t>
  </si>
  <si>
    <t>Opatření z hlediska BOZP na staveništi (práce s úvazy ve výškách)</t>
  </si>
  <si>
    <t>POL1_1</t>
  </si>
  <si>
    <t>- dle požadavků a podmínek plánu BOZP na staveništi</t>
  </si>
  <si>
    <t>999000001RZ1</t>
  </si>
  <si>
    <t>Dokumentace skutečného provedení stavby dle obchodních podmínek</t>
  </si>
  <si>
    <t>- tištěna + digitální podoba ( .dwg, .dxf ) v počtu a formátech dle SoD</t>
  </si>
  <si>
    <t/>
  </si>
  <si>
    <t>- Vypracování DOKUMENTACE SKUTEČNÉHO PROVEDENÍ STAVBY</t>
  </si>
  <si>
    <t>999000002RZ1</t>
  </si>
  <si>
    <t xml:space="preserve">Kompletační činnost </t>
  </si>
  <si>
    <t>- kompletní dokladová část dle SoD (revize, atesty, certifikáty, prohlášení o shodě) pro předání a převzetí dokončeného díla a pro zajištění kolaudačního souhlasu</t>
  </si>
  <si>
    <t>- náklady zhotovitele, související s prováděním zkoušek a REVIZÍ předepsaných technickými normami a vyjádřeními dotčených orgánů pro řádné provedení a předání díla</t>
  </si>
  <si>
    <t>- náklady na individuální zkoušky dodaných a smontovaných technologických</t>
  </si>
  <si>
    <t>zařízení včetně komplexního vyzkoušení</t>
  </si>
  <si>
    <t>- náklady zhotovitele na vypracování provozních řádů pro trvalý provoz</t>
  </si>
  <si>
    <t>- náklady na předání všech návodů k obsluze a údržbě pro technologická zařízení a  náklady na zaškolení obsluhy objednatele</t>
  </si>
  <si>
    <t>999000111RZ1</t>
  </si>
  <si>
    <t>Práce za provozu v objektu</t>
  </si>
  <si>
    <t>005121010R</t>
  </si>
  <si>
    <t>Vybudování zařízení staveniště</t>
  </si>
  <si>
    <t>POL99_</t>
  </si>
  <si>
    <t>-  Zajištění bezpečného příjezdu a přístupu na staveniště včetně dopravního značení a potřebných souhlasů a rozhodnutí s vybudováním zařízení staveniště</t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</si>
  <si>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</si>
  <si>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</si>
  <si>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005121020R</t>
  </si>
  <si>
    <t xml:space="preserve">Provoz zařízení staveniště 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</si>
  <si>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</si>
  <si>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</si>
  <si>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</si>
  <si>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vodou)</t>
  </si>
  <si>
    <t>005121030R</t>
  </si>
  <si>
    <t>Odstranění zařízení staveniště</t>
  </si>
  <si>
    <t>- Náklady na odstranění a odvoz zařízení staveniště</t>
  </si>
  <si>
    <t>- Uvedení stavbou dotčených ploch a ploch zařízení staveniště do původního stavu</t>
  </si>
  <si>
    <t>SUM</t>
  </si>
  <si>
    <t>END</t>
  </si>
  <si>
    <t>2,005</t>
  </si>
  <si>
    <t>0,815</t>
  </si>
  <si>
    <t>0,76</t>
  </si>
  <si>
    <t>1,35</t>
  </si>
  <si>
    <t>2*(2,005+0,625)*1,7*0,1</t>
  </si>
  <si>
    <t>417321315R00</t>
  </si>
  <si>
    <t>Železobeton ztužujících pásů a věnců třídy C 20/25</t>
  </si>
  <si>
    <t xml:space="preserve">komínové hlavy : </t>
  </si>
  <si>
    <t>2,005*0,625*0,10</t>
  </si>
  <si>
    <t>0,815*0,49*0,10</t>
  </si>
  <si>
    <t>0,76*0,595*0,10</t>
  </si>
  <si>
    <t>1,35*0,595*0,10</t>
  </si>
  <si>
    <t>417362021R00</t>
  </si>
  <si>
    <t>Výztuž ztužujících pásů a věnců ze svařovaných sítí</t>
  </si>
  <si>
    <t>Včetně distančních prvků.</t>
  </si>
  <si>
    <t>2,005*0,625*0,00444</t>
  </si>
  <si>
    <t>0,815*0,49*0,00444</t>
  </si>
  <si>
    <t>0,76*0,595*0,00444</t>
  </si>
  <si>
    <t>1,35*0,595*0,00444</t>
  </si>
  <si>
    <t>622412211R00</t>
  </si>
  <si>
    <t>Nátěr vnějsích omítek stěn akrylátový, složitost 1-2, odstín I</t>
  </si>
  <si>
    <t>Penetrace + 2 x krycí nátěr.</t>
  </si>
  <si>
    <t>včetně penetrace podkladu</t>
  </si>
  <si>
    <t>omítky komínů : 2*(0,48+0,81)*1,215</t>
  </si>
  <si>
    <t>2*(0,50+1,40)*1,23</t>
  </si>
  <si>
    <t>2*(0,50+0,80)*1,29</t>
  </si>
  <si>
    <t>2*(0,51+0,855)*1,20</t>
  </si>
  <si>
    <t>2*(0,49+0,815)*1,17</t>
  </si>
  <si>
    <t>2*(0,595+1,40)*1,315</t>
  </si>
  <si>
    <t>2*(0,595+1,17)*1,20</t>
  </si>
  <si>
    <t>2*(0,50+1,35)*1,22</t>
  </si>
  <si>
    <t>2*(0,55+0,76)*1,555</t>
  </si>
  <si>
    <t>2*(0,50+0,80)*1,15</t>
  </si>
  <si>
    <t>2*(1,275+0,80)*1,15</t>
  </si>
  <si>
    <t>případná oprava omítek po demontáži oplechování atik (počítáno 10% z 1 m po obvodě) : (7,85+10,675+6,05+10,40+0,75+0,49+2,845+0,51+1,17+2,63+5,07)*1,00</t>
  </si>
  <si>
    <t>(0,905+8,11+0,905+0,95+9,44+3,385+0,80+2,245+7,265+5,00+2,40-2,00+4,42+0,55+4,72+0,595+8,155)*1,00</t>
  </si>
  <si>
    <t>622477225R00</t>
  </si>
  <si>
    <t>Oprava vnějších štukových omítek stěn složitost fasády I.-II., množství opravované plochy 41 až 50 %</t>
  </si>
  <si>
    <t>navlhčení podkladu, cementový postřik, jádrová omítka a štuk na uvedeném procentu plochy fasády</t>
  </si>
  <si>
    <t>okolo komínů do výšky 20cm : (2*(0,81+0,48)+2*(1,40+0,50)+2*(0,80+0,50)+2*(0,85+0,51)+2*(2,05+0,40)+2*(0,815+0,30)+2*(1,40+0,595)+2*(1,17+0,595)+2*(0,76+0,55)+2*(1,35+0,55))*0,20</t>
  </si>
  <si>
    <t>Dodávka a montáž záchytného systému včetně dodávky zabezpečovacího setu (lano a postroj), a uzamykatelné skříňky a revize celého systému dle PD</t>
  </si>
  <si>
    <t>ochrana krytiny pod lešením : 4,00*3,00*7</t>
  </si>
  <si>
    <t>pro komín : 2,00*1,00*4</t>
  </si>
  <si>
    <t>pro věžičku : 3*2,00*1,00</t>
  </si>
  <si>
    <t>84,00*1,2</t>
  </si>
  <si>
    <t>2,005*0,645*1,535</t>
  </si>
  <si>
    <t>978015261R00</t>
  </si>
  <si>
    <t>Otlučení omítek vápenných nebo vápenocementových vnějších s vyškrabáním spár, s očištěním zdiva_x000D_
 1. až 4. stupni složitosti, v rozsahu do 50 %</t>
  </si>
  <si>
    <t>otlučení omítek z komínů : 2*(0,48+0,81)*1,215</t>
  </si>
  <si>
    <t>15,00*8</t>
  </si>
  <si>
    <t>záchytný systém : 15</t>
  </si>
  <si>
    <t>prostupy : 4</t>
  </si>
  <si>
    <t>329,51*2</t>
  </si>
  <si>
    <t>173,41+156,10</t>
  </si>
  <si>
    <t>řez 1-1 : 4,00*(0,40+0,42+0,20)*1,05</t>
  </si>
  <si>
    <t>řez 2-2 : (5,38+5,07+1,975+20,635)*(0,40+0,65)*1,05</t>
  </si>
  <si>
    <t>řez 3-3 : (1,30+3,14*5,55/2+6,20+2,25)*(0,40+0,55)*1,05</t>
  </si>
  <si>
    <t>řez 4-4 : (4,985+2,48)*(0,40+0,55)*1,05</t>
  </si>
  <si>
    <t>řez 5-5 : 7,00*(0,30+0,40+0,25)*1,05</t>
  </si>
  <si>
    <t>řez 6-6 : (0,76+1,05+1,70)*(0,30+0,40+0,25)*1,05</t>
  </si>
  <si>
    <t>řez 7-7 : (8,11+0,95+1,05)*(1,30+0,55+0,25)*1,05</t>
  </si>
  <si>
    <t>řez 8-8 : 10,40*(0,30+0,40+0,26)*1,05</t>
  </si>
  <si>
    <t>řez 9-9 : (1,17+0,26+3,35)*0,28*1,05</t>
  </si>
  <si>
    <t>řez 10-10 : 6,00*(1,30+0,55+0,23)*1,05</t>
  </si>
  <si>
    <t>řez 11-11 : 10,645*(0,30+0,45+0,27)*1,05</t>
  </si>
  <si>
    <t>okolo komínů a průlezů : (2*(0,90+0,60)+2*(0,81+0,48)+2*(1,40+0,50)+2*(0,80+0,50)+2*(0,85+0,51)+2*(2,05+0,40)+2*(0,815+0,30)+2*(1,40+0,595)+2*(1,17+0,595)+2*(0,60+0,90)+2*(0,76+0,55)+2*(1,35+0,55))*0,20</t>
  </si>
  <si>
    <t>řez 1-1 : 4,00</t>
  </si>
  <si>
    <t>řez 5-5 : 7,00</t>
  </si>
  <si>
    <t>řez 6-6 : (0,76+1,05+1,70)</t>
  </si>
  <si>
    <t>řez 7-7 : (8,11+0,95+1,05)</t>
  </si>
  <si>
    <t>řez 8-8 : 10,40</t>
  </si>
  <si>
    <t>řez 10-10 : 6,00</t>
  </si>
  <si>
    <t>řez 11-11 : 10,645</t>
  </si>
  <si>
    <t>okolo komínů a průlezů : (2*(0,90+0,60)+2*(0,81+0,48)+2*(1,40+0,50)+2*(0,80+0,50)+2*(0,85+0,51)+2*(2,05+0,40)+2*(0,815+0,30)+2*(1,40+0,595)+2*(1,17+0,595)+2*(0,60+0,90)+2*(0,76+0,55)+2*(1,35+0,55))</t>
  </si>
  <si>
    <t>řez 2-2 : (5,38+5,07+1,975+20,635)</t>
  </si>
  <si>
    <t>řez 3-3 : (1,30+3,14*5,55/2+6,20+2,25)</t>
  </si>
  <si>
    <t>řez 4-4 : (4,985+2,48)</t>
  </si>
  <si>
    <t>řez 1-1 : 4,00*0,33</t>
  </si>
  <si>
    <t>řez 2-2 : (5,38+5,07+1,975+20,635)*0,80</t>
  </si>
  <si>
    <t>řez 3-3 : (1,30+3,14*5,55/2+6,20+2,25)*0,70</t>
  </si>
  <si>
    <t>řez 4-4 : (4,985+2,48)*0,70</t>
  </si>
  <si>
    <t>řez 5-5 : 7,00*0,33</t>
  </si>
  <si>
    <t>řez 6-6 : (0,76+1,05+1,70)*0,33</t>
  </si>
  <si>
    <t>řez 7-7 : (8,11+0,95+1,05)*0,33</t>
  </si>
  <si>
    <t>řez 8-8 : 10,40*0,33</t>
  </si>
  <si>
    <t>řez 9-9 : (1,17+0,26+3,35)*0,40</t>
  </si>
  <si>
    <t>řez 10-10 : 6,00*0,33</t>
  </si>
  <si>
    <t>řez 11-11 : 10,645*0,40</t>
  </si>
  <si>
    <t>rezerva pro případnou výměnu vyzných trámů : 40</t>
  </si>
  <si>
    <t>řez 1-1 : 4,00*0,25</t>
  </si>
  <si>
    <t>řez 2-2 : (5,38+5,07+1,975+20,635)*0,70</t>
  </si>
  <si>
    <t>řez 3-3 : (1,30+3,14*5,55/2+6,20+2,25)*0,60</t>
  </si>
  <si>
    <t>řez 4-4 : (4,985+2,48)*0,60</t>
  </si>
  <si>
    <t>řez 5-5 : 7,00*0,30</t>
  </si>
  <si>
    <t>řez 6-6 : (0,76+1,05+1,70)*0,30</t>
  </si>
  <si>
    <t>řez 7-7 : (8,11+0,95+1,05)*0,30</t>
  </si>
  <si>
    <t>řez 8-8 : 10,40*0,30</t>
  </si>
  <si>
    <t>řez 9-9 : (1,17+0,26+3,35)*0,35</t>
  </si>
  <si>
    <t>řez 10-10 : 6,00*0,30</t>
  </si>
  <si>
    <t>řez 11-11 : 10,645*0,35</t>
  </si>
  <si>
    <t>pomocná konstrukce pod lešení - proti poškození krytiny : 8*2,00</t>
  </si>
  <si>
    <t>bednění : (173,41+156,10)*0,024</t>
  </si>
  <si>
    <t>nové trámy : 40*0,16*0,22</t>
  </si>
  <si>
    <t>56,20385*1,1</t>
  </si>
  <si>
    <t>věžičky : 1,95*1,95*3</t>
  </si>
  <si>
    <t>komíny : 0,80*0,50+0,81*0,48+1,40*0,50+0,80*0,50+0,51*0,855+0,815*0,49+2,005*0,625+1,40*0,595+1,17*0,595+1,35*0,55+0,76*0,55+1,275*0,80</t>
  </si>
  <si>
    <t>764331830R00</t>
  </si>
  <si>
    <t>Demontáž lemování zdí_x000D_
 na střechách s tvrdou krytinou, rš 250 a 330 mm, sklonu do 30°</t>
  </si>
  <si>
    <t>řez 9-9 : (1,17+0,26+3,35)</t>
  </si>
  <si>
    <t>764332890R00</t>
  </si>
  <si>
    <t>Demontáž lemování zdí_x000D_
 na střechách s tvrdou krytinou s krycím plechem nadezdívek z dílů, rš 1000 mm, sklonu do 30°</t>
  </si>
  <si>
    <t>C : 1,95*1,95*3</t>
  </si>
  <si>
    <t>38,77+8,11+6,50</t>
  </si>
  <si>
    <t>0,90*0,60*2</t>
  </si>
  <si>
    <t>767996801R00</t>
  </si>
  <si>
    <t>Demontáž ostatních doplňků staveb atypických konstrukcí_x000D_
 o hmotnosti přes 20 do 50 kg</t>
  </si>
  <si>
    <t>kg</t>
  </si>
  <si>
    <t>demontáž konzol na zdivu : 8*2,5</t>
  </si>
  <si>
    <t>bednění : (173,41+156,10)*2,2</t>
  </si>
  <si>
    <t>nové trámy : 40*2*(0,16+0,22)</t>
  </si>
  <si>
    <t>(5,00+8,00+2,00+9,00+1,00+1,50+1,00+11,00+6*15,00)</t>
  </si>
  <si>
    <t>Pol__0001</t>
  </si>
  <si>
    <t>zemnící kulatina AlMgSi O8mm - po střeše 380m</t>
  </si>
  <si>
    <t>bal/50m</t>
  </si>
  <si>
    <t>Pol__0002</t>
  </si>
  <si>
    <t>zemnící svorka SK křížová</t>
  </si>
  <si>
    <t>ks</t>
  </si>
  <si>
    <t>Pol__0003</t>
  </si>
  <si>
    <t>zemnící svorka SO okapová</t>
  </si>
  <si>
    <t>Pol__0004</t>
  </si>
  <si>
    <t>zemnící svorka SS</t>
  </si>
  <si>
    <t>Pol__0005</t>
  </si>
  <si>
    <t>zemnící svorka ZS zkušební</t>
  </si>
  <si>
    <t>Pol__0006</t>
  </si>
  <si>
    <t>číslo svodu 1-6</t>
  </si>
  <si>
    <t>Pol__0007</t>
  </si>
  <si>
    <t>podpěra vedení PV 21c/100</t>
  </si>
  <si>
    <t>Pol__0008</t>
  </si>
  <si>
    <t>podpěra vedení hromosvodu do zdiva PV17 (8/160)</t>
  </si>
  <si>
    <t>Pol__0009</t>
  </si>
  <si>
    <t>jímač JP15 - 1500mm jímač trubkový JP15/M16; 16/10 AlMgSi - 1500</t>
  </si>
  <si>
    <t>Pol__0010</t>
  </si>
  <si>
    <t>nespecifikovaný drobný montážní materiál</t>
  </si>
  <si>
    <t>POL3_0</t>
  </si>
  <si>
    <t>743621210R00</t>
  </si>
  <si>
    <t>zemnící kulatina AlMgSi O8mm - po střeše montáž svodových drátů bez podpěr do 10mm</t>
  </si>
  <si>
    <t>RTS 13/ I</t>
  </si>
  <si>
    <t>743622200R00</t>
  </si>
  <si>
    <t>zemnící svorka SK křížová montáž svorek se 3 a více šrouby, typ ST, SJ, SK, SZ, SR01 02</t>
  </si>
  <si>
    <t>743622100R00</t>
  </si>
  <si>
    <t>zemnící svorka SO okapová montáž svorek se 2 šrouby, typ SS, SR03</t>
  </si>
  <si>
    <t>743 62 2100</t>
  </si>
  <si>
    <t>zemnící svorka SS montáž svorek se 2 šrouby, typ SS, SR03</t>
  </si>
  <si>
    <t>R-položka</t>
  </si>
  <si>
    <t>POL12_1</t>
  </si>
  <si>
    <t>743 62-2200</t>
  </si>
  <si>
    <t>zemnící svorka ZS zkušební montáž svorek se 3 a více šrouby, typ ST, SJ, SK, SZ, SR01 02</t>
  </si>
  <si>
    <t>743629300R00</t>
  </si>
  <si>
    <t>číslo svodu 1-8 montáž štítků k označení svodů</t>
  </si>
  <si>
    <t>743 62-1130</t>
  </si>
  <si>
    <t>podpěra vedení PV 21c/100 montáž podpěr vedení na střeše</t>
  </si>
  <si>
    <t>podpěra vedení hromosvodu do zdiva PV17 (8/160) montáž podpěr vedení na střeše</t>
  </si>
  <si>
    <t>743631400R00</t>
  </si>
  <si>
    <t>jímač J15 - 1500mm montáž jímacích tyčí délky do 3m na střešní hřeben</t>
  </si>
  <si>
    <t>Pol__0020</t>
  </si>
  <si>
    <t>nespecifikované montážní práce</t>
  </si>
  <si>
    <t>Demontáže</t>
  </si>
  <si>
    <t>Odvoz, likvidace kovového odpadu</t>
  </si>
  <si>
    <t>740 99-1200</t>
  </si>
  <si>
    <t>Výchozí revize</t>
  </si>
  <si>
    <t>210292201PR1</t>
  </si>
  <si>
    <t>Projektová dokumentace skutečného provedení stavby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</si>
</sst>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abSelected="1" topLeftCell="B1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SUMIF(F54:F74,A16,I54:I74)+SUMIF(F54:F74,"PSU",I54:I74)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SUMIF(F54:F74,A17,I54:I74)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SUMIF(F54:F74,A18,I54:I74)</f>
        <v>0</v>
      </c>
      <c r="J18" s="85"/>
    </row>
    <row r="19" spans="1:10" ht="23.25" customHeight="1">
      <c r="A19" s="199" t="s">
        <v>105</v>
      </c>
      <c r="B19" s="38" t="s">
        <v>27</v>
      </c>
      <c r="C19" s="62"/>
      <c r="D19" s="63"/>
      <c r="E19" s="83"/>
      <c r="F19" s="84"/>
      <c r="G19" s="83"/>
      <c r="H19" s="84"/>
      <c r="I19" s="83">
        <f>SUMIF(F54:F74,A19,I54:I74)</f>
        <v>0</v>
      </c>
      <c r="J19" s="85"/>
    </row>
    <row r="20" spans="1:10" ht="23.25" customHeight="1">
      <c r="A20" s="199" t="s">
        <v>106</v>
      </c>
      <c r="B20" s="38" t="s">
        <v>28</v>
      </c>
      <c r="C20" s="62"/>
      <c r="D20" s="63"/>
      <c r="E20" s="83"/>
      <c r="F20" s="84"/>
      <c r="G20" s="83"/>
      <c r="H20" s="84"/>
      <c r="I20" s="83">
        <f>SUMIF(F54:F74,A20,I54:I74)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'SO01 A Pol'!AE261+'SO02 A Pol'!AE312+'SO03 A Pol'!AE35</f>
        <v>0</v>
      </c>
      <c r="G39" s="151">
        <f>'SO01 A Pol'!AF261+'SO02 A Pol'!AF312+'SO03 A Pol'!AF35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'SO01 A Pol'!AE261</f>
        <v>0</v>
      </c>
      <c r="G41" s="158">
        <f>'SO01 A Pol'!AF261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'SO01 A Pol'!AE261</f>
        <v>0</v>
      </c>
      <c r="G42" s="152">
        <f>'SO01 A Pol'!AF261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2</v>
      </c>
      <c r="B43" s="155" t="s">
        <v>57</v>
      </c>
      <c r="C43" s="156" t="s">
        <v>58</v>
      </c>
      <c r="D43" s="156"/>
      <c r="E43" s="156"/>
      <c r="F43" s="157">
        <f>'SO02 A Pol'!AE312</f>
        <v>0</v>
      </c>
      <c r="G43" s="158">
        <f>'SO02 A Pol'!AF312</f>
        <v>0</v>
      </c>
      <c r="H43" s="158"/>
      <c r="I43" s="159">
        <f>F43+G43+H43</f>
        <v>0</v>
      </c>
      <c r="J43" s="160" t="str">
        <f>IF(CenaCelkemVypocet=0,"",I43/CenaCelkemVypocet*100)</f>
        <v/>
      </c>
    </row>
    <row r="44" spans="1:10" ht="25.5" customHeight="1">
      <c r="A44" s="137">
        <v>3</v>
      </c>
      <c r="B44" s="161" t="s">
        <v>55</v>
      </c>
      <c r="C44" s="149" t="s">
        <v>56</v>
      </c>
      <c r="D44" s="149"/>
      <c r="E44" s="149"/>
      <c r="F44" s="162">
        <f>'SO02 A Pol'!AE312</f>
        <v>0</v>
      </c>
      <c r="G44" s="152">
        <f>'SO02 A Pol'!AF312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2</v>
      </c>
      <c r="B45" s="155" t="s">
        <v>59</v>
      </c>
      <c r="C45" s="156" t="s">
        <v>60</v>
      </c>
      <c r="D45" s="156"/>
      <c r="E45" s="156"/>
      <c r="F45" s="157">
        <f>'SO03 A Pol'!AE35</f>
        <v>0</v>
      </c>
      <c r="G45" s="158">
        <f>'SO03 A Pol'!AF35</f>
        <v>0</v>
      </c>
      <c r="H45" s="158"/>
      <c r="I45" s="159">
        <f>F45+G45+H45</f>
        <v>0</v>
      </c>
      <c r="J45" s="160" t="str">
        <f>IF(CenaCelkemVypocet=0,"",I45/CenaCelkemVypocet*100)</f>
        <v/>
      </c>
    </row>
    <row r="46" spans="1:10" ht="25.5" customHeight="1">
      <c r="A46" s="137">
        <v>3</v>
      </c>
      <c r="B46" s="161" t="s">
        <v>55</v>
      </c>
      <c r="C46" s="149" t="s">
        <v>60</v>
      </c>
      <c r="D46" s="149"/>
      <c r="E46" s="149"/>
      <c r="F46" s="162">
        <f>'SO03 A Pol'!AE35</f>
        <v>0</v>
      </c>
      <c r="G46" s="152">
        <f>'SO03 A Pol'!AF35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>
      <c r="A47" s="137"/>
      <c r="B47" s="163" t="s">
        <v>61</v>
      </c>
      <c r="C47" s="164"/>
      <c r="D47" s="164"/>
      <c r="E47" s="164"/>
      <c r="F47" s="165">
        <f>SUMIF(A39:A46,"=1",F39:F46)</f>
        <v>0</v>
      </c>
      <c r="G47" s="166">
        <f>SUMIF(A39:A46,"=1",G39:G46)</f>
        <v>0</v>
      </c>
      <c r="H47" s="166">
        <f>SUMIF(A39:A46,"=1",H39:H46)</f>
        <v>0</v>
      </c>
      <c r="I47" s="167">
        <f>SUMIF(A39:A46,"=1",I39:I46)</f>
        <v>0</v>
      </c>
      <c r="J47" s="168">
        <f>SUMIF(A39:A46,"=1",J39:J46)</f>
        <v>0</v>
      </c>
    </row>
    <row r="51" spans="1:10" ht="15.6">
      <c r="B51" s="179" t="s">
        <v>63</v>
      </c>
    </row>
    <row r="53" spans="1:10" ht="25.5" customHeight="1">
      <c r="A53" s="181"/>
      <c r="B53" s="184" t="s">
        <v>17</v>
      </c>
      <c r="C53" s="184" t="s">
        <v>5</v>
      </c>
      <c r="D53" s="185"/>
      <c r="E53" s="185"/>
      <c r="F53" s="186" t="s">
        <v>64</v>
      </c>
      <c r="G53" s="186"/>
      <c r="H53" s="186"/>
      <c r="I53" s="186" t="s">
        <v>29</v>
      </c>
      <c r="J53" s="186" t="s">
        <v>0</v>
      </c>
    </row>
    <row r="54" spans="1:10" ht="36.75" customHeight="1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Pol'!G8+'SO02 A Pol'!G8</f>
        <v>0</v>
      </c>
      <c r="J54" s="193" t="str">
        <f>IF(I75=0,"",I54/I75*100)</f>
        <v/>
      </c>
    </row>
    <row r="55" spans="1:10" ht="36.75" customHeight="1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'SO01 A Pol'!G11+'SO02 A Pol'!G14</f>
        <v>0</v>
      </c>
      <c r="J55" s="193" t="str">
        <f>IF(I75=0,"",I55/I75*100)</f>
        <v/>
      </c>
    </row>
    <row r="56" spans="1:10" ht="36.75" customHeight="1">
      <c r="A56" s="182"/>
      <c r="B56" s="187" t="s">
        <v>69</v>
      </c>
      <c r="C56" s="188" t="s">
        <v>70</v>
      </c>
      <c r="D56" s="189"/>
      <c r="E56" s="189"/>
      <c r="F56" s="195" t="s">
        <v>24</v>
      </c>
      <c r="G56" s="196"/>
      <c r="H56" s="196"/>
      <c r="I56" s="196">
        <f>'SO02 A Pol'!G18</f>
        <v>0</v>
      </c>
      <c r="J56" s="193" t="str">
        <f>IF(I75=0,"",I56/I75*100)</f>
        <v/>
      </c>
    </row>
    <row r="57" spans="1:10" ht="36.75" customHeight="1">
      <c r="A57" s="182"/>
      <c r="B57" s="187" t="s">
        <v>71</v>
      </c>
      <c r="C57" s="188" t="s">
        <v>72</v>
      </c>
      <c r="D57" s="189"/>
      <c r="E57" s="189"/>
      <c r="F57" s="195" t="s">
        <v>24</v>
      </c>
      <c r="G57" s="196"/>
      <c r="H57" s="196"/>
      <c r="I57" s="196">
        <f>'SO01 A Pol'!G15+'SO02 A Pol'!G32</f>
        <v>0</v>
      </c>
      <c r="J57" s="193" t="str">
        <f>IF(I75=0,"",I57/I75*100)</f>
        <v/>
      </c>
    </row>
    <row r="58" spans="1:10" ht="36.75" customHeight="1">
      <c r="A58" s="182"/>
      <c r="B58" s="187" t="s">
        <v>73</v>
      </c>
      <c r="C58" s="188" t="s">
        <v>74</v>
      </c>
      <c r="D58" s="189"/>
      <c r="E58" s="189"/>
      <c r="F58" s="195" t="s">
        <v>24</v>
      </c>
      <c r="G58" s="196"/>
      <c r="H58" s="196"/>
      <c r="I58" s="196">
        <f>'SO03 A Pol'!G8</f>
        <v>0</v>
      </c>
      <c r="J58" s="193" t="str">
        <f>IF(I75=0,"",I58/I75*100)</f>
        <v/>
      </c>
    </row>
    <row r="59" spans="1:10" ht="36.75" customHeight="1">
      <c r="A59" s="182"/>
      <c r="B59" s="187" t="s">
        <v>75</v>
      </c>
      <c r="C59" s="188" t="s">
        <v>76</v>
      </c>
      <c r="D59" s="189"/>
      <c r="E59" s="189"/>
      <c r="F59" s="195" t="s">
        <v>24</v>
      </c>
      <c r="G59" s="196"/>
      <c r="H59" s="196"/>
      <c r="I59" s="196">
        <f>'SO01 A Pol'!G27+'SO02 A Pol'!G68</f>
        <v>0</v>
      </c>
      <c r="J59" s="193" t="str">
        <f>IF(I75=0,"",I59/I75*100)</f>
        <v/>
      </c>
    </row>
    <row r="60" spans="1:10" ht="36.75" customHeight="1">
      <c r="A60" s="182"/>
      <c r="B60" s="187" t="s">
        <v>77</v>
      </c>
      <c r="C60" s="188" t="s">
        <v>78</v>
      </c>
      <c r="D60" s="189"/>
      <c r="E60" s="189"/>
      <c r="F60" s="195" t="s">
        <v>24</v>
      </c>
      <c r="G60" s="196"/>
      <c r="H60" s="196"/>
      <c r="I60" s="196">
        <f>'SO01 A Pol'!G29+'SO02 A Pol'!G70</f>
        <v>0</v>
      </c>
      <c r="J60" s="193" t="str">
        <f>IF(I75=0,"",I60/I75*100)</f>
        <v/>
      </c>
    </row>
    <row r="61" spans="1:10" ht="36.75" customHeight="1">
      <c r="A61" s="182"/>
      <c r="B61" s="187" t="s">
        <v>79</v>
      </c>
      <c r="C61" s="188" t="s">
        <v>80</v>
      </c>
      <c r="D61" s="189"/>
      <c r="E61" s="189"/>
      <c r="F61" s="195" t="s">
        <v>24</v>
      </c>
      <c r="G61" s="196"/>
      <c r="H61" s="196"/>
      <c r="I61" s="196">
        <f>'SO01 A Pol'!G48+'SO02 A Pol'!G89</f>
        <v>0</v>
      </c>
      <c r="J61" s="193" t="str">
        <f>IF(I75=0,"",I61/I75*100)</f>
        <v/>
      </c>
    </row>
    <row r="62" spans="1:10" ht="36.75" customHeight="1">
      <c r="A62" s="182"/>
      <c r="B62" s="187" t="s">
        <v>81</v>
      </c>
      <c r="C62" s="188" t="s">
        <v>82</v>
      </c>
      <c r="D62" s="189"/>
      <c r="E62" s="189"/>
      <c r="F62" s="195" t="s">
        <v>24</v>
      </c>
      <c r="G62" s="196"/>
      <c r="H62" s="196"/>
      <c r="I62" s="196">
        <f>'SO01 A Pol'!G64+'SO02 A Pol'!G112</f>
        <v>0</v>
      </c>
      <c r="J62" s="193" t="str">
        <f>IF(I75=0,"",I62/I75*100)</f>
        <v/>
      </c>
    </row>
    <row r="63" spans="1:10" ht="36.75" customHeight="1">
      <c r="A63" s="182"/>
      <c r="B63" s="187" t="s">
        <v>83</v>
      </c>
      <c r="C63" s="188" t="s">
        <v>84</v>
      </c>
      <c r="D63" s="189"/>
      <c r="E63" s="189"/>
      <c r="F63" s="195" t="s">
        <v>25</v>
      </c>
      <c r="G63" s="196"/>
      <c r="H63" s="196"/>
      <c r="I63" s="196">
        <f>'SO01 A Pol'!G67+'SO02 A Pol'!G115</f>
        <v>0</v>
      </c>
      <c r="J63" s="193" t="str">
        <f>IF(I75=0,"",I63/I75*100)</f>
        <v/>
      </c>
    </row>
    <row r="64" spans="1:10" ht="36.75" customHeight="1">
      <c r="A64" s="182"/>
      <c r="B64" s="187" t="s">
        <v>85</v>
      </c>
      <c r="C64" s="188" t="s">
        <v>86</v>
      </c>
      <c r="D64" s="189"/>
      <c r="E64" s="189"/>
      <c r="F64" s="195" t="s">
        <v>25</v>
      </c>
      <c r="G64" s="196"/>
      <c r="H64" s="196"/>
      <c r="I64" s="196">
        <f>'SO01 A Pol'!G74+'SO02 A Pol'!G122</f>
        <v>0</v>
      </c>
      <c r="J64" s="193" t="str">
        <f>IF(I75=0,"",I64/I75*100)</f>
        <v/>
      </c>
    </row>
    <row r="65" spans="1:10" ht="36.75" customHeight="1">
      <c r="A65" s="182"/>
      <c r="B65" s="187" t="s">
        <v>87</v>
      </c>
      <c r="C65" s="188" t="s">
        <v>88</v>
      </c>
      <c r="D65" s="189"/>
      <c r="E65" s="189"/>
      <c r="F65" s="195" t="s">
        <v>25</v>
      </c>
      <c r="G65" s="196"/>
      <c r="H65" s="196"/>
      <c r="I65" s="196">
        <f>'SO01 A Pol'!G115</f>
        <v>0</v>
      </c>
      <c r="J65" s="193" t="str">
        <f>IF(I75=0,"",I65/I75*100)</f>
        <v/>
      </c>
    </row>
    <row r="66" spans="1:10" ht="36.75" customHeight="1">
      <c r="A66" s="182"/>
      <c r="B66" s="187" t="s">
        <v>89</v>
      </c>
      <c r="C66" s="188" t="s">
        <v>90</v>
      </c>
      <c r="D66" s="189"/>
      <c r="E66" s="189"/>
      <c r="F66" s="195" t="s">
        <v>25</v>
      </c>
      <c r="G66" s="196"/>
      <c r="H66" s="196"/>
      <c r="I66" s="196">
        <f>'SO01 A Pol'!G120+'SO02 A Pol'!G180</f>
        <v>0</v>
      </c>
      <c r="J66" s="193" t="str">
        <f>IF(I75=0,"",I66/I75*100)</f>
        <v/>
      </c>
    </row>
    <row r="67" spans="1:10" ht="36.75" customHeight="1">
      <c r="A67" s="182"/>
      <c r="B67" s="187" t="s">
        <v>91</v>
      </c>
      <c r="C67" s="188" t="s">
        <v>92</v>
      </c>
      <c r="D67" s="189"/>
      <c r="E67" s="189"/>
      <c r="F67" s="195" t="s">
        <v>25</v>
      </c>
      <c r="G67" s="196"/>
      <c r="H67" s="196"/>
      <c r="I67" s="196">
        <f>'SO01 A Pol'!G155+'SO02 A Pol'!G210</f>
        <v>0</v>
      </c>
      <c r="J67" s="193" t="str">
        <f>IF(I75=0,"",I67/I75*100)</f>
        <v/>
      </c>
    </row>
    <row r="68" spans="1:10" ht="36.75" customHeight="1">
      <c r="A68" s="182"/>
      <c r="B68" s="187" t="s">
        <v>93</v>
      </c>
      <c r="C68" s="188" t="s">
        <v>94</v>
      </c>
      <c r="D68" s="189"/>
      <c r="E68" s="189"/>
      <c r="F68" s="195" t="s">
        <v>25</v>
      </c>
      <c r="G68" s="196"/>
      <c r="H68" s="196"/>
      <c r="I68" s="196">
        <f>'SO01 A Pol'!G184+'SO02 A Pol'!G243</f>
        <v>0</v>
      </c>
      <c r="J68" s="193" t="str">
        <f>IF(I75=0,"",I68/I75*100)</f>
        <v/>
      </c>
    </row>
    <row r="69" spans="1:10" ht="36.75" customHeight="1">
      <c r="A69" s="182"/>
      <c r="B69" s="187" t="s">
        <v>95</v>
      </c>
      <c r="C69" s="188" t="s">
        <v>96</v>
      </c>
      <c r="D69" s="189"/>
      <c r="E69" s="189"/>
      <c r="F69" s="195" t="s">
        <v>25</v>
      </c>
      <c r="G69" s="196"/>
      <c r="H69" s="196"/>
      <c r="I69" s="196">
        <f>'SO01 A Pol'!G187+'SO02 A Pol'!G246</f>
        <v>0</v>
      </c>
      <c r="J69" s="193" t="str">
        <f>IF(I75=0,"",I69/I75*100)</f>
        <v/>
      </c>
    </row>
    <row r="70" spans="1:10" ht="36.75" customHeight="1">
      <c r="A70" s="182"/>
      <c r="B70" s="187" t="s">
        <v>97</v>
      </c>
      <c r="C70" s="188" t="s">
        <v>74</v>
      </c>
      <c r="D70" s="189"/>
      <c r="E70" s="189"/>
      <c r="F70" s="195" t="s">
        <v>26</v>
      </c>
      <c r="G70" s="196"/>
      <c r="H70" s="196"/>
      <c r="I70" s="196">
        <f>'SO01 A Pol'!G200+'SO02 A Pol'!G252</f>
        <v>0</v>
      </c>
      <c r="J70" s="193" t="str">
        <f>IF(I75=0,"",I70/I75*100)</f>
        <v/>
      </c>
    </row>
    <row r="71" spans="1:10" ht="36.75" customHeight="1">
      <c r="A71" s="182"/>
      <c r="B71" s="187" t="s">
        <v>97</v>
      </c>
      <c r="C71" s="188" t="s">
        <v>98</v>
      </c>
      <c r="D71" s="189"/>
      <c r="E71" s="189"/>
      <c r="F71" s="195" t="s">
        <v>26</v>
      </c>
      <c r="G71" s="196"/>
      <c r="H71" s="196"/>
      <c r="I71" s="196">
        <f>'SO03 A Pol'!G29</f>
        <v>0</v>
      </c>
      <c r="J71" s="193" t="str">
        <f>IF(I75=0,"",I71/I75*100)</f>
        <v/>
      </c>
    </row>
    <row r="72" spans="1:10" ht="36.75" customHeight="1">
      <c r="A72" s="182"/>
      <c r="B72" s="187" t="s">
        <v>99</v>
      </c>
      <c r="C72" s="188" t="s">
        <v>100</v>
      </c>
      <c r="D72" s="189"/>
      <c r="E72" s="189"/>
      <c r="F72" s="195" t="s">
        <v>26</v>
      </c>
      <c r="G72" s="196"/>
      <c r="H72" s="196"/>
      <c r="I72" s="196">
        <f>'SO01 A Pol'!G205+'SO02 A Pol'!G257</f>
        <v>0</v>
      </c>
      <c r="J72" s="193" t="str">
        <f>IF(I75=0,"",I72/I75*100)</f>
        <v/>
      </c>
    </row>
    <row r="73" spans="1:10" ht="36.75" customHeight="1">
      <c r="A73" s="182"/>
      <c r="B73" s="187" t="s">
        <v>101</v>
      </c>
      <c r="C73" s="188" t="s">
        <v>102</v>
      </c>
      <c r="D73" s="189"/>
      <c r="E73" s="189"/>
      <c r="F73" s="195" t="s">
        <v>103</v>
      </c>
      <c r="G73" s="196"/>
      <c r="H73" s="196"/>
      <c r="I73" s="196">
        <f>'SO01 A Pol'!G210+'SO02 A Pol'!G261</f>
        <v>0</v>
      </c>
      <c r="J73" s="193" t="str">
        <f>IF(I75=0,"",I73/I75*100)</f>
        <v/>
      </c>
    </row>
    <row r="74" spans="1:10" ht="36.75" customHeight="1">
      <c r="A74" s="182"/>
      <c r="B74" s="187" t="s">
        <v>104</v>
      </c>
      <c r="C74" s="188" t="s">
        <v>104</v>
      </c>
      <c r="D74" s="189"/>
      <c r="E74" s="189"/>
      <c r="F74" s="195" t="s">
        <v>105</v>
      </c>
      <c r="G74" s="196"/>
      <c r="H74" s="196"/>
      <c r="I74" s="196">
        <f>'SO01 A Pol'!G219+'SO02 A Pol'!G270</f>
        <v>0</v>
      </c>
      <c r="J74" s="193" t="str">
        <f>IF(I75=0,"",I74/I75*100)</f>
        <v/>
      </c>
    </row>
    <row r="75" spans="1:10" ht="25.5" customHeight="1">
      <c r="A75" s="183"/>
      <c r="B75" s="190" t="s">
        <v>1</v>
      </c>
      <c r="C75" s="191"/>
      <c r="D75" s="192"/>
      <c r="E75" s="192"/>
      <c r="F75" s="197"/>
      <c r="G75" s="198"/>
      <c r="H75" s="198"/>
      <c r="I75" s="198">
        <f>SUM(I54:I74)</f>
        <v>0</v>
      </c>
      <c r="J75" s="194">
        <f>SUM(J54:J74)</f>
        <v>0</v>
      </c>
    </row>
    <row r="76" spans="1:10">
      <c r="F76" s="135"/>
      <c r="G76" s="135"/>
      <c r="H76" s="135"/>
      <c r="I76" s="135"/>
      <c r="J76" s="136"/>
    </row>
    <row r="77" spans="1:10">
      <c r="F77" s="135"/>
      <c r="G77" s="135"/>
      <c r="H77" s="135"/>
      <c r="I77" s="135"/>
      <c r="J77" s="136"/>
    </row>
    <row r="78" spans="1:10">
      <c r="F78" s="135"/>
      <c r="G78" s="135"/>
      <c r="H78" s="135"/>
      <c r="I78" s="135"/>
      <c r="J78" s="136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107</v>
      </c>
      <c r="B1" s="200"/>
      <c r="C1" s="200"/>
      <c r="D1" s="200"/>
      <c r="E1" s="200"/>
      <c r="F1" s="200"/>
      <c r="G1" s="200"/>
      <c r="AG1" t="s">
        <v>108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109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109</v>
      </c>
      <c r="AG3" t="s">
        <v>110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111</v>
      </c>
    </row>
    <row r="5" spans="1:60">
      <c r="D5" s="10"/>
    </row>
    <row r="6" spans="1:60" ht="39.6">
      <c r="A6" s="211" t="s">
        <v>112</v>
      </c>
      <c r="B6" s="213" t="s">
        <v>113</v>
      </c>
      <c r="C6" s="213" t="s">
        <v>114</v>
      </c>
      <c r="D6" s="212" t="s">
        <v>115</v>
      </c>
      <c r="E6" s="211" t="s">
        <v>116</v>
      </c>
      <c r="F6" s="210" t="s">
        <v>117</v>
      </c>
      <c r="G6" s="211" t="s">
        <v>29</v>
      </c>
      <c r="H6" s="214" t="s">
        <v>30</v>
      </c>
      <c r="I6" s="214" t="s">
        <v>118</v>
      </c>
      <c r="J6" s="214" t="s">
        <v>31</v>
      </c>
      <c r="K6" s="214" t="s">
        <v>119</v>
      </c>
      <c r="L6" s="214" t="s">
        <v>120</v>
      </c>
      <c r="M6" s="214" t="s">
        <v>121</v>
      </c>
      <c r="N6" s="214" t="s">
        <v>122</v>
      </c>
      <c r="O6" s="214" t="s">
        <v>123</v>
      </c>
      <c r="P6" s="214" t="s">
        <v>124</v>
      </c>
      <c r="Q6" s="214" t="s">
        <v>125</v>
      </c>
      <c r="R6" s="214" t="s">
        <v>126</v>
      </c>
      <c r="S6" s="214" t="s">
        <v>127</v>
      </c>
      <c r="T6" s="214" t="s">
        <v>128</v>
      </c>
      <c r="U6" s="214" t="s">
        <v>129</v>
      </c>
      <c r="V6" s="214" t="s">
        <v>130</v>
      </c>
      <c r="W6" s="214" t="s">
        <v>131</v>
      </c>
      <c r="X6" s="214" t="s">
        <v>132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>
      <c r="A8" s="233" t="s">
        <v>133</v>
      </c>
      <c r="B8" s="234" t="s">
        <v>65</v>
      </c>
      <c r="C8" s="260" t="s">
        <v>66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0</v>
      </c>
      <c r="P8" s="237"/>
      <c r="Q8" s="237">
        <f>SUM(Q9:Q10)</f>
        <v>0</v>
      </c>
      <c r="R8" s="237"/>
      <c r="S8" s="237"/>
      <c r="T8" s="238"/>
      <c r="U8" s="232"/>
      <c r="V8" s="232">
        <f>SUM(V9:V10)</f>
        <v>23.32</v>
      </c>
      <c r="W8" s="232"/>
      <c r="X8" s="232"/>
      <c r="AG8" t="s">
        <v>134</v>
      </c>
    </row>
    <row r="9" spans="1:60" outlineLevel="1">
      <c r="A9" s="239">
        <v>1</v>
      </c>
      <c r="B9" s="240" t="s">
        <v>135</v>
      </c>
      <c r="C9" s="261" t="s">
        <v>136</v>
      </c>
      <c r="D9" s="241" t="s">
        <v>137</v>
      </c>
      <c r="E9" s="242">
        <v>2.2599999999999998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138</v>
      </c>
      <c r="T9" s="245" t="s">
        <v>138</v>
      </c>
      <c r="U9" s="225">
        <v>10.32</v>
      </c>
      <c r="V9" s="225">
        <f>ROUND(E9*U9,2)</f>
        <v>23.32</v>
      </c>
      <c r="W9" s="225"/>
      <c r="X9" s="225" t="s">
        <v>139</v>
      </c>
      <c r="Y9" s="215"/>
      <c r="Z9" s="215"/>
      <c r="AA9" s="215"/>
      <c r="AB9" s="215"/>
      <c r="AC9" s="215"/>
      <c r="AD9" s="215"/>
      <c r="AE9" s="215"/>
      <c r="AF9" s="215"/>
      <c r="AG9" s="215" t="s">
        <v>140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2" t="s">
        <v>141</v>
      </c>
      <c r="D10" s="227"/>
      <c r="E10" s="228">
        <v>2.2599999999999998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142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>
      <c r="A11" s="233" t="s">
        <v>133</v>
      </c>
      <c r="B11" s="234" t="s">
        <v>67</v>
      </c>
      <c r="C11" s="260" t="s">
        <v>68</v>
      </c>
      <c r="D11" s="235"/>
      <c r="E11" s="236"/>
      <c r="F11" s="237"/>
      <c r="G11" s="237">
        <f>SUMIF(AG12:AG14,"&lt;&gt;NOR",G12:G14)</f>
        <v>0</v>
      </c>
      <c r="H11" s="237"/>
      <c r="I11" s="237">
        <f>SUM(I12:I14)</f>
        <v>0</v>
      </c>
      <c r="J11" s="237"/>
      <c r="K11" s="237">
        <f>SUM(K12:K14)</f>
        <v>0</v>
      </c>
      <c r="L11" s="237"/>
      <c r="M11" s="237">
        <f>SUM(M12:M14)</f>
        <v>0</v>
      </c>
      <c r="N11" s="237"/>
      <c r="O11" s="237">
        <f>SUM(O12:O14)</f>
        <v>7.0000000000000007E-2</v>
      </c>
      <c r="P11" s="237"/>
      <c r="Q11" s="237">
        <f>SUM(Q12:Q14)</f>
        <v>0</v>
      </c>
      <c r="R11" s="237"/>
      <c r="S11" s="237"/>
      <c r="T11" s="238"/>
      <c r="U11" s="232"/>
      <c r="V11" s="232">
        <f>SUM(V12:V14)</f>
        <v>0.17</v>
      </c>
      <c r="W11" s="232"/>
      <c r="X11" s="232"/>
      <c r="AG11" t="s">
        <v>134</v>
      </c>
    </row>
    <row r="12" spans="1:60" outlineLevel="1">
      <c r="A12" s="239">
        <v>2</v>
      </c>
      <c r="B12" s="240" t="s">
        <v>143</v>
      </c>
      <c r="C12" s="261" t="s">
        <v>144</v>
      </c>
      <c r="D12" s="241" t="s">
        <v>145</v>
      </c>
      <c r="E12" s="242">
        <v>3.4770000000000002E-2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1.8984799999999999</v>
      </c>
      <c r="O12" s="244">
        <f>ROUND(E12*N12,2)</f>
        <v>7.0000000000000007E-2</v>
      </c>
      <c r="P12" s="244">
        <v>0</v>
      </c>
      <c r="Q12" s="244">
        <f>ROUND(E12*P12,2)</f>
        <v>0</v>
      </c>
      <c r="R12" s="244" t="s">
        <v>146</v>
      </c>
      <c r="S12" s="244" t="s">
        <v>138</v>
      </c>
      <c r="T12" s="245" t="s">
        <v>138</v>
      </c>
      <c r="U12" s="225">
        <v>4.8899999999999997</v>
      </c>
      <c r="V12" s="225">
        <f>ROUND(E12*U12,2)</f>
        <v>0.17</v>
      </c>
      <c r="W12" s="225"/>
      <c r="X12" s="225" t="s">
        <v>139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140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3" t="s">
        <v>147</v>
      </c>
      <c r="D13" s="246"/>
      <c r="E13" s="246"/>
      <c r="F13" s="246"/>
      <c r="G13" s="246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148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2" t="s">
        <v>149</v>
      </c>
      <c r="D14" s="227"/>
      <c r="E14" s="228">
        <v>3.4770000000000002E-2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142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>
      <c r="A15" s="233" t="s">
        <v>133</v>
      </c>
      <c r="B15" s="234" t="s">
        <v>71</v>
      </c>
      <c r="C15" s="260" t="s">
        <v>72</v>
      </c>
      <c r="D15" s="235"/>
      <c r="E15" s="236"/>
      <c r="F15" s="237"/>
      <c r="G15" s="237">
        <f>SUMIF(AG16:AG26,"&lt;&gt;NOR",G16:G26)</f>
        <v>0</v>
      </c>
      <c r="H15" s="237"/>
      <c r="I15" s="237">
        <f>SUM(I16:I26)</f>
        <v>0</v>
      </c>
      <c r="J15" s="237"/>
      <c r="K15" s="237">
        <f>SUM(K16:K26)</f>
        <v>0</v>
      </c>
      <c r="L15" s="237"/>
      <c r="M15" s="237">
        <f>SUM(M16:M26)</f>
        <v>0</v>
      </c>
      <c r="N15" s="237"/>
      <c r="O15" s="237">
        <f>SUM(O16:O26)</f>
        <v>1.05</v>
      </c>
      <c r="P15" s="237"/>
      <c r="Q15" s="237">
        <f>SUM(Q16:Q26)</f>
        <v>0</v>
      </c>
      <c r="R15" s="237"/>
      <c r="S15" s="237"/>
      <c r="T15" s="238"/>
      <c r="U15" s="232"/>
      <c r="V15" s="232">
        <f>SUM(V16:V26)</f>
        <v>29.410000000000004</v>
      </c>
      <c r="W15" s="232"/>
      <c r="X15" s="232"/>
      <c r="AG15" t="s">
        <v>134</v>
      </c>
    </row>
    <row r="16" spans="1:60" ht="30.6" outlineLevel="1">
      <c r="A16" s="239">
        <v>3</v>
      </c>
      <c r="B16" s="240" t="s">
        <v>150</v>
      </c>
      <c r="C16" s="261" t="s">
        <v>151</v>
      </c>
      <c r="D16" s="241" t="s">
        <v>152</v>
      </c>
      <c r="E16" s="242">
        <v>44.594999999999999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1.5299999999999999E-2</v>
      </c>
      <c r="O16" s="244">
        <f>ROUND(E16*N16,2)</f>
        <v>0.68</v>
      </c>
      <c r="P16" s="244">
        <v>0</v>
      </c>
      <c r="Q16" s="244">
        <f>ROUND(E16*P16,2)</f>
        <v>0</v>
      </c>
      <c r="R16" s="244" t="s">
        <v>146</v>
      </c>
      <c r="S16" s="244" t="s">
        <v>138</v>
      </c>
      <c r="T16" s="245" t="s">
        <v>138</v>
      </c>
      <c r="U16" s="225">
        <v>0.47325</v>
      </c>
      <c r="V16" s="225">
        <f>ROUND(E16*U16,2)</f>
        <v>21.1</v>
      </c>
      <c r="W16" s="225"/>
      <c r="X16" s="225" t="s">
        <v>139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140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3" t="s">
        <v>153</v>
      </c>
      <c r="D17" s="246"/>
      <c r="E17" s="246"/>
      <c r="F17" s="246"/>
      <c r="G17" s="246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148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4" t="s">
        <v>154</v>
      </c>
      <c r="D18" s="247"/>
      <c r="E18" s="247"/>
      <c r="F18" s="247"/>
      <c r="G18" s="247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0.399999999999999" outlineLevel="1">
      <c r="A19" s="222"/>
      <c r="B19" s="223"/>
      <c r="C19" s="262" t="s">
        <v>156</v>
      </c>
      <c r="D19" s="227"/>
      <c r="E19" s="228">
        <v>44.594999999999999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142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0.399999999999999" outlineLevel="1">
      <c r="A20" s="239">
        <v>4</v>
      </c>
      <c r="B20" s="240" t="s">
        <v>157</v>
      </c>
      <c r="C20" s="261" t="s">
        <v>158</v>
      </c>
      <c r="D20" s="241" t="s">
        <v>152</v>
      </c>
      <c r="E20" s="242">
        <v>4.5419999999999998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5.0189999999999999E-2</v>
      </c>
      <c r="O20" s="244">
        <f>ROUND(E20*N20,2)</f>
        <v>0.23</v>
      </c>
      <c r="P20" s="244">
        <v>0</v>
      </c>
      <c r="Q20" s="244">
        <f>ROUND(E20*P20,2)</f>
        <v>0</v>
      </c>
      <c r="R20" s="244" t="s">
        <v>159</v>
      </c>
      <c r="S20" s="244" t="s">
        <v>138</v>
      </c>
      <c r="T20" s="245" t="s">
        <v>138</v>
      </c>
      <c r="U20" s="225">
        <v>1.08</v>
      </c>
      <c r="V20" s="225">
        <f>ROUND(E20*U20,2)</f>
        <v>4.91</v>
      </c>
      <c r="W20" s="225"/>
      <c r="X20" s="225" t="s">
        <v>139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140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0.399999999999999" outlineLevel="1">
      <c r="A21" s="222"/>
      <c r="B21" s="223"/>
      <c r="C21" s="262" t="s">
        <v>160</v>
      </c>
      <c r="D21" s="227"/>
      <c r="E21" s="228">
        <v>4.5419999999999998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142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39">
        <v>5</v>
      </c>
      <c r="B22" s="240" t="s">
        <v>161</v>
      </c>
      <c r="C22" s="261" t="s">
        <v>162</v>
      </c>
      <c r="D22" s="241" t="s">
        <v>152</v>
      </c>
      <c r="E22" s="242">
        <v>4.593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1.7219999999999999E-2</v>
      </c>
      <c r="O22" s="244">
        <f>ROUND(E22*N22,2)</f>
        <v>0.08</v>
      </c>
      <c r="P22" s="244">
        <v>0</v>
      </c>
      <c r="Q22" s="244">
        <f>ROUND(E22*P22,2)</f>
        <v>0</v>
      </c>
      <c r="R22" s="244" t="s">
        <v>163</v>
      </c>
      <c r="S22" s="244" t="s">
        <v>138</v>
      </c>
      <c r="T22" s="245" t="s">
        <v>138</v>
      </c>
      <c r="U22" s="225">
        <v>0.63</v>
      </c>
      <c r="V22" s="225">
        <f>ROUND(E22*U22,2)</f>
        <v>2.89</v>
      </c>
      <c r="W22" s="225"/>
      <c r="X22" s="225" t="s">
        <v>139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140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2" t="s">
        <v>164</v>
      </c>
      <c r="D23" s="227"/>
      <c r="E23" s="228">
        <v>4.593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142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39">
        <v>6</v>
      </c>
      <c r="B24" s="240" t="s">
        <v>165</v>
      </c>
      <c r="C24" s="261" t="s">
        <v>166</v>
      </c>
      <c r="D24" s="241" t="s">
        <v>137</v>
      </c>
      <c r="E24" s="242">
        <v>2.8174999999999999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2.12E-2</v>
      </c>
      <c r="O24" s="244">
        <f>ROUND(E24*N24,2)</f>
        <v>0.06</v>
      </c>
      <c r="P24" s="244">
        <v>0</v>
      </c>
      <c r="Q24" s="244">
        <f>ROUND(E24*P24,2)</f>
        <v>0</v>
      </c>
      <c r="R24" s="244" t="s">
        <v>146</v>
      </c>
      <c r="S24" s="244" t="s">
        <v>138</v>
      </c>
      <c r="T24" s="245" t="s">
        <v>138</v>
      </c>
      <c r="U24" s="225">
        <v>0.18</v>
      </c>
      <c r="V24" s="225">
        <f>ROUND(E24*U24,2)</f>
        <v>0.51</v>
      </c>
      <c r="W24" s="225"/>
      <c r="X24" s="225" t="s">
        <v>139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3" t="s">
        <v>167</v>
      </c>
      <c r="D25" s="246"/>
      <c r="E25" s="246"/>
      <c r="F25" s="246"/>
      <c r="G25" s="246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148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2" t="s">
        <v>168</v>
      </c>
      <c r="D26" s="227"/>
      <c r="E26" s="228">
        <v>2.8174999999999999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142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3" t="s">
        <v>133</v>
      </c>
      <c r="B27" s="234" t="s">
        <v>75</v>
      </c>
      <c r="C27" s="260" t="s">
        <v>76</v>
      </c>
      <c r="D27" s="235"/>
      <c r="E27" s="236"/>
      <c r="F27" s="237"/>
      <c r="G27" s="237">
        <f>SUMIF(AG28:AG28,"&lt;&gt;NOR",G28:G28)</f>
        <v>0</v>
      </c>
      <c r="H27" s="237"/>
      <c r="I27" s="237">
        <f>SUM(I28:I28)</f>
        <v>0</v>
      </c>
      <c r="J27" s="237"/>
      <c r="K27" s="237">
        <f>SUM(K28:K28)</f>
        <v>0</v>
      </c>
      <c r="L27" s="237"/>
      <c r="M27" s="237">
        <f>SUM(M28:M28)</f>
        <v>0</v>
      </c>
      <c r="N27" s="237"/>
      <c r="O27" s="237">
        <f>SUM(O28:O28)</f>
        <v>0</v>
      </c>
      <c r="P27" s="237"/>
      <c r="Q27" s="237">
        <f>SUM(Q28:Q28)</f>
        <v>0</v>
      </c>
      <c r="R27" s="237"/>
      <c r="S27" s="237"/>
      <c r="T27" s="238"/>
      <c r="U27" s="232"/>
      <c r="V27" s="232">
        <f>SUM(V28:V28)</f>
        <v>0</v>
      </c>
      <c r="W27" s="232"/>
      <c r="X27" s="232"/>
      <c r="AG27" t="s">
        <v>134</v>
      </c>
    </row>
    <row r="28" spans="1:60" outlineLevel="1">
      <c r="A28" s="248">
        <v>7</v>
      </c>
      <c r="B28" s="249" t="s">
        <v>169</v>
      </c>
      <c r="C28" s="265" t="s">
        <v>170</v>
      </c>
      <c r="D28" s="250" t="s">
        <v>171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3"/>
      <c r="S28" s="253" t="s">
        <v>172</v>
      </c>
      <c r="T28" s="254" t="s">
        <v>173</v>
      </c>
      <c r="U28" s="225">
        <v>0</v>
      </c>
      <c r="V28" s="225">
        <f>ROUND(E28*U28,2)</f>
        <v>0</v>
      </c>
      <c r="W28" s="225"/>
      <c r="X28" s="225" t="s">
        <v>139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140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233" t="s">
        <v>133</v>
      </c>
      <c r="B29" s="234" t="s">
        <v>77</v>
      </c>
      <c r="C29" s="260" t="s">
        <v>78</v>
      </c>
      <c r="D29" s="235"/>
      <c r="E29" s="236"/>
      <c r="F29" s="237"/>
      <c r="G29" s="237">
        <f>SUMIF(AG30:AG47,"&lt;&gt;NOR",G30:G47)</f>
        <v>0</v>
      </c>
      <c r="H29" s="237"/>
      <c r="I29" s="237">
        <f>SUM(I30:I47)</f>
        <v>0</v>
      </c>
      <c r="J29" s="237"/>
      <c r="K29" s="237">
        <f>SUM(K30:K47)</f>
        <v>0</v>
      </c>
      <c r="L29" s="237"/>
      <c r="M29" s="237">
        <f>SUM(M30:M47)</f>
        <v>0</v>
      </c>
      <c r="N29" s="237"/>
      <c r="O29" s="237">
        <f>SUM(O30:O47)</f>
        <v>1.75</v>
      </c>
      <c r="P29" s="237"/>
      <c r="Q29" s="237">
        <f>SUM(Q30:Q47)</f>
        <v>0</v>
      </c>
      <c r="R29" s="237"/>
      <c r="S29" s="237"/>
      <c r="T29" s="238"/>
      <c r="U29" s="232"/>
      <c r="V29" s="232">
        <f>SUM(V30:V47)</f>
        <v>30.020000000000003</v>
      </c>
      <c r="W29" s="232"/>
      <c r="X29" s="232"/>
      <c r="AG29" t="s">
        <v>134</v>
      </c>
    </row>
    <row r="30" spans="1:60" outlineLevel="1">
      <c r="A30" s="239">
        <v>8</v>
      </c>
      <c r="B30" s="240" t="s">
        <v>174</v>
      </c>
      <c r="C30" s="261" t="s">
        <v>175</v>
      </c>
      <c r="D30" s="241" t="s">
        <v>152</v>
      </c>
      <c r="E30" s="242">
        <v>24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3.0000000000000001E-5</v>
      </c>
      <c r="O30" s="244">
        <f>ROUND(E30*N30,2)</f>
        <v>0</v>
      </c>
      <c r="P30" s="244">
        <v>0</v>
      </c>
      <c r="Q30" s="244">
        <f>ROUND(E30*P30,2)</f>
        <v>0</v>
      </c>
      <c r="R30" s="244" t="s">
        <v>176</v>
      </c>
      <c r="S30" s="244" t="s">
        <v>138</v>
      </c>
      <c r="T30" s="245" t="s">
        <v>138</v>
      </c>
      <c r="U30" s="225">
        <v>0.05</v>
      </c>
      <c r="V30" s="225">
        <f>ROUND(E30*U30,2)</f>
        <v>1.2</v>
      </c>
      <c r="W30" s="225"/>
      <c r="X30" s="225" t="s">
        <v>139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140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2" t="s">
        <v>177</v>
      </c>
      <c r="D31" s="227"/>
      <c r="E31" s="228">
        <v>24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142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1">
      <c r="A32" s="239">
        <v>9</v>
      </c>
      <c r="B32" s="240" t="s">
        <v>178</v>
      </c>
      <c r="C32" s="261" t="s">
        <v>179</v>
      </c>
      <c r="D32" s="241" t="s">
        <v>152</v>
      </c>
      <c r="E32" s="242">
        <v>90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1.8380000000000001E-2</v>
      </c>
      <c r="O32" s="244">
        <f>ROUND(E32*N32,2)</f>
        <v>1.65</v>
      </c>
      <c r="P32" s="244">
        <v>0</v>
      </c>
      <c r="Q32" s="244">
        <f>ROUND(E32*P32,2)</f>
        <v>0</v>
      </c>
      <c r="R32" s="244" t="s">
        <v>180</v>
      </c>
      <c r="S32" s="244" t="s">
        <v>138</v>
      </c>
      <c r="T32" s="245" t="s">
        <v>138</v>
      </c>
      <c r="U32" s="225">
        <v>0.14000000000000001</v>
      </c>
      <c r="V32" s="225">
        <f>ROUND(E32*U32,2)</f>
        <v>12.6</v>
      </c>
      <c r="W32" s="225"/>
      <c r="X32" s="225" t="s">
        <v>139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140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3" t="s">
        <v>181</v>
      </c>
      <c r="D33" s="246"/>
      <c r="E33" s="246"/>
      <c r="F33" s="246"/>
      <c r="G33" s="246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148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4" t="s">
        <v>182</v>
      </c>
      <c r="D34" s="247"/>
      <c r="E34" s="247"/>
      <c r="F34" s="247"/>
      <c r="G34" s="247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155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2" t="s">
        <v>183</v>
      </c>
      <c r="D35" s="227"/>
      <c r="E35" s="228">
        <v>90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142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30.6" outlineLevel="1">
      <c r="A36" s="239">
        <v>10</v>
      </c>
      <c r="B36" s="240" t="s">
        <v>184</v>
      </c>
      <c r="C36" s="261" t="s">
        <v>185</v>
      </c>
      <c r="D36" s="241" t="s">
        <v>152</v>
      </c>
      <c r="E36" s="242">
        <v>90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9.5E-4</v>
      </c>
      <c r="O36" s="244">
        <f>ROUND(E36*N36,2)</f>
        <v>0.09</v>
      </c>
      <c r="P36" s="244">
        <v>0</v>
      </c>
      <c r="Q36" s="244">
        <f>ROUND(E36*P36,2)</f>
        <v>0</v>
      </c>
      <c r="R36" s="244" t="s">
        <v>180</v>
      </c>
      <c r="S36" s="244" t="s">
        <v>138</v>
      </c>
      <c r="T36" s="245" t="s">
        <v>138</v>
      </c>
      <c r="U36" s="225">
        <v>7.0000000000000001E-3</v>
      </c>
      <c r="V36" s="225">
        <f>ROUND(E36*U36,2)</f>
        <v>0.63</v>
      </c>
      <c r="W36" s="225"/>
      <c r="X36" s="225" t="s">
        <v>139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140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3" t="s">
        <v>181</v>
      </c>
      <c r="D37" s="246"/>
      <c r="E37" s="246"/>
      <c r="F37" s="246"/>
      <c r="G37" s="246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148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11</v>
      </c>
      <c r="B38" s="249" t="s">
        <v>186</v>
      </c>
      <c r="C38" s="265" t="s">
        <v>187</v>
      </c>
      <c r="D38" s="250" t="s">
        <v>152</v>
      </c>
      <c r="E38" s="251">
        <v>90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21</v>
      </c>
      <c r="M38" s="253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3" t="s">
        <v>180</v>
      </c>
      <c r="S38" s="253" t="s">
        <v>138</v>
      </c>
      <c r="T38" s="254" t="s">
        <v>138</v>
      </c>
      <c r="U38" s="225">
        <v>0.11700000000000001</v>
      </c>
      <c r="V38" s="225">
        <f>ROUND(E38*U38,2)</f>
        <v>10.53</v>
      </c>
      <c r="W38" s="225"/>
      <c r="X38" s="225" t="s">
        <v>139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140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9">
        <v>12</v>
      </c>
      <c r="B39" s="240" t="s">
        <v>188</v>
      </c>
      <c r="C39" s="261" t="s">
        <v>189</v>
      </c>
      <c r="D39" s="241" t="s">
        <v>152</v>
      </c>
      <c r="E39" s="242">
        <v>4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1.2099999999999999E-3</v>
      </c>
      <c r="O39" s="244">
        <f>ROUND(E39*N39,2)</f>
        <v>0</v>
      </c>
      <c r="P39" s="244">
        <v>0</v>
      </c>
      <c r="Q39" s="244">
        <f>ROUND(E39*P39,2)</f>
        <v>0</v>
      </c>
      <c r="R39" s="244" t="s">
        <v>180</v>
      </c>
      <c r="S39" s="244" t="s">
        <v>138</v>
      </c>
      <c r="T39" s="245" t="s">
        <v>138</v>
      </c>
      <c r="U39" s="225">
        <v>0.17699999999999999</v>
      </c>
      <c r="V39" s="225">
        <f>ROUND(E39*U39,2)</f>
        <v>0.71</v>
      </c>
      <c r="W39" s="225"/>
      <c r="X39" s="225" t="s">
        <v>139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140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2" t="s">
        <v>190</v>
      </c>
      <c r="D40" s="227"/>
      <c r="E40" s="228">
        <v>2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142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2" t="s">
        <v>191</v>
      </c>
      <c r="D41" s="227"/>
      <c r="E41" s="228">
        <v>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142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13</v>
      </c>
      <c r="B42" s="249" t="s">
        <v>192</v>
      </c>
      <c r="C42" s="265" t="s">
        <v>193</v>
      </c>
      <c r="D42" s="250" t="s">
        <v>152</v>
      </c>
      <c r="E42" s="251">
        <v>90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21</v>
      </c>
      <c r="M42" s="253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3" t="s">
        <v>180</v>
      </c>
      <c r="S42" s="253" t="s">
        <v>138</v>
      </c>
      <c r="T42" s="254" t="s">
        <v>138</v>
      </c>
      <c r="U42" s="225">
        <v>3.0300000000000001E-2</v>
      </c>
      <c r="V42" s="225">
        <f>ROUND(E42*U42,2)</f>
        <v>2.73</v>
      </c>
      <c r="W42" s="225"/>
      <c r="X42" s="225" t="s">
        <v>139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140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0.399999999999999" outlineLevel="1">
      <c r="A43" s="248">
        <v>14</v>
      </c>
      <c r="B43" s="249" t="s">
        <v>194</v>
      </c>
      <c r="C43" s="265" t="s">
        <v>195</v>
      </c>
      <c r="D43" s="250" t="s">
        <v>152</v>
      </c>
      <c r="E43" s="251">
        <v>90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21</v>
      </c>
      <c r="M43" s="253">
        <f>G43*(1+L43/100)</f>
        <v>0</v>
      </c>
      <c r="N43" s="253">
        <v>5.0000000000000002E-5</v>
      </c>
      <c r="O43" s="253">
        <f>ROUND(E43*N43,2)</f>
        <v>0</v>
      </c>
      <c r="P43" s="253">
        <v>0</v>
      </c>
      <c r="Q43" s="253">
        <f>ROUND(E43*P43,2)</f>
        <v>0</v>
      </c>
      <c r="R43" s="253" t="s">
        <v>180</v>
      </c>
      <c r="S43" s="253" t="s">
        <v>138</v>
      </c>
      <c r="T43" s="254" t="s">
        <v>138</v>
      </c>
      <c r="U43" s="225">
        <v>0</v>
      </c>
      <c r="V43" s="225">
        <f>ROUND(E43*U43,2)</f>
        <v>0</v>
      </c>
      <c r="W43" s="225"/>
      <c r="X43" s="225" t="s">
        <v>139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140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15</v>
      </c>
      <c r="B44" s="249" t="s">
        <v>196</v>
      </c>
      <c r="C44" s="265" t="s">
        <v>197</v>
      </c>
      <c r="D44" s="250" t="s">
        <v>152</v>
      </c>
      <c r="E44" s="251">
        <v>90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21</v>
      </c>
      <c r="M44" s="253">
        <f>G44*(1+L44/100)</f>
        <v>0</v>
      </c>
      <c r="N44" s="253">
        <v>0</v>
      </c>
      <c r="O44" s="253">
        <f>ROUND(E44*N44,2)</f>
        <v>0</v>
      </c>
      <c r="P44" s="253">
        <v>0</v>
      </c>
      <c r="Q44" s="253">
        <f>ROUND(E44*P44,2)</f>
        <v>0</v>
      </c>
      <c r="R44" s="253" t="s">
        <v>180</v>
      </c>
      <c r="S44" s="253" t="s">
        <v>138</v>
      </c>
      <c r="T44" s="254" t="s">
        <v>138</v>
      </c>
      <c r="U44" s="225">
        <v>1.7999999999999999E-2</v>
      </c>
      <c r="V44" s="225">
        <f>ROUND(E44*U44,2)</f>
        <v>1.62</v>
      </c>
      <c r="W44" s="225"/>
      <c r="X44" s="225" t="s">
        <v>139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140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16</v>
      </c>
      <c r="B45" s="249" t="s">
        <v>198</v>
      </c>
      <c r="C45" s="265" t="s">
        <v>199</v>
      </c>
      <c r="D45" s="250" t="s">
        <v>200</v>
      </c>
      <c r="E45" s="251">
        <v>5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21</v>
      </c>
      <c r="M45" s="253">
        <f>G45*(1+L45/100)</f>
        <v>0</v>
      </c>
      <c r="N45" s="253">
        <v>0</v>
      </c>
      <c r="O45" s="253">
        <f>ROUND(E45*N45,2)</f>
        <v>0</v>
      </c>
      <c r="P45" s="253">
        <v>0</v>
      </c>
      <c r="Q45" s="253">
        <f>ROUND(E45*P45,2)</f>
        <v>0</v>
      </c>
      <c r="R45" s="253"/>
      <c r="S45" s="253" t="s">
        <v>172</v>
      </c>
      <c r="T45" s="254" t="s">
        <v>173</v>
      </c>
      <c r="U45" s="225">
        <v>0</v>
      </c>
      <c r="V45" s="225">
        <f>ROUND(E45*U45,2)</f>
        <v>0</v>
      </c>
      <c r="W45" s="225"/>
      <c r="X45" s="225" t="s">
        <v>139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140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39">
        <v>17</v>
      </c>
      <c r="B46" s="240" t="s">
        <v>201</v>
      </c>
      <c r="C46" s="261" t="s">
        <v>202</v>
      </c>
      <c r="D46" s="241" t="s">
        <v>152</v>
      </c>
      <c r="E46" s="242">
        <v>28.8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5.0000000000000001E-4</v>
      </c>
      <c r="O46" s="244">
        <f>ROUND(E46*N46,2)</f>
        <v>0.01</v>
      </c>
      <c r="P46" s="244">
        <v>0</v>
      </c>
      <c r="Q46" s="244">
        <f>ROUND(E46*P46,2)</f>
        <v>0</v>
      </c>
      <c r="R46" s="244" t="s">
        <v>203</v>
      </c>
      <c r="S46" s="244" t="s">
        <v>138</v>
      </c>
      <c r="T46" s="245" t="s">
        <v>138</v>
      </c>
      <c r="U46" s="225">
        <v>0</v>
      </c>
      <c r="V46" s="225">
        <f>ROUND(E46*U46,2)</f>
        <v>0</v>
      </c>
      <c r="W46" s="225"/>
      <c r="X46" s="225" t="s">
        <v>204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205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62" t="s">
        <v>206</v>
      </c>
      <c r="D47" s="227"/>
      <c r="E47" s="228">
        <v>28.8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142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33" t="s">
        <v>133</v>
      </c>
      <c r="B48" s="234" t="s">
        <v>79</v>
      </c>
      <c r="C48" s="260" t="s">
        <v>80</v>
      </c>
      <c r="D48" s="235"/>
      <c r="E48" s="236"/>
      <c r="F48" s="237"/>
      <c r="G48" s="237">
        <f>SUMIF(AG49:AG63,"&lt;&gt;NOR",G49:G63)</f>
        <v>0</v>
      </c>
      <c r="H48" s="237"/>
      <c r="I48" s="237">
        <f>SUM(I49:I63)</f>
        <v>0</v>
      </c>
      <c r="J48" s="237"/>
      <c r="K48" s="237">
        <f>SUM(K49:K63)</f>
        <v>0</v>
      </c>
      <c r="L48" s="237"/>
      <c r="M48" s="237">
        <f>SUM(M49:M63)</f>
        <v>0</v>
      </c>
      <c r="N48" s="237"/>
      <c r="O48" s="237">
        <f>SUM(O49:O63)</f>
        <v>0.01</v>
      </c>
      <c r="P48" s="237"/>
      <c r="Q48" s="237">
        <f>SUM(Q49:Q63)</f>
        <v>17.429999999999996</v>
      </c>
      <c r="R48" s="237"/>
      <c r="S48" s="237"/>
      <c r="T48" s="238"/>
      <c r="U48" s="232"/>
      <c r="V48" s="232">
        <f>SUM(V49:V63)</f>
        <v>48.030000000000008</v>
      </c>
      <c r="W48" s="232"/>
      <c r="X48" s="232"/>
      <c r="AG48" t="s">
        <v>134</v>
      </c>
    </row>
    <row r="49" spans="1:60" ht="20.399999999999999" outlineLevel="1">
      <c r="A49" s="239">
        <v>18</v>
      </c>
      <c r="B49" s="240" t="s">
        <v>207</v>
      </c>
      <c r="C49" s="261" t="s">
        <v>208</v>
      </c>
      <c r="D49" s="241" t="s">
        <v>145</v>
      </c>
      <c r="E49" s="242">
        <v>10.130940000000001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1.671</v>
      </c>
      <c r="Q49" s="244">
        <f>ROUND(E49*P49,2)</f>
        <v>16.93</v>
      </c>
      <c r="R49" s="244" t="s">
        <v>209</v>
      </c>
      <c r="S49" s="244" t="s">
        <v>138</v>
      </c>
      <c r="T49" s="245" t="s">
        <v>138</v>
      </c>
      <c r="U49" s="225">
        <v>2.79</v>
      </c>
      <c r="V49" s="225">
        <f>ROUND(E49*U49,2)</f>
        <v>28.27</v>
      </c>
      <c r="W49" s="225"/>
      <c r="X49" s="225" t="s">
        <v>139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140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1" outlineLevel="1">
      <c r="A50" s="222"/>
      <c r="B50" s="223"/>
      <c r="C50" s="263" t="s">
        <v>210</v>
      </c>
      <c r="D50" s="246"/>
      <c r="E50" s="246"/>
      <c r="F50" s="246"/>
      <c r="G50" s="246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148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55" t="str">
        <f>C50</f>
        <v>nebo vybourání otvorů průřezové plochy přes 4 m2 ve zdivu nadzákladovém, včetně pomocného lešení o výšce podlahy do 1900 mm a pro zatížení do 1,5 kPa  (150 kg/m2)</v>
      </c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2" t="s">
        <v>211</v>
      </c>
      <c r="D51" s="227"/>
      <c r="E51" s="228">
        <v>9.7544699999999995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142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2" t="s">
        <v>212</v>
      </c>
      <c r="D52" s="227"/>
      <c r="E52" s="228">
        <v>0.10647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142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2" t="s">
        <v>213</v>
      </c>
      <c r="D53" s="227"/>
      <c r="E53" s="228">
        <v>0.27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142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0.399999999999999" outlineLevel="1">
      <c r="A54" s="239">
        <v>19</v>
      </c>
      <c r="B54" s="240" t="s">
        <v>214</v>
      </c>
      <c r="C54" s="261" t="s">
        <v>215</v>
      </c>
      <c r="D54" s="241" t="s">
        <v>216</v>
      </c>
      <c r="E54" s="242">
        <v>13.50441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4.8999999999999998E-4</v>
      </c>
      <c r="O54" s="244">
        <f>ROUND(E54*N54,2)</f>
        <v>0.01</v>
      </c>
      <c r="P54" s="244">
        <v>1.4999999999999999E-2</v>
      </c>
      <c r="Q54" s="244">
        <f>ROUND(E54*P54,2)</f>
        <v>0.2</v>
      </c>
      <c r="R54" s="244" t="s">
        <v>209</v>
      </c>
      <c r="S54" s="244" t="s">
        <v>138</v>
      </c>
      <c r="T54" s="245" t="s">
        <v>138</v>
      </c>
      <c r="U54" s="225">
        <v>0.54200000000000004</v>
      </c>
      <c r="V54" s="225">
        <f>ROUND(E54*U54,2)</f>
        <v>7.32</v>
      </c>
      <c r="W54" s="225"/>
      <c r="X54" s="225" t="s">
        <v>139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140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66" t="s">
        <v>217</v>
      </c>
      <c r="D55" s="256"/>
      <c r="E55" s="256"/>
      <c r="F55" s="256"/>
      <c r="G55" s="256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155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2" t="s">
        <v>218</v>
      </c>
      <c r="D56" s="227"/>
      <c r="E56" s="228">
        <v>13.50441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142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30.6" outlineLevel="1">
      <c r="A57" s="248">
        <v>20</v>
      </c>
      <c r="B57" s="249" t="s">
        <v>219</v>
      </c>
      <c r="C57" s="265" t="s">
        <v>220</v>
      </c>
      <c r="D57" s="250" t="s">
        <v>152</v>
      </c>
      <c r="E57" s="251">
        <v>44.594999999999999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21</v>
      </c>
      <c r="M57" s="253">
        <f>G57*(1+L57/100)</f>
        <v>0</v>
      </c>
      <c r="N57" s="253">
        <v>0</v>
      </c>
      <c r="O57" s="253">
        <f>ROUND(E57*N57,2)</f>
        <v>0</v>
      </c>
      <c r="P57" s="253">
        <v>5.0000000000000001E-3</v>
      </c>
      <c r="Q57" s="253">
        <f>ROUND(E57*P57,2)</f>
        <v>0.22</v>
      </c>
      <c r="R57" s="253" t="s">
        <v>209</v>
      </c>
      <c r="S57" s="253" t="s">
        <v>138</v>
      </c>
      <c r="T57" s="254" t="s">
        <v>138</v>
      </c>
      <c r="U57" s="225">
        <v>0.02</v>
      </c>
      <c r="V57" s="225">
        <f>ROUND(E57*U57,2)</f>
        <v>0.89</v>
      </c>
      <c r="W57" s="225"/>
      <c r="X57" s="225" t="s">
        <v>139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140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0.399999999999999" outlineLevel="1">
      <c r="A58" s="239">
        <v>21</v>
      </c>
      <c r="B58" s="240" t="s">
        <v>221</v>
      </c>
      <c r="C58" s="261" t="s">
        <v>222</v>
      </c>
      <c r="D58" s="241" t="s">
        <v>152</v>
      </c>
      <c r="E58" s="242">
        <v>6.0581500000000004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1.4E-2</v>
      </c>
      <c r="Q58" s="244">
        <f>ROUND(E58*P58,2)</f>
        <v>0.08</v>
      </c>
      <c r="R58" s="244" t="s">
        <v>209</v>
      </c>
      <c r="S58" s="244" t="s">
        <v>138</v>
      </c>
      <c r="T58" s="245" t="s">
        <v>138</v>
      </c>
      <c r="U58" s="225">
        <v>0.27</v>
      </c>
      <c r="V58" s="225">
        <f>ROUND(E58*U58,2)</f>
        <v>1.64</v>
      </c>
      <c r="W58" s="225"/>
      <c r="X58" s="225" t="s">
        <v>139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140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2" t="s">
        <v>223</v>
      </c>
      <c r="D59" s="227"/>
      <c r="E59" s="228">
        <v>6.0581500000000004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142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0.399999999999999" outlineLevel="1">
      <c r="A60" s="248">
        <v>22</v>
      </c>
      <c r="B60" s="249" t="s">
        <v>224</v>
      </c>
      <c r="C60" s="265" t="s">
        <v>225</v>
      </c>
      <c r="D60" s="250" t="s">
        <v>216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21</v>
      </c>
      <c r="M60" s="253">
        <f>G60*(1+L60/100)</f>
        <v>0</v>
      </c>
      <c r="N60" s="253">
        <v>0</v>
      </c>
      <c r="O60" s="253">
        <f>ROUND(E60*N60,2)</f>
        <v>0</v>
      </c>
      <c r="P60" s="253">
        <v>0</v>
      </c>
      <c r="Q60" s="253">
        <f>ROUND(E60*P60,2)</f>
        <v>0</v>
      </c>
      <c r="R60" s="253" t="s">
        <v>209</v>
      </c>
      <c r="S60" s="253" t="s">
        <v>138</v>
      </c>
      <c r="T60" s="254" t="s">
        <v>138</v>
      </c>
      <c r="U60" s="225">
        <v>8.84</v>
      </c>
      <c r="V60" s="225">
        <f>ROUND(E60*U60,2)</f>
        <v>8.84</v>
      </c>
      <c r="W60" s="225"/>
      <c r="X60" s="225" t="s">
        <v>139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140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0.399999999999999" outlineLevel="1">
      <c r="A61" s="248">
        <v>23</v>
      </c>
      <c r="B61" s="249" t="s">
        <v>226</v>
      </c>
      <c r="C61" s="265" t="s">
        <v>227</v>
      </c>
      <c r="D61" s="250" t="s">
        <v>228</v>
      </c>
      <c r="E61" s="251">
        <v>2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21</v>
      </c>
      <c r="M61" s="253">
        <f>G61*(1+L61/100)</f>
        <v>0</v>
      </c>
      <c r="N61" s="253">
        <v>0</v>
      </c>
      <c r="O61" s="253">
        <f>ROUND(E61*N61,2)</f>
        <v>0</v>
      </c>
      <c r="P61" s="253">
        <v>0</v>
      </c>
      <c r="Q61" s="253">
        <f>ROUND(E61*P61,2)</f>
        <v>0</v>
      </c>
      <c r="R61" s="253" t="s">
        <v>209</v>
      </c>
      <c r="S61" s="253" t="s">
        <v>138</v>
      </c>
      <c r="T61" s="254" t="s">
        <v>138</v>
      </c>
      <c r="U61" s="225">
        <v>0.53500000000000003</v>
      </c>
      <c r="V61" s="225">
        <f>ROUND(E61*U61,2)</f>
        <v>1.07</v>
      </c>
      <c r="W61" s="225"/>
      <c r="X61" s="225" t="s">
        <v>139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140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39">
        <v>24</v>
      </c>
      <c r="B62" s="240" t="s">
        <v>229</v>
      </c>
      <c r="C62" s="261" t="s">
        <v>230</v>
      </c>
      <c r="D62" s="241" t="s">
        <v>231</v>
      </c>
      <c r="E62" s="242">
        <v>75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 t="s">
        <v>209</v>
      </c>
      <c r="S62" s="244" t="s">
        <v>138</v>
      </c>
      <c r="T62" s="245" t="s">
        <v>138</v>
      </c>
      <c r="U62" s="225">
        <v>0</v>
      </c>
      <c r="V62" s="225">
        <f>ROUND(E62*U62,2)</f>
        <v>0</v>
      </c>
      <c r="W62" s="225"/>
      <c r="X62" s="225" t="s">
        <v>139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140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2" t="s">
        <v>232</v>
      </c>
      <c r="D63" s="227"/>
      <c r="E63" s="228">
        <v>75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142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>
      <c r="A64" s="233" t="s">
        <v>133</v>
      </c>
      <c r="B64" s="234" t="s">
        <v>81</v>
      </c>
      <c r="C64" s="260" t="s">
        <v>82</v>
      </c>
      <c r="D64" s="235"/>
      <c r="E64" s="236"/>
      <c r="F64" s="237"/>
      <c r="G64" s="237">
        <f>SUMIF(AG65:AG66,"&lt;&gt;NOR",G65:G66)</f>
        <v>0</v>
      </c>
      <c r="H64" s="237"/>
      <c r="I64" s="237">
        <f>SUM(I65:I66)</f>
        <v>0</v>
      </c>
      <c r="J64" s="237"/>
      <c r="K64" s="237">
        <f>SUM(K65:K66)</f>
        <v>0</v>
      </c>
      <c r="L64" s="237"/>
      <c r="M64" s="237">
        <f>SUM(M65:M66)</f>
        <v>0</v>
      </c>
      <c r="N64" s="237"/>
      <c r="O64" s="237">
        <f>SUM(O65:O66)</f>
        <v>0</v>
      </c>
      <c r="P64" s="237"/>
      <c r="Q64" s="237">
        <f>SUM(Q65:Q66)</f>
        <v>0</v>
      </c>
      <c r="R64" s="237"/>
      <c r="S64" s="237"/>
      <c r="T64" s="238"/>
      <c r="U64" s="232"/>
      <c r="V64" s="232">
        <f>SUM(V65:V66)</f>
        <v>7.44</v>
      </c>
      <c r="W64" s="232"/>
      <c r="X64" s="232"/>
      <c r="AG64" t="s">
        <v>134</v>
      </c>
    </row>
    <row r="65" spans="1:60" ht="30.6" outlineLevel="1">
      <c r="A65" s="239">
        <v>25</v>
      </c>
      <c r="B65" s="240" t="s">
        <v>233</v>
      </c>
      <c r="C65" s="261" t="s">
        <v>234</v>
      </c>
      <c r="D65" s="241" t="s">
        <v>235</v>
      </c>
      <c r="E65" s="242">
        <v>2.8858799999999998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 t="s">
        <v>146</v>
      </c>
      <c r="S65" s="244" t="s">
        <v>138</v>
      </c>
      <c r="T65" s="245" t="s">
        <v>138</v>
      </c>
      <c r="U65" s="225">
        <v>2.577</v>
      </c>
      <c r="V65" s="225">
        <f>ROUND(E65*U65,2)</f>
        <v>7.44</v>
      </c>
      <c r="W65" s="225"/>
      <c r="X65" s="225" t="s">
        <v>236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237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3" t="s">
        <v>238</v>
      </c>
      <c r="D66" s="246"/>
      <c r="E66" s="246"/>
      <c r="F66" s="246"/>
      <c r="G66" s="246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148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3" t="s">
        <v>133</v>
      </c>
      <c r="B67" s="234" t="s">
        <v>83</v>
      </c>
      <c r="C67" s="260" t="s">
        <v>84</v>
      </c>
      <c r="D67" s="235"/>
      <c r="E67" s="236"/>
      <c r="F67" s="237"/>
      <c r="G67" s="237">
        <f>SUMIF(AG68:AG73,"&lt;&gt;NOR",G68:G73)</f>
        <v>0</v>
      </c>
      <c r="H67" s="237"/>
      <c r="I67" s="237">
        <f>SUM(I68:I73)</f>
        <v>0</v>
      </c>
      <c r="J67" s="237"/>
      <c r="K67" s="237">
        <f>SUM(K68:K73)</f>
        <v>0</v>
      </c>
      <c r="L67" s="237"/>
      <c r="M67" s="237">
        <f>SUM(M68:M73)</f>
        <v>0</v>
      </c>
      <c r="N67" s="237"/>
      <c r="O67" s="237">
        <f>SUM(O68:O73)</f>
        <v>0.01</v>
      </c>
      <c r="P67" s="237"/>
      <c r="Q67" s="237">
        <f>SUM(Q68:Q73)</f>
        <v>4.13</v>
      </c>
      <c r="R67" s="237"/>
      <c r="S67" s="237"/>
      <c r="T67" s="238"/>
      <c r="U67" s="232"/>
      <c r="V67" s="232">
        <f>SUM(V68:V73)</f>
        <v>26.970000000000002</v>
      </c>
      <c r="W67" s="232"/>
      <c r="X67" s="232"/>
      <c r="AG67" t="s">
        <v>134</v>
      </c>
    </row>
    <row r="68" spans="1:60" outlineLevel="1">
      <c r="A68" s="248">
        <v>26</v>
      </c>
      <c r="B68" s="249" t="s">
        <v>239</v>
      </c>
      <c r="C68" s="265" t="s">
        <v>240</v>
      </c>
      <c r="D68" s="250" t="s">
        <v>152</v>
      </c>
      <c r="E68" s="251">
        <v>209.49</v>
      </c>
      <c r="F68" s="252"/>
      <c r="G68" s="253">
        <f>ROUND(E68*F68,2)</f>
        <v>0</v>
      </c>
      <c r="H68" s="252"/>
      <c r="I68" s="253">
        <f>ROUND(E68*H68,2)</f>
        <v>0</v>
      </c>
      <c r="J68" s="252"/>
      <c r="K68" s="253">
        <f>ROUND(E68*J68,2)</f>
        <v>0</v>
      </c>
      <c r="L68" s="253">
        <v>21</v>
      </c>
      <c r="M68" s="253">
        <f>G68*(1+L68/100)</f>
        <v>0</v>
      </c>
      <c r="N68" s="253">
        <v>0</v>
      </c>
      <c r="O68" s="253">
        <f>ROUND(E68*N68,2)</f>
        <v>0</v>
      </c>
      <c r="P68" s="253">
        <v>9.7400000000000004E-3</v>
      </c>
      <c r="Q68" s="253">
        <f>ROUND(E68*P68,2)</f>
        <v>2.04</v>
      </c>
      <c r="R68" s="253" t="s">
        <v>241</v>
      </c>
      <c r="S68" s="253" t="s">
        <v>138</v>
      </c>
      <c r="T68" s="254" t="s">
        <v>138</v>
      </c>
      <c r="U68" s="225">
        <v>4.3999999999999997E-2</v>
      </c>
      <c r="V68" s="225">
        <f>ROUND(E68*U68,2)</f>
        <v>9.2200000000000006</v>
      </c>
      <c r="W68" s="225"/>
      <c r="X68" s="225" t="s">
        <v>139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140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0.399999999999999" outlineLevel="1">
      <c r="A69" s="239">
        <v>27</v>
      </c>
      <c r="B69" s="240" t="s">
        <v>242</v>
      </c>
      <c r="C69" s="261" t="s">
        <v>243</v>
      </c>
      <c r="D69" s="241" t="s">
        <v>216</v>
      </c>
      <c r="E69" s="242">
        <v>11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5.4000000000000001E-4</v>
      </c>
      <c r="O69" s="244">
        <f>ROUND(E69*N69,2)</f>
        <v>0.01</v>
      </c>
      <c r="P69" s="244">
        <v>0</v>
      </c>
      <c r="Q69" s="244">
        <f>ROUND(E69*P69,2)</f>
        <v>0</v>
      </c>
      <c r="R69" s="244" t="s">
        <v>241</v>
      </c>
      <c r="S69" s="244" t="s">
        <v>138</v>
      </c>
      <c r="T69" s="245" t="s">
        <v>138</v>
      </c>
      <c r="U69" s="225">
        <v>0.09</v>
      </c>
      <c r="V69" s="225">
        <f>ROUND(E69*U69,2)</f>
        <v>0.99</v>
      </c>
      <c r="W69" s="225"/>
      <c r="X69" s="225" t="s">
        <v>139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140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2" t="s">
        <v>244</v>
      </c>
      <c r="D70" s="227"/>
      <c r="E70" s="228">
        <v>8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15"/>
      <c r="Z70" s="215"/>
      <c r="AA70" s="215"/>
      <c r="AB70" s="215"/>
      <c r="AC70" s="215"/>
      <c r="AD70" s="215"/>
      <c r="AE70" s="215"/>
      <c r="AF70" s="215"/>
      <c r="AG70" s="215" t="s">
        <v>142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2" t="s">
        <v>245</v>
      </c>
      <c r="D71" s="227"/>
      <c r="E71" s="228">
        <v>3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142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39">
        <v>28</v>
      </c>
      <c r="B72" s="240" t="s">
        <v>246</v>
      </c>
      <c r="C72" s="261" t="s">
        <v>247</v>
      </c>
      <c r="D72" s="241" t="s">
        <v>152</v>
      </c>
      <c r="E72" s="242">
        <v>418.98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</v>
      </c>
      <c r="O72" s="244">
        <f>ROUND(E72*N72,2)</f>
        <v>0</v>
      </c>
      <c r="P72" s="244">
        <v>5.0000000000000001E-3</v>
      </c>
      <c r="Q72" s="244">
        <f>ROUND(E72*P72,2)</f>
        <v>2.09</v>
      </c>
      <c r="R72" s="244"/>
      <c r="S72" s="244" t="s">
        <v>172</v>
      </c>
      <c r="T72" s="245" t="s">
        <v>173</v>
      </c>
      <c r="U72" s="225">
        <v>0.04</v>
      </c>
      <c r="V72" s="225">
        <f>ROUND(E72*U72,2)</f>
        <v>16.760000000000002</v>
      </c>
      <c r="W72" s="225"/>
      <c r="X72" s="225" t="s">
        <v>139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140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62" t="s">
        <v>248</v>
      </c>
      <c r="D73" s="227"/>
      <c r="E73" s="228">
        <v>418.98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142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33" t="s">
        <v>133</v>
      </c>
      <c r="B74" s="234" t="s">
        <v>85</v>
      </c>
      <c r="C74" s="260" t="s">
        <v>86</v>
      </c>
      <c r="D74" s="235"/>
      <c r="E74" s="236"/>
      <c r="F74" s="237"/>
      <c r="G74" s="237">
        <f>SUMIF(AG75:AG114,"&lt;&gt;NOR",G75:G114)</f>
        <v>0</v>
      </c>
      <c r="H74" s="237"/>
      <c r="I74" s="237">
        <f>SUM(I75:I114)</f>
        <v>0</v>
      </c>
      <c r="J74" s="237"/>
      <c r="K74" s="237">
        <f>SUM(K75:K114)</f>
        <v>0</v>
      </c>
      <c r="L74" s="237"/>
      <c r="M74" s="237">
        <f>SUM(M75:M114)</f>
        <v>0</v>
      </c>
      <c r="N74" s="237"/>
      <c r="O74" s="237">
        <f>SUM(O75:O114)</f>
        <v>0.92999999999999994</v>
      </c>
      <c r="P74" s="237"/>
      <c r="Q74" s="237">
        <f>SUM(Q75:Q114)</f>
        <v>0</v>
      </c>
      <c r="R74" s="237"/>
      <c r="S74" s="237"/>
      <c r="T74" s="238"/>
      <c r="U74" s="232"/>
      <c r="V74" s="232">
        <f>SUM(V75:V114)</f>
        <v>337.58</v>
      </c>
      <c r="W74" s="232"/>
      <c r="X74" s="232"/>
      <c r="AG74" t="s">
        <v>134</v>
      </c>
    </row>
    <row r="75" spans="1:60" ht="20.399999999999999" outlineLevel="1">
      <c r="A75" s="239">
        <v>29</v>
      </c>
      <c r="B75" s="240" t="s">
        <v>249</v>
      </c>
      <c r="C75" s="261" t="s">
        <v>250</v>
      </c>
      <c r="D75" s="241" t="s">
        <v>152</v>
      </c>
      <c r="E75" s="242">
        <v>284.95042999999998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2.2000000000000001E-3</v>
      </c>
      <c r="O75" s="244">
        <f>ROUND(E75*N75,2)</f>
        <v>0.63</v>
      </c>
      <c r="P75" s="244">
        <v>0</v>
      </c>
      <c r="Q75" s="244">
        <f>ROUND(E75*P75,2)</f>
        <v>0</v>
      </c>
      <c r="R75" s="244" t="s">
        <v>241</v>
      </c>
      <c r="S75" s="244" t="s">
        <v>138</v>
      </c>
      <c r="T75" s="245" t="s">
        <v>138</v>
      </c>
      <c r="U75" s="225">
        <v>0.91</v>
      </c>
      <c r="V75" s="225">
        <f>ROUND(E75*U75,2)</f>
        <v>259.3</v>
      </c>
      <c r="W75" s="225"/>
      <c r="X75" s="225" t="s">
        <v>139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140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66" t="s">
        <v>251</v>
      </c>
      <c r="D76" s="256"/>
      <c r="E76" s="256"/>
      <c r="F76" s="256"/>
      <c r="G76" s="256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155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22"/>
      <c r="B77" s="223"/>
      <c r="C77" s="262" t="s">
        <v>252</v>
      </c>
      <c r="D77" s="227"/>
      <c r="E77" s="228">
        <v>209.49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142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22"/>
      <c r="B78" s="223"/>
      <c r="C78" s="262" t="s">
        <v>253</v>
      </c>
      <c r="D78" s="227"/>
      <c r="E78" s="228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142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62" t="s">
        <v>254</v>
      </c>
      <c r="D79" s="227"/>
      <c r="E79" s="228">
        <v>10.6029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142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2" t="s">
        <v>255</v>
      </c>
      <c r="D80" s="227"/>
      <c r="E80" s="228">
        <v>9.6012000000000004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142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22"/>
      <c r="B81" s="223"/>
      <c r="C81" s="262" t="s">
        <v>256</v>
      </c>
      <c r="D81" s="227"/>
      <c r="E81" s="228">
        <v>13.446300000000001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142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22"/>
      <c r="B82" s="223"/>
      <c r="C82" s="262" t="s">
        <v>257</v>
      </c>
      <c r="D82" s="227"/>
      <c r="E82" s="228">
        <v>4.5181500000000003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15"/>
      <c r="Z82" s="215"/>
      <c r="AA82" s="215"/>
      <c r="AB82" s="215"/>
      <c r="AC82" s="215"/>
      <c r="AD82" s="215"/>
      <c r="AE82" s="215"/>
      <c r="AF82" s="215"/>
      <c r="AG82" s="215" t="s">
        <v>142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/>
      <c r="B83" s="223"/>
      <c r="C83" s="262" t="s">
        <v>258</v>
      </c>
      <c r="D83" s="227"/>
      <c r="E83" s="228">
        <v>9.9251299999999993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142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2" t="s">
        <v>259</v>
      </c>
      <c r="D84" s="227"/>
      <c r="E84" s="228">
        <v>12.60158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142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62" t="s">
        <v>260</v>
      </c>
      <c r="D85" s="227"/>
      <c r="E85" s="228">
        <v>7.2821999999999996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15"/>
      <c r="Z85" s="215"/>
      <c r="AA85" s="215"/>
      <c r="AB85" s="215"/>
      <c r="AC85" s="215"/>
      <c r="AD85" s="215"/>
      <c r="AE85" s="215"/>
      <c r="AF85" s="215"/>
      <c r="AG85" s="215" t="s">
        <v>142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22"/>
      <c r="B86" s="223"/>
      <c r="C86" s="262" t="s">
        <v>261</v>
      </c>
      <c r="D86" s="227"/>
      <c r="E86" s="228">
        <v>2.3409800000000001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142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0.399999999999999" outlineLevel="1">
      <c r="A87" s="222"/>
      <c r="B87" s="223"/>
      <c r="C87" s="262" t="s">
        <v>262</v>
      </c>
      <c r="D87" s="227"/>
      <c r="E87" s="228">
        <v>5.1420000000000003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142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20.399999999999999" outlineLevel="1">
      <c r="A88" s="239">
        <v>30</v>
      </c>
      <c r="B88" s="240" t="s">
        <v>263</v>
      </c>
      <c r="C88" s="261" t="s">
        <v>264</v>
      </c>
      <c r="D88" s="241" t="s">
        <v>137</v>
      </c>
      <c r="E88" s="242">
        <v>80.344999999999999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1.5200000000000001E-3</v>
      </c>
      <c r="O88" s="244">
        <f>ROUND(E88*N88,2)</f>
        <v>0.12</v>
      </c>
      <c r="P88" s="244">
        <v>0</v>
      </c>
      <c r="Q88" s="244">
        <f>ROUND(E88*P88,2)</f>
        <v>0</v>
      </c>
      <c r="R88" s="244" t="s">
        <v>241</v>
      </c>
      <c r="S88" s="244" t="s">
        <v>138</v>
      </c>
      <c r="T88" s="245" t="s">
        <v>138</v>
      </c>
      <c r="U88" s="225">
        <v>0.25</v>
      </c>
      <c r="V88" s="225">
        <f>ROUND(E88*U88,2)</f>
        <v>20.09</v>
      </c>
      <c r="W88" s="225"/>
      <c r="X88" s="225" t="s">
        <v>139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140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63" t="s">
        <v>265</v>
      </c>
      <c r="D89" s="246"/>
      <c r="E89" s="246"/>
      <c r="F89" s="246"/>
      <c r="G89" s="246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148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22"/>
      <c r="B90" s="223"/>
      <c r="C90" s="264" t="s">
        <v>266</v>
      </c>
      <c r="D90" s="247"/>
      <c r="E90" s="247"/>
      <c r="F90" s="247"/>
      <c r="G90" s="247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155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22"/>
      <c r="B91" s="223"/>
      <c r="C91" s="262" t="s">
        <v>267</v>
      </c>
      <c r="D91" s="227"/>
      <c r="E91" s="228">
        <v>11.88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15"/>
      <c r="Z91" s="215"/>
      <c r="AA91" s="215"/>
      <c r="AB91" s="215"/>
      <c r="AC91" s="215"/>
      <c r="AD91" s="215"/>
      <c r="AE91" s="215"/>
      <c r="AF91" s="215"/>
      <c r="AG91" s="215" t="s">
        <v>142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2" t="s">
        <v>268</v>
      </c>
      <c r="D92" s="227"/>
      <c r="E92" s="228">
        <v>11.43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15"/>
      <c r="Z92" s="215"/>
      <c r="AA92" s="215"/>
      <c r="AB92" s="215"/>
      <c r="AC92" s="215"/>
      <c r="AD92" s="215"/>
      <c r="AE92" s="215"/>
      <c r="AF92" s="215"/>
      <c r="AG92" s="215" t="s">
        <v>142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62" t="s">
        <v>269</v>
      </c>
      <c r="D93" s="227"/>
      <c r="E93" s="228">
        <v>14.855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142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62" t="s">
        <v>270</v>
      </c>
      <c r="D94" s="227"/>
      <c r="E94" s="228">
        <v>6.62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142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22"/>
      <c r="B95" s="223"/>
      <c r="C95" s="262" t="s">
        <v>271</v>
      </c>
      <c r="D95" s="227"/>
      <c r="E95" s="228">
        <v>9.85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15"/>
      <c r="Z95" s="215"/>
      <c r="AA95" s="215"/>
      <c r="AB95" s="215"/>
      <c r="AC95" s="215"/>
      <c r="AD95" s="215"/>
      <c r="AE95" s="215"/>
      <c r="AF95" s="215"/>
      <c r="AG95" s="215" t="s">
        <v>142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0.399999999999999" outlineLevel="1">
      <c r="A96" s="222"/>
      <c r="B96" s="223"/>
      <c r="C96" s="262" t="s">
        <v>272</v>
      </c>
      <c r="D96" s="227"/>
      <c r="E96" s="228">
        <v>25.71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142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0.399999999999999" outlineLevel="1">
      <c r="A97" s="239">
        <v>31</v>
      </c>
      <c r="B97" s="240" t="s">
        <v>273</v>
      </c>
      <c r="C97" s="261" t="s">
        <v>274</v>
      </c>
      <c r="D97" s="241" t="s">
        <v>137</v>
      </c>
      <c r="E97" s="242">
        <v>111.84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7.6000000000000004E-4</v>
      </c>
      <c r="O97" s="244">
        <f>ROUND(E97*N97,2)</f>
        <v>0.08</v>
      </c>
      <c r="P97" s="244">
        <v>0</v>
      </c>
      <c r="Q97" s="244">
        <f>ROUND(E97*P97,2)</f>
        <v>0</v>
      </c>
      <c r="R97" s="244" t="s">
        <v>241</v>
      </c>
      <c r="S97" s="244" t="s">
        <v>138</v>
      </c>
      <c r="T97" s="245" t="s">
        <v>138</v>
      </c>
      <c r="U97" s="225">
        <v>0.19</v>
      </c>
      <c r="V97" s="225">
        <f>ROUND(E97*U97,2)</f>
        <v>21.25</v>
      </c>
      <c r="W97" s="225"/>
      <c r="X97" s="225" t="s">
        <v>139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140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3" t="s">
        <v>265</v>
      </c>
      <c r="D98" s="246"/>
      <c r="E98" s="246"/>
      <c r="F98" s="246"/>
      <c r="G98" s="246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148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4" t="s">
        <v>275</v>
      </c>
      <c r="D99" s="247"/>
      <c r="E99" s="247"/>
      <c r="F99" s="247"/>
      <c r="G99" s="247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15"/>
      <c r="Z99" s="215"/>
      <c r="AA99" s="215"/>
      <c r="AB99" s="215"/>
      <c r="AC99" s="215"/>
      <c r="AD99" s="215"/>
      <c r="AE99" s="215"/>
      <c r="AF99" s="215"/>
      <c r="AG99" s="215" t="s">
        <v>155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22"/>
      <c r="B100" s="223"/>
      <c r="C100" s="262" t="s">
        <v>276</v>
      </c>
      <c r="D100" s="227"/>
      <c r="E100" s="228">
        <v>86.13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142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62" t="s">
        <v>277</v>
      </c>
      <c r="D101" s="227"/>
      <c r="E101" s="228">
        <v>25.71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142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0.399999999999999" outlineLevel="1">
      <c r="A102" s="248">
        <v>32</v>
      </c>
      <c r="B102" s="249" t="s">
        <v>278</v>
      </c>
      <c r="C102" s="265" t="s">
        <v>279</v>
      </c>
      <c r="D102" s="250" t="s">
        <v>152</v>
      </c>
      <c r="E102" s="251">
        <v>284.95042999999998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21</v>
      </c>
      <c r="M102" s="253">
        <f>G102*(1+L102/100)</f>
        <v>0</v>
      </c>
      <c r="N102" s="253">
        <v>1.2999999999999999E-4</v>
      </c>
      <c r="O102" s="253">
        <f>ROUND(E102*N102,2)</f>
        <v>0.04</v>
      </c>
      <c r="P102" s="253">
        <v>0</v>
      </c>
      <c r="Q102" s="253">
        <f>ROUND(E102*P102,2)</f>
        <v>0</v>
      </c>
      <c r="R102" s="253" t="s">
        <v>241</v>
      </c>
      <c r="S102" s="253" t="s">
        <v>138</v>
      </c>
      <c r="T102" s="254" t="s">
        <v>138</v>
      </c>
      <c r="U102" s="225">
        <v>0.1</v>
      </c>
      <c r="V102" s="225">
        <f>ROUND(E102*U102,2)</f>
        <v>28.5</v>
      </c>
      <c r="W102" s="225"/>
      <c r="X102" s="225" t="s">
        <v>139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140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39">
        <v>33</v>
      </c>
      <c r="B103" s="240" t="s">
        <v>280</v>
      </c>
      <c r="C103" s="261" t="s">
        <v>281</v>
      </c>
      <c r="D103" s="241" t="s">
        <v>152</v>
      </c>
      <c r="E103" s="242">
        <v>33.747950000000003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1.8400000000000001E-3</v>
      </c>
      <c r="O103" s="244">
        <f>ROUND(E103*N103,2)</f>
        <v>0.06</v>
      </c>
      <c r="P103" s="244">
        <v>0</v>
      </c>
      <c r="Q103" s="244">
        <f>ROUND(E103*P103,2)</f>
        <v>0</v>
      </c>
      <c r="R103" s="244"/>
      <c r="S103" s="244" t="s">
        <v>172</v>
      </c>
      <c r="T103" s="245" t="s">
        <v>173</v>
      </c>
      <c r="U103" s="225">
        <v>0.25</v>
      </c>
      <c r="V103" s="225">
        <f>ROUND(E103*U103,2)</f>
        <v>8.44</v>
      </c>
      <c r="W103" s="225"/>
      <c r="X103" s="225" t="s">
        <v>139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140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6" t="s">
        <v>266</v>
      </c>
      <c r="D104" s="256"/>
      <c r="E104" s="256"/>
      <c r="F104" s="256"/>
      <c r="G104" s="256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155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2" t="s">
        <v>282</v>
      </c>
      <c r="D105" s="227"/>
      <c r="E105" s="228">
        <v>3.9203999999999999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142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22"/>
      <c r="B106" s="223"/>
      <c r="C106" s="262" t="s">
        <v>283</v>
      </c>
      <c r="D106" s="227"/>
      <c r="E106" s="228">
        <v>3.7719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142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62" t="s">
        <v>284</v>
      </c>
      <c r="D107" s="227"/>
      <c r="E107" s="228">
        <v>4.9021499999999998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142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62" t="s">
        <v>285</v>
      </c>
      <c r="D108" s="227"/>
      <c r="E108" s="228">
        <v>1.655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142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2" t="s">
        <v>286</v>
      </c>
      <c r="D109" s="227"/>
      <c r="E109" s="228">
        <v>3.2505000000000002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142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62" t="s">
        <v>287</v>
      </c>
      <c r="D110" s="227"/>
      <c r="E110" s="228">
        <v>8.5724999999999998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142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62" t="s">
        <v>288</v>
      </c>
      <c r="D111" s="227"/>
      <c r="E111" s="228">
        <v>4.8090000000000002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142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22"/>
      <c r="B112" s="223"/>
      <c r="C112" s="262" t="s">
        <v>289</v>
      </c>
      <c r="D112" s="227"/>
      <c r="E112" s="228">
        <v>2.8664999999999998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142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>
        <v>34</v>
      </c>
      <c r="B113" s="223" t="s">
        <v>290</v>
      </c>
      <c r="C113" s="267" t="s">
        <v>291</v>
      </c>
      <c r="D113" s="224" t="s">
        <v>0</v>
      </c>
      <c r="E113" s="257"/>
      <c r="F113" s="226"/>
      <c r="G113" s="225">
        <f>ROUND(E113*F113,2)</f>
        <v>0</v>
      </c>
      <c r="H113" s="226"/>
      <c r="I113" s="225">
        <f>ROUND(E113*H113,2)</f>
        <v>0</v>
      </c>
      <c r="J113" s="226"/>
      <c r="K113" s="225">
        <f>ROUND(E113*J113,2)</f>
        <v>0</v>
      </c>
      <c r="L113" s="225">
        <v>21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0</v>
      </c>
      <c r="Q113" s="225">
        <f>ROUND(E113*P113,2)</f>
        <v>0</v>
      </c>
      <c r="R113" s="225" t="s">
        <v>241</v>
      </c>
      <c r="S113" s="225" t="s">
        <v>138</v>
      </c>
      <c r="T113" s="225" t="s">
        <v>138</v>
      </c>
      <c r="U113" s="225">
        <v>0</v>
      </c>
      <c r="V113" s="225">
        <f>ROUND(E113*U113,2)</f>
        <v>0</v>
      </c>
      <c r="W113" s="225"/>
      <c r="X113" s="225" t="s">
        <v>236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237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68" t="s">
        <v>292</v>
      </c>
      <c r="D114" s="258"/>
      <c r="E114" s="258"/>
      <c r="F114" s="258"/>
      <c r="G114" s="258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148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>
      <c r="A115" s="233" t="s">
        <v>133</v>
      </c>
      <c r="B115" s="234" t="s">
        <v>87</v>
      </c>
      <c r="C115" s="260" t="s">
        <v>88</v>
      </c>
      <c r="D115" s="235"/>
      <c r="E115" s="236"/>
      <c r="F115" s="237"/>
      <c r="G115" s="237">
        <f>SUMIF(AG116:AG119,"&lt;&gt;NOR",G116:G119)</f>
        <v>0</v>
      </c>
      <c r="H115" s="237"/>
      <c r="I115" s="237">
        <f>SUM(I116:I119)</f>
        <v>0</v>
      </c>
      <c r="J115" s="237"/>
      <c r="K115" s="237">
        <f>SUM(K116:K119)</f>
        <v>0</v>
      </c>
      <c r="L115" s="237"/>
      <c r="M115" s="237">
        <f>SUM(M116:M119)</f>
        <v>0</v>
      </c>
      <c r="N115" s="237"/>
      <c r="O115" s="237">
        <f>SUM(O116:O119)</f>
        <v>0</v>
      </c>
      <c r="P115" s="237"/>
      <c r="Q115" s="237">
        <f>SUM(Q116:Q119)</f>
        <v>0</v>
      </c>
      <c r="R115" s="237"/>
      <c r="S115" s="237"/>
      <c r="T115" s="238"/>
      <c r="U115" s="232"/>
      <c r="V115" s="232">
        <f>SUM(V116:V119)</f>
        <v>0</v>
      </c>
      <c r="W115" s="232"/>
      <c r="X115" s="232"/>
      <c r="AG115" t="s">
        <v>134</v>
      </c>
    </row>
    <row r="116" spans="1:60" outlineLevel="1">
      <c r="A116" s="248">
        <v>35</v>
      </c>
      <c r="B116" s="249" t="s">
        <v>293</v>
      </c>
      <c r="C116" s="265" t="s">
        <v>294</v>
      </c>
      <c r="D116" s="250" t="s">
        <v>171</v>
      </c>
      <c r="E116" s="251">
        <v>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21</v>
      </c>
      <c r="M116" s="253">
        <f>G116*(1+L116/100)</f>
        <v>0</v>
      </c>
      <c r="N116" s="253">
        <v>0</v>
      </c>
      <c r="O116" s="253">
        <f>ROUND(E116*N116,2)</f>
        <v>0</v>
      </c>
      <c r="P116" s="253">
        <v>0</v>
      </c>
      <c r="Q116" s="253">
        <f>ROUND(E116*P116,2)</f>
        <v>0</v>
      </c>
      <c r="R116" s="253"/>
      <c r="S116" s="253" t="s">
        <v>172</v>
      </c>
      <c r="T116" s="254" t="s">
        <v>173</v>
      </c>
      <c r="U116" s="225">
        <v>0</v>
      </c>
      <c r="V116" s="225">
        <f>ROUND(E116*U116,2)</f>
        <v>0</v>
      </c>
      <c r="W116" s="225"/>
      <c r="X116" s="225" t="s">
        <v>139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140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48">
        <v>36</v>
      </c>
      <c r="B117" s="249" t="s">
        <v>295</v>
      </c>
      <c r="C117" s="265" t="s">
        <v>296</v>
      </c>
      <c r="D117" s="250" t="s">
        <v>216</v>
      </c>
      <c r="E117" s="251">
        <v>2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21</v>
      </c>
      <c r="M117" s="253">
        <f>G117*(1+L117/100)</f>
        <v>0</v>
      </c>
      <c r="N117" s="253">
        <v>0</v>
      </c>
      <c r="O117" s="253">
        <f>ROUND(E117*N117,2)</f>
        <v>0</v>
      </c>
      <c r="P117" s="253">
        <v>0</v>
      </c>
      <c r="Q117" s="253">
        <f>ROUND(E117*P117,2)</f>
        <v>0</v>
      </c>
      <c r="R117" s="253"/>
      <c r="S117" s="253" t="s">
        <v>172</v>
      </c>
      <c r="T117" s="254" t="s">
        <v>173</v>
      </c>
      <c r="U117" s="225">
        <v>0</v>
      </c>
      <c r="V117" s="225">
        <f>ROUND(E117*U117,2)</f>
        <v>0</v>
      </c>
      <c r="W117" s="225"/>
      <c r="X117" s="225" t="s">
        <v>139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140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48">
        <v>37</v>
      </c>
      <c r="B118" s="249" t="s">
        <v>297</v>
      </c>
      <c r="C118" s="265" t="s">
        <v>298</v>
      </c>
      <c r="D118" s="250" t="s">
        <v>171</v>
      </c>
      <c r="E118" s="251">
        <v>2</v>
      </c>
      <c r="F118" s="252"/>
      <c r="G118" s="253">
        <f>ROUND(E118*F118,2)</f>
        <v>0</v>
      </c>
      <c r="H118" s="252"/>
      <c r="I118" s="253">
        <f>ROUND(E118*H118,2)</f>
        <v>0</v>
      </c>
      <c r="J118" s="252"/>
      <c r="K118" s="253">
        <f>ROUND(E118*J118,2)</f>
        <v>0</v>
      </c>
      <c r="L118" s="253">
        <v>21</v>
      </c>
      <c r="M118" s="253">
        <f>G118*(1+L118/100)</f>
        <v>0</v>
      </c>
      <c r="N118" s="253">
        <v>0</v>
      </c>
      <c r="O118" s="253">
        <f>ROUND(E118*N118,2)</f>
        <v>0</v>
      </c>
      <c r="P118" s="253">
        <v>0</v>
      </c>
      <c r="Q118" s="253">
        <f>ROUND(E118*P118,2)</f>
        <v>0</v>
      </c>
      <c r="R118" s="253"/>
      <c r="S118" s="253" t="s">
        <v>172</v>
      </c>
      <c r="T118" s="254" t="s">
        <v>173</v>
      </c>
      <c r="U118" s="225">
        <v>0</v>
      </c>
      <c r="V118" s="225">
        <f>ROUND(E118*U118,2)</f>
        <v>0</v>
      </c>
      <c r="W118" s="225"/>
      <c r="X118" s="225" t="s">
        <v>139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140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48">
        <v>38</v>
      </c>
      <c r="B119" s="249" t="s">
        <v>299</v>
      </c>
      <c r="C119" s="265" t="s">
        <v>300</v>
      </c>
      <c r="D119" s="250" t="s">
        <v>216</v>
      </c>
      <c r="E119" s="251">
        <v>4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21</v>
      </c>
      <c r="M119" s="253">
        <f>G119*(1+L119/100)</f>
        <v>0</v>
      </c>
      <c r="N119" s="253">
        <v>0</v>
      </c>
      <c r="O119" s="253">
        <f>ROUND(E119*N119,2)</f>
        <v>0</v>
      </c>
      <c r="P119" s="253">
        <v>0</v>
      </c>
      <c r="Q119" s="253">
        <f>ROUND(E119*P119,2)</f>
        <v>0</v>
      </c>
      <c r="R119" s="253"/>
      <c r="S119" s="253" t="s">
        <v>172</v>
      </c>
      <c r="T119" s="254" t="s">
        <v>173</v>
      </c>
      <c r="U119" s="225">
        <v>0</v>
      </c>
      <c r="V119" s="225">
        <f>ROUND(E119*U119,2)</f>
        <v>0</v>
      </c>
      <c r="W119" s="225"/>
      <c r="X119" s="225" t="s">
        <v>139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140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>
      <c r="A120" s="233" t="s">
        <v>133</v>
      </c>
      <c r="B120" s="234" t="s">
        <v>89</v>
      </c>
      <c r="C120" s="260" t="s">
        <v>90</v>
      </c>
      <c r="D120" s="235"/>
      <c r="E120" s="236"/>
      <c r="F120" s="237"/>
      <c r="G120" s="237">
        <f>SUMIF(AG121:AG154,"&lt;&gt;NOR",G121:G154)</f>
        <v>0</v>
      </c>
      <c r="H120" s="237"/>
      <c r="I120" s="237">
        <f>SUM(I121:I154)</f>
        <v>0</v>
      </c>
      <c r="J120" s="237"/>
      <c r="K120" s="237">
        <f>SUM(K121:K154)</f>
        <v>0</v>
      </c>
      <c r="L120" s="237"/>
      <c r="M120" s="237">
        <f>SUM(M121:M154)</f>
        <v>0</v>
      </c>
      <c r="N120" s="237"/>
      <c r="O120" s="237">
        <f>SUM(O121:O154)</f>
        <v>4.1499999999999995</v>
      </c>
      <c r="P120" s="237"/>
      <c r="Q120" s="237">
        <f>SUM(Q121:Q154)</f>
        <v>4.1900000000000004</v>
      </c>
      <c r="R120" s="237"/>
      <c r="S120" s="237"/>
      <c r="T120" s="238"/>
      <c r="U120" s="232"/>
      <c r="V120" s="232">
        <f>SUM(V121:V154)</f>
        <v>127.99000000000002</v>
      </c>
      <c r="W120" s="232"/>
      <c r="X120" s="232"/>
      <c r="AG120" t="s">
        <v>134</v>
      </c>
    </row>
    <row r="121" spans="1:60" ht="20.399999999999999" outlineLevel="1">
      <c r="A121" s="239">
        <v>39</v>
      </c>
      <c r="B121" s="240" t="s">
        <v>301</v>
      </c>
      <c r="C121" s="261" t="s">
        <v>302</v>
      </c>
      <c r="D121" s="241" t="s">
        <v>137</v>
      </c>
      <c r="E121" s="242">
        <v>20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1.6000000000000001E-4</v>
      </c>
      <c r="O121" s="244">
        <f>ROUND(E121*N121,2)</f>
        <v>0</v>
      </c>
      <c r="P121" s="244">
        <v>2.4750000000000001E-2</v>
      </c>
      <c r="Q121" s="244">
        <f>ROUND(E121*P121,2)</f>
        <v>0.5</v>
      </c>
      <c r="R121" s="244" t="s">
        <v>303</v>
      </c>
      <c r="S121" s="244" t="s">
        <v>138</v>
      </c>
      <c r="T121" s="245" t="s">
        <v>138</v>
      </c>
      <c r="U121" s="225">
        <v>0.41</v>
      </c>
      <c r="V121" s="225">
        <f>ROUND(E121*U121,2)</f>
        <v>8.1999999999999993</v>
      </c>
      <c r="W121" s="225"/>
      <c r="X121" s="225" t="s">
        <v>139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140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22"/>
      <c r="B122" s="223"/>
      <c r="C122" s="262" t="s">
        <v>304</v>
      </c>
      <c r="D122" s="227"/>
      <c r="E122" s="228">
        <v>20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142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0.399999999999999" outlineLevel="1">
      <c r="A123" s="239">
        <v>40</v>
      </c>
      <c r="B123" s="240" t="s">
        <v>305</v>
      </c>
      <c r="C123" s="261" t="s">
        <v>306</v>
      </c>
      <c r="D123" s="241" t="s">
        <v>152</v>
      </c>
      <c r="E123" s="242">
        <v>209.49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1.452E-2</v>
      </c>
      <c r="O123" s="244">
        <f>ROUND(E123*N123,2)</f>
        <v>3.04</v>
      </c>
      <c r="P123" s="244">
        <v>0</v>
      </c>
      <c r="Q123" s="244">
        <f>ROUND(E123*P123,2)</f>
        <v>0</v>
      </c>
      <c r="R123" s="244" t="s">
        <v>303</v>
      </c>
      <c r="S123" s="244" t="s">
        <v>138</v>
      </c>
      <c r="T123" s="245" t="s">
        <v>138</v>
      </c>
      <c r="U123" s="225">
        <v>0.27</v>
      </c>
      <c r="V123" s="225">
        <f>ROUND(E123*U123,2)</f>
        <v>56.56</v>
      </c>
      <c r="W123" s="225"/>
      <c r="X123" s="225" t="s">
        <v>139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140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22"/>
      <c r="B124" s="223"/>
      <c r="C124" s="262" t="s">
        <v>307</v>
      </c>
      <c r="D124" s="227"/>
      <c r="E124" s="228">
        <v>209.49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142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0.399999999999999" outlineLevel="1">
      <c r="A125" s="239">
        <v>41</v>
      </c>
      <c r="B125" s="240" t="s">
        <v>308</v>
      </c>
      <c r="C125" s="261" t="s">
        <v>309</v>
      </c>
      <c r="D125" s="241" t="s">
        <v>152</v>
      </c>
      <c r="E125" s="242">
        <v>209.49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1.4999999999999999E-2</v>
      </c>
      <c r="Q125" s="244">
        <f>ROUND(E125*P125,2)</f>
        <v>3.14</v>
      </c>
      <c r="R125" s="244" t="s">
        <v>303</v>
      </c>
      <c r="S125" s="244" t="s">
        <v>138</v>
      </c>
      <c r="T125" s="245" t="s">
        <v>138</v>
      </c>
      <c r="U125" s="225">
        <v>0.09</v>
      </c>
      <c r="V125" s="225">
        <f>ROUND(E125*U125,2)</f>
        <v>18.850000000000001</v>
      </c>
      <c r="W125" s="225"/>
      <c r="X125" s="225" t="s">
        <v>139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140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22"/>
      <c r="B126" s="223"/>
      <c r="C126" s="262" t="s">
        <v>307</v>
      </c>
      <c r="D126" s="227"/>
      <c r="E126" s="228">
        <v>209.49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142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0.399999999999999" outlineLevel="1">
      <c r="A127" s="239">
        <v>42</v>
      </c>
      <c r="B127" s="240" t="s">
        <v>310</v>
      </c>
      <c r="C127" s="261" t="s">
        <v>311</v>
      </c>
      <c r="D127" s="241" t="s">
        <v>152</v>
      </c>
      <c r="E127" s="242">
        <v>3.8951600000000002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1.6000000000000001E-4</v>
      </c>
      <c r="O127" s="244">
        <f>ROUND(E127*N127,2)</f>
        <v>0</v>
      </c>
      <c r="P127" s="244">
        <v>1.32E-2</v>
      </c>
      <c r="Q127" s="244">
        <f>ROUND(E127*P127,2)</f>
        <v>0.05</v>
      </c>
      <c r="R127" s="244" t="s">
        <v>303</v>
      </c>
      <c r="S127" s="244" t="s">
        <v>138</v>
      </c>
      <c r="T127" s="245" t="s">
        <v>138</v>
      </c>
      <c r="U127" s="225">
        <v>1.2858000000000001</v>
      </c>
      <c r="V127" s="225">
        <f>ROUND(E127*U127,2)</f>
        <v>5.01</v>
      </c>
      <c r="W127" s="225"/>
      <c r="X127" s="225" t="s">
        <v>139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140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22"/>
      <c r="B128" s="223"/>
      <c r="C128" s="262" t="s">
        <v>312</v>
      </c>
      <c r="D128" s="227"/>
      <c r="E128" s="228">
        <v>3.3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142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22"/>
      <c r="B129" s="223"/>
      <c r="C129" s="262" t="s">
        <v>313</v>
      </c>
      <c r="D129" s="227"/>
      <c r="E129" s="228">
        <v>0.57750000000000001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142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62" t="s">
        <v>314</v>
      </c>
      <c r="D130" s="227"/>
      <c r="E130" s="228">
        <v>1.7659999999999999E-2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142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48">
        <v>43</v>
      </c>
      <c r="B131" s="249" t="s">
        <v>315</v>
      </c>
      <c r="C131" s="265" t="s">
        <v>316</v>
      </c>
      <c r="D131" s="250" t="s">
        <v>137</v>
      </c>
      <c r="E131" s="251">
        <v>1</v>
      </c>
      <c r="F131" s="252"/>
      <c r="G131" s="253">
        <f>ROUND(E131*F131,2)</f>
        <v>0</v>
      </c>
      <c r="H131" s="252"/>
      <c r="I131" s="253">
        <f>ROUND(E131*H131,2)</f>
        <v>0</v>
      </c>
      <c r="J131" s="252"/>
      <c r="K131" s="253">
        <f>ROUND(E131*J131,2)</f>
        <v>0</v>
      </c>
      <c r="L131" s="253">
        <v>21</v>
      </c>
      <c r="M131" s="253">
        <f>G131*(1+L131/100)</f>
        <v>0</v>
      </c>
      <c r="N131" s="253">
        <v>0</v>
      </c>
      <c r="O131" s="253">
        <f>ROUND(E131*N131,2)</f>
        <v>0</v>
      </c>
      <c r="P131" s="253">
        <v>0.04</v>
      </c>
      <c r="Q131" s="253">
        <f>ROUND(E131*P131,2)</f>
        <v>0.04</v>
      </c>
      <c r="R131" s="253" t="s">
        <v>303</v>
      </c>
      <c r="S131" s="253" t="s">
        <v>138</v>
      </c>
      <c r="T131" s="254" t="s">
        <v>138</v>
      </c>
      <c r="U131" s="225">
        <v>0.39</v>
      </c>
      <c r="V131" s="225">
        <f>ROUND(E131*U131,2)</f>
        <v>0.39</v>
      </c>
      <c r="W131" s="225"/>
      <c r="X131" s="225" t="s">
        <v>139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140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39">
        <v>44</v>
      </c>
      <c r="B132" s="240" t="s">
        <v>317</v>
      </c>
      <c r="C132" s="261" t="s">
        <v>318</v>
      </c>
      <c r="D132" s="241" t="s">
        <v>152</v>
      </c>
      <c r="E132" s="242">
        <v>24.03295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2.0000000000000002E-5</v>
      </c>
      <c r="O132" s="244">
        <f>ROUND(E132*N132,2)</f>
        <v>0</v>
      </c>
      <c r="P132" s="244">
        <v>0</v>
      </c>
      <c r="Q132" s="244">
        <f>ROUND(E132*P132,2)</f>
        <v>0</v>
      </c>
      <c r="R132" s="244" t="s">
        <v>303</v>
      </c>
      <c r="S132" s="244" t="s">
        <v>138</v>
      </c>
      <c r="T132" s="245" t="s">
        <v>138</v>
      </c>
      <c r="U132" s="225">
        <v>0.48499999999999999</v>
      </c>
      <c r="V132" s="225">
        <f>ROUND(E132*U132,2)</f>
        <v>11.66</v>
      </c>
      <c r="W132" s="225"/>
      <c r="X132" s="225" t="s">
        <v>139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140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22"/>
      <c r="B133" s="223"/>
      <c r="C133" s="262" t="s">
        <v>319</v>
      </c>
      <c r="D133" s="227"/>
      <c r="E133" s="228">
        <v>2.97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142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22"/>
      <c r="B134" s="223"/>
      <c r="C134" s="262" t="s">
        <v>320</v>
      </c>
      <c r="D134" s="227"/>
      <c r="E134" s="228">
        <v>2.8574999999999999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142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22"/>
      <c r="B135" s="223"/>
      <c r="C135" s="262" t="s">
        <v>321</v>
      </c>
      <c r="D135" s="227"/>
      <c r="E135" s="228">
        <v>3.7137500000000001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142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22"/>
      <c r="B136" s="223"/>
      <c r="C136" s="262" t="s">
        <v>322</v>
      </c>
      <c r="D136" s="227"/>
      <c r="E136" s="228">
        <v>1.3240000000000001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142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22"/>
      <c r="B137" s="223"/>
      <c r="C137" s="262" t="s">
        <v>323</v>
      </c>
      <c r="D137" s="227"/>
      <c r="E137" s="228">
        <v>2.4624999999999999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142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22"/>
      <c r="B138" s="223"/>
      <c r="C138" s="262" t="s">
        <v>324</v>
      </c>
      <c r="D138" s="227"/>
      <c r="E138" s="228">
        <v>6.8579999999999997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142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22"/>
      <c r="B139" s="223"/>
      <c r="C139" s="262" t="s">
        <v>325</v>
      </c>
      <c r="D139" s="227"/>
      <c r="E139" s="228">
        <v>3.8472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142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39">
        <v>45</v>
      </c>
      <c r="B140" s="240" t="s">
        <v>326</v>
      </c>
      <c r="C140" s="261" t="s">
        <v>327</v>
      </c>
      <c r="D140" s="241" t="s">
        <v>137</v>
      </c>
      <c r="E140" s="242">
        <v>15.4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8.2500000000000004E-3</v>
      </c>
      <c r="O140" s="244">
        <f>ROUND(E140*N140,2)</f>
        <v>0.13</v>
      </c>
      <c r="P140" s="244">
        <v>0</v>
      </c>
      <c r="Q140" s="244">
        <f>ROUND(E140*P140,2)</f>
        <v>0</v>
      </c>
      <c r="R140" s="244" t="s">
        <v>303</v>
      </c>
      <c r="S140" s="244" t="s">
        <v>138</v>
      </c>
      <c r="T140" s="245" t="s">
        <v>138</v>
      </c>
      <c r="U140" s="225">
        <v>0.5</v>
      </c>
      <c r="V140" s="225">
        <f>ROUND(E140*U140,2)</f>
        <v>7.7</v>
      </c>
      <c r="W140" s="225"/>
      <c r="X140" s="225" t="s">
        <v>139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140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22"/>
      <c r="B141" s="223"/>
      <c r="C141" s="263" t="s">
        <v>328</v>
      </c>
      <c r="D141" s="246"/>
      <c r="E141" s="246"/>
      <c r="F141" s="246"/>
      <c r="G141" s="246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148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22"/>
      <c r="B142" s="223"/>
      <c r="C142" s="262" t="s">
        <v>329</v>
      </c>
      <c r="D142" s="227"/>
      <c r="E142" s="228">
        <v>8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142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22"/>
      <c r="B143" s="223"/>
      <c r="C143" s="262" t="s">
        <v>330</v>
      </c>
      <c r="D143" s="227"/>
      <c r="E143" s="228">
        <v>7.4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142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39">
        <v>46</v>
      </c>
      <c r="B144" s="240" t="s">
        <v>331</v>
      </c>
      <c r="C144" s="261" t="s">
        <v>332</v>
      </c>
      <c r="D144" s="241" t="s">
        <v>137</v>
      </c>
      <c r="E144" s="242">
        <v>20</v>
      </c>
      <c r="F144" s="243"/>
      <c r="G144" s="244">
        <f>ROUND(E144*F144,2)</f>
        <v>0</v>
      </c>
      <c r="H144" s="243"/>
      <c r="I144" s="244">
        <f>ROUND(E144*H144,2)</f>
        <v>0</v>
      </c>
      <c r="J144" s="243"/>
      <c r="K144" s="244">
        <f>ROUND(E144*J144,2)</f>
        <v>0</v>
      </c>
      <c r="L144" s="244">
        <v>21</v>
      </c>
      <c r="M144" s="244">
        <f>G144*(1+L144/100)</f>
        <v>0</v>
      </c>
      <c r="N144" s="244">
        <v>2.3460000000000002E-2</v>
      </c>
      <c r="O144" s="244">
        <f>ROUND(E144*N144,2)</f>
        <v>0.47</v>
      </c>
      <c r="P144" s="244">
        <v>0</v>
      </c>
      <c r="Q144" s="244">
        <f>ROUND(E144*P144,2)</f>
        <v>0</v>
      </c>
      <c r="R144" s="244" t="s">
        <v>303</v>
      </c>
      <c r="S144" s="244" t="s">
        <v>138</v>
      </c>
      <c r="T144" s="245" t="s">
        <v>138</v>
      </c>
      <c r="U144" s="225">
        <v>0.82499999999999996</v>
      </c>
      <c r="V144" s="225">
        <f>ROUND(E144*U144,2)</f>
        <v>16.5</v>
      </c>
      <c r="W144" s="225"/>
      <c r="X144" s="225" t="s">
        <v>139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140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22"/>
      <c r="B145" s="223"/>
      <c r="C145" s="263" t="s">
        <v>328</v>
      </c>
      <c r="D145" s="246"/>
      <c r="E145" s="246"/>
      <c r="F145" s="246"/>
      <c r="G145" s="246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148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20.399999999999999" outlineLevel="1">
      <c r="A146" s="248">
        <v>47</v>
      </c>
      <c r="B146" s="249" t="s">
        <v>333</v>
      </c>
      <c r="C146" s="265" t="s">
        <v>334</v>
      </c>
      <c r="D146" s="250" t="s">
        <v>137</v>
      </c>
      <c r="E146" s="251">
        <v>20</v>
      </c>
      <c r="F146" s="252"/>
      <c r="G146" s="253">
        <f>ROUND(E146*F146,2)</f>
        <v>0</v>
      </c>
      <c r="H146" s="252"/>
      <c r="I146" s="253">
        <f>ROUND(E146*H146,2)</f>
        <v>0</v>
      </c>
      <c r="J146" s="252"/>
      <c r="K146" s="253">
        <f>ROUND(E146*J146,2)</f>
        <v>0</v>
      </c>
      <c r="L146" s="253">
        <v>21</v>
      </c>
      <c r="M146" s="253">
        <f>G146*(1+L146/100)</f>
        <v>0</v>
      </c>
      <c r="N146" s="253">
        <v>1.6000000000000001E-4</v>
      </c>
      <c r="O146" s="253">
        <f>ROUND(E146*N146,2)</f>
        <v>0</v>
      </c>
      <c r="P146" s="253">
        <v>2.3E-2</v>
      </c>
      <c r="Q146" s="253">
        <f>ROUND(E146*P146,2)</f>
        <v>0.46</v>
      </c>
      <c r="R146" s="253" t="s">
        <v>303</v>
      </c>
      <c r="S146" s="253" t="s">
        <v>138</v>
      </c>
      <c r="T146" s="254" t="s">
        <v>138</v>
      </c>
      <c r="U146" s="225">
        <v>0.156</v>
      </c>
      <c r="V146" s="225">
        <f>ROUND(E146*U146,2)</f>
        <v>3.12</v>
      </c>
      <c r="W146" s="225"/>
      <c r="X146" s="225" t="s">
        <v>139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140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39">
        <v>48</v>
      </c>
      <c r="B147" s="240" t="s">
        <v>335</v>
      </c>
      <c r="C147" s="261" t="s">
        <v>336</v>
      </c>
      <c r="D147" s="241" t="s">
        <v>145</v>
      </c>
      <c r="E147" s="242">
        <v>5.8028000000000004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2.9100000000000001E-2</v>
      </c>
      <c r="O147" s="244">
        <f>ROUND(E147*N147,2)</f>
        <v>0.17</v>
      </c>
      <c r="P147" s="244">
        <v>0</v>
      </c>
      <c r="Q147" s="244">
        <f>ROUND(E147*P147,2)</f>
        <v>0</v>
      </c>
      <c r="R147" s="244" t="s">
        <v>303</v>
      </c>
      <c r="S147" s="244" t="s">
        <v>138</v>
      </c>
      <c r="T147" s="245" t="s">
        <v>138</v>
      </c>
      <c r="U147" s="225">
        <v>0</v>
      </c>
      <c r="V147" s="225">
        <f>ROUND(E147*U147,2)</f>
        <v>0</v>
      </c>
      <c r="W147" s="225"/>
      <c r="X147" s="225" t="s">
        <v>139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140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22"/>
      <c r="B148" s="223"/>
      <c r="C148" s="262" t="s">
        <v>337</v>
      </c>
      <c r="D148" s="227"/>
      <c r="E148" s="228">
        <v>5.0277599999999998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142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22"/>
      <c r="B149" s="223"/>
      <c r="C149" s="262" t="s">
        <v>338</v>
      </c>
      <c r="D149" s="227"/>
      <c r="E149" s="228">
        <v>7.1040000000000006E-2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142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22"/>
      <c r="B150" s="223"/>
      <c r="C150" s="262" t="s">
        <v>339</v>
      </c>
      <c r="D150" s="227"/>
      <c r="E150" s="228">
        <v>0.70399999999999996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142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39">
        <v>49</v>
      </c>
      <c r="B151" s="240" t="s">
        <v>340</v>
      </c>
      <c r="C151" s="261" t="s">
        <v>341</v>
      </c>
      <c r="D151" s="241" t="s">
        <v>152</v>
      </c>
      <c r="E151" s="242">
        <v>26.436250000000001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1.2999999999999999E-2</v>
      </c>
      <c r="O151" s="244">
        <f>ROUND(E151*N151,2)</f>
        <v>0.34</v>
      </c>
      <c r="P151" s="244">
        <v>0</v>
      </c>
      <c r="Q151" s="244">
        <f>ROUND(E151*P151,2)</f>
        <v>0</v>
      </c>
      <c r="R151" s="244"/>
      <c r="S151" s="244" t="s">
        <v>172</v>
      </c>
      <c r="T151" s="245" t="s">
        <v>138</v>
      </c>
      <c r="U151" s="225">
        <v>0</v>
      </c>
      <c r="V151" s="225">
        <f>ROUND(E151*U151,2)</f>
        <v>0</v>
      </c>
      <c r="W151" s="225"/>
      <c r="X151" s="225" t="s">
        <v>204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205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22"/>
      <c r="B152" s="223"/>
      <c r="C152" s="262" t="s">
        <v>342</v>
      </c>
      <c r="D152" s="227"/>
      <c r="E152" s="228">
        <v>26.436250000000001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142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22">
        <v>50</v>
      </c>
      <c r="B153" s="223" t="s">
        <v>343</v>
      </c>
      <c r="C153" s="267" t="s">
        <v>344</v>
      </c>
      <c r="D153" s="224" t="s">
        <v>0</v>
      </c>
      <c r="E153" s="257"/>
      <c r="F153" s="226"/>
      <c r="G153" s="225">
        <f>ROUND(E153*F153,2)</f>
        <v>0</v>
      </c>
      <c r="H153" s="226"/>
      <c r="I153" s="225">
        <f>ROUND(E153*H153,2)</f>
        <v>0</v>
      </c>
      <c r="J153" s="226"/>
      <c r="K153" s="225">
        <f>ROUND(E153*J153,2)</f>
        <v>0</v>
      </c>
      <c r="L153" s="225">
        <v>21</v>
      </c>
      <c r="M153" s="225">
        <f>G153*(1+L153/100)</f>
        <v>0</v>
      </c>
      <c r="N153" s="225">
        <v>0</v>
      </c>
      <c r="O153" s="225">
        <f>ROUND(E153*N153,2)</f>
        <v>0</v>
      </c>
      <c r="P153" s="225">
        <v>0</v>
      </c>
      <c r="Q153" s="225">
        <f>ROUND(E153*P153,2)</f>
        <v>0</v>
      </c>
      <c r="R153" s="225" t="s">
        <v>303</v>
      </c>
      <c r="S153" s="225" t="s">
        <v>138</v>
      </c>
      <c r="T153" s="225" t="s">
        <v>138</v>
      </c>
      <c r="U153" s="225">
        <v>0</v>
      </c>
      <c r="V153" s="225">
        <f>ROUND(E153*U153,2)</f>
        <v>0</v>
      </c>
      <c r="W153" s="225"/>
      <c r="X153" s="225" t="s">
        <v>236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237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22"/>
      <c r="B154" s="223"/>
      <c r="C154" s="268" t="s">
        <v>292</v>
      </c>
      <c r="D154" s="258"/>
      <c r="E154" s="258"/>
      <c r="F154" s="258"/>
      <c r="G154" s="258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148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>
      <c r="A155" s="233" t="s">
        <v>133</v>
      </c>
      <c r="B155" s="234" t="s">
        <v>91</v>
      </c>
      <c r="C155" s="260" t="s">
        <v>92</v>
      </c>
      <c r="D155" s="235"/>
      <c r="E155" s="236"/>
      <c r="F155" s="237"/>
      <c r="G155" s="237">
        <f>SUMIF(AG156:AG183,"&lt;&gt;NOR",G156:G183)</f>
        <v>0</v>
      </c>
      <c r="H155" s="237"/>
      <c r="I155" s="237">
        <f>SUM(I156:I183)</f>
        <v>0</v>
      </c>
      <c r="J155" s="237"/>
      <c r="K155" s="237">
        <f>SUM(K156:K183)</f>
        <v>0</v>
      </c>
      <c r="L155" s="237"/>
      <c r="M155" s="237">
        <f>SUM(M156:M183)</f>
        <v>0</v>
      </c>
      <c r="N155" s="237"/>
      <c r="O155" s="237">
        <f>SUM(O156:O183)</f>
        <v>0.04</v>
      </c>
      <c r="P155" s="237"/>
      <c r="Q155" s="237">
        <f>SUM(Q156:Q183)</f>
        <v>0.32</v>
      </c>
      <c r="R155" s="237"/>
      <c r="S155" s="237"/>
      <c r="T155" s="238"/>
      <c r="U155" s="232"/>
      <c r="V155" s="232">
        <f>SUM(V156:V183)</f>
        <v>18.04</v>
      </c>
      <c r="W155" s="232"/>
      <c r="X155" s="232"/>
      <c r="AG155" t="s">
        <v>134</v>
      </c>
    </row>
    <row r="156" spans="1:60" ht="30.6" outlineLevel="1">
      <c r="A156" s="239">
        <v>51</v>
      </c>
      <c r="B156" s="240" t="s">
        <v>345</v>
      </c>
      <c r="C156" s="261" t="s">
        <v>346</v>
      </c>
      <c r="D156" s="241" t="s">
        <v>152</v>
      </c>
      <c r="E156" s="242">
        <v>6.9508999999999999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5.3499999999999997E-3</v>
      </c>
      <c r="O156" s="244">
        <f>ROUND(E156*N156,2)</f>
        <v>0.04</v>
      </c>
      <c r="P156" s="244">
        <v>0</v>
      </c>
      <c r="Q156" s="244">
        <f>ROUND(E156*P156,2)</f>
        <v>0</v>
      </c>
      <c r="R156" s="244" t="s">
        <v>347</v>
      </c>
      <c r="S156" s="244" t="s">
        <v>138</v>
      </c>
      <c r="T156" s="245" t="s">
        <v>138</v>
      </c>
      <c r="U156" s="225">
        <v>1.2</v>
      </c>
      <c r="V156" s="225">
        <f>ROUND(E156*U156,2)</f>
        <v>8.34</v>
      </c>
      <c r="W156" s="225"/>
      <c r="X156" s="225" t="s">
        <v>139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140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22"/>
      <c r="B157" s="223"/>
      <c r="C157" s="262" t="s">
        <v>348</v>
      </c>
      <c r="D157" s="227"/>
      <c r="E157" s="228">
        <v>3.8025000000000002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142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22"/>
      <c r="B158" s="223"/>
      <c r="C158" s="262" t="s">
        <v>349</v>
      </c>
      <c r="D158" s="227"/>
      <c r="E158" s="228">
        <v>2.496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142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22"/>
      <c r="B159" s="223"/>
      <c r="C159" s="262" t="s">
        <v>350</v>
      </c>
      <c r="D159" s="227"/>
      <c r="E159" s="228">
        <v>0.65239999999999998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142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ht="20.399999999999999" outlineLevel="1">
      <c r="A160" s="239">
        <v>52</v>
      </c>
      <c r="B160" s="240" t="s">
        <v>351</v>
      </c>
      <c r="C160" s="261" t="s">
        <v>352</v>
      </c>
      <c r="D160" s="241" t="s">
        <v>137</v>
      </c>
      <c r="E160" s="242">
        <v>21.225000000000001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4">
        <v>0</v>
      </c>
      <c r="O160" s="244">
        <f>ROUND(E160*N160,2)</f>
        <v>0</v>
      </c>
      <c r="P160" s="244">
        <v>2.98E-3</v>
      </c>
      <c r="Q160" s="244">
        <f>ROUND(E160*P160,2)</f>
        <v>0.06</v>
      </c>
      <c r="R160" s="244" t="s">
        <v>347</v>
      </c>
      <c r="S160" s="244" t="s">
        <v>138</v>
      </c>
      <c r="T160" s="245" t="s">
        <v>138</v>
      </c>
      <c r="U160" s="225">
        <v>0.06</v>
      </c>
      <c r="V160" s="225">
        <f>ROUND(E160*U160,2)</f>
        <v>1.27</v>
      </c>
      <c r="W160" s="225"/>
      <c r="X160" s="225" t="s">
        <v>139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140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22"/>
      <c r="B161" s="223"/>
      <c r="C161" s="262" t="s">
        <v>353</v>
      </c>
      <c r="D161" s="227"/>
      <c r="E161" s="228">
        <v>21.225000000000001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142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20.399999999999999" outlineLevel="1">
      <c r="A162" s="239">
        <v>53</v>
      </c>
      <c r="B162" s="240" t="s">
        <v>354</v>
      </c>
      <c r="C162" s="261" t="s">
        <v>355</v>
      </c>
      <c r="D162" s="241" t="s">
        <v>137</v>
      </c>
      <c r="E162" s="242">
        <v>58.1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21</v>
      </c>
      <c r="M162" s="244">
        <f>G162*(1+L162/100)</f>
        <v>0</v>
      </c>
      <c r="N162" s="244">
        <v>0</v>
      </c>
      <c r="O162" s="244">
        <f>ROUND(E162*N162,2)</f>
        <v>0</v>
      </c>
      <c r="P162" s="244">
        <v>4.15E-3</v>
      </c>
      <c r="Q162" s="244">
        <f>ROUND(E162*P162,2)</f>
        <v>0.24</v>
      </c>
      <c r="R162" s="244" t="s">
        <v>347</v>
      </c>
      <c r="S162" s="244" t="s">
        <v>138</v>
      </c>
      <c r="T162" s="245" t="s">
        <v>138</v>
      </c>
      <c r="U162" s="225">
        <v>7.0000000000000007E-2</v>
      </c>
      <c r="V162" s="225">
        <f>ROUND(E162*U162,2)</f>
        <v>4.07</v>
      </c>
      <c r="W162" s="225"/>
      <c r="X162" s="225" t="s">
        <v>139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140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>
      <c r="A163" s="222"/>
      <c r="B163" s="223"/>
      <c r="C163" s="262" t="s">
        <v>356</v>
      </c>
      <c r="D163" s="227"/>
      <c r="E163" s="228">
        <v>58.1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142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39">
        <v>54</v>
      </c>
      <c r="B164" s="240" t="s">
        <v>357</v>
      </c>
      <c r="C164" s="261" t="s">
        <v>358</v>
      </c>
      <c r="D164" s="241" t="s">
        <v>152</v>
      </c>
      <c r="E164" s="242">
        <v>3.8025000000000002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5.8500000000000002E-3</v>
      </c>
      <c r="Q164" s="244">
        <f>ROUND(E164*P164,2)</f>
        <v>0.02</v>
      </c>
      <c r="R164" s="244" t="s">
        <v>347</v>
      </c>
      <c r="S164" s="244" t="s">
        <v>138</v>
      </c>
      <c r="T164" s="245" t="s">
        <v>138</v>
      </c>
      <c r="U164" s="225">
        <v>0.184</v>
      </c>
      <c r="V164" s="225">
        <f>ROUND(E164*U164,2)</f>
        <v>0.7</v>
      </c>
      <c r="W164" s="225"/>
      <c r="X164" s="225" t="s">
        <v>139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140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22"/>
      <c r="B165" s="223"/>
      <c r="C165" s="262" t="s">
        <v>359</v>
      </c>
      <c r="D165" s="227"/>
      <c r="E165" s="228">
        <v>3.8025000000000002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142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48">
        <v>55</v>
      </c>
      <c r="B166" s="249" t="s">
        <v>360</v>
      </c>
      <c r="C166" s="265" t="s">
        <v>361</v>
      </c>
      <c r="D166" s="250" t="s">
        <v>137</v>
      </c>
      <c r="E166" s="251">
        <v>25.71</v>
      </c>
      <c r="F166" s="252"/>
      <c r="G166" s="253">
        <f>ROUND(E166*F166,2)</f>
        <v>0</v>
      </c>
      <c r="H166" s="252"/>
      <c r="I166" s="253">
        <f>ROUND(E166*H166,2)</f>
        <v>0</v>
      </c>
      <c r="J166" s="252"/>
      <c r="K166" s="253">
        <f>ROUND(E166*J166,2)</f>
        <v>0</v>
      </c>
      <c r="L166" s="253">
        <v>21</v>
      </c>
      <c r="M166" s="253">
        <f>G166*(1+L166/100)</f>
        <v>0</v>
      </c>
      <c r="N166" s="253">
        <v>0</v>
      </c>
      <c r="O166" s="253">
        <f>ROUND(E166*N166,2)</f>
        <v>0</v>
      </c>
      <c r="P166" s="253">
        <v>0</v>
      </c>
      <c r="Q166" s="253">
        <f>ROUND(E166*P166,2)</f>
        <v>0</v>
      </c>
      <c r="R166" s="253"/>
      <c r="S166" s="253" t="s">
        <v>172</v>
      </c>
      <c r="T166" s="254" t="s">
        <v>173</v>
      </c>
      <c r="U166" s="225">
        <v>0</v>
      </c>
      <c r="V166" s="225">
        <f>ROUND(E166*U166,2)</f>
        <v>0</v>
      </c>
      <c r="W166" s="225"/>
      <c r="X166" s="225" t="s">
        <v>139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140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39">
        <v>56</v>
      </c>
      <c r="B167" s="240" t="s">
        <v>362</v>
      </c>
      <c r="C167" s="261" t="s">
        <v>363</v>
      </c>
      <c r="D167" s="241" t="s">
        <v>152</v>
      </c>
      <c r="E167" s="242">
        <v>3.8025000000000002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172</v>
      </c>
      <c r="T167" s="245" t="s">
        <v>173</v>
      </c>
      <c r="U167" s="225">
        <v>0</v>
      </c>
      <c r="V167" s="225">
        <f>ROUND(E167*U167,2)</f>
        <v>0</v>
      </c>
      <c r="W167" s="225"/>
      <c r="X167" s="225" t="s">
        <v>139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140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>
      <c r="A168" s="222"/>
      <c r="B168" s="223"/>
      <c r="C168" s="262" t="s">
        <v>348</v>
      </c>
      <c r="D168" s="227"/>
      <c r="E168" s="228">
        <v>3.8025000000000002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142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>
      <c r="A169" s="239">
        <v>57</v>
      </c>
      <c r="B169" s="240" t="s">
        <v>364</v>
      </c>
      <c r="C169" s="261" t="s">
        <v>365</v>
      </c>
      <c r="D169" s="241" t="s">
        <v>216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4.6000000000000001E-4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172</v>
      </c>
      <c r="T169" s="245" t="s">
        <v>138</v>
      </c>
      <c r="U169" s="225">
        <v>1.48</v>
      </c>
      <c r="V169" s="225">
        <f>ROUND(E169*U169,2)</f>
        <v>1.48</v>
      </c>
      <c r="W169" s="225"/>
      <c r="X169" s="225" t="s">
        <v>139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140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>
      <c r="A170" s="222"/>
      <c r="B170" s="223"/>
      <c r="C170" s="266" t="s">
        <v>366</v>
      </c>
      <c r="D170" s="256"/>
      <c r="E170" s="256"/>
      <c r="F170" s="256"/>
      <c r="G170" s="256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155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39">
        <v>58</v>
      </c>
      <c r="B171" s="240" t="s">
        <v>367</v>
      </c>
      <c r="C171" s="261" t="s">
        <v>368</v>
      </c>
      <c r="D171" s="241" t="s">
        <v>216</v>
      </c>
      <c r="E171" s="242">
        <v>1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4.6000000000000001E-4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172</v>
      </c>
      <c r="T171" s="245" t="s">
        <v>138</v>
      </c>
      <c r="U171" s="225">
        <v>1.48</v>
      </c>
      <c r="V171" s="225">
        <f>ROUND(E171*U171,2)</f>
        <v>1.48</v>
      </c>
      <c r="W171" s="225"/>
      <c r="X171" s="225" t="s">
        <v>139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140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22"/>
      <c r="B172" s="223"/>
      <c r="C172" s="266" t="s">
        <v>366</v>
      </c>
      <c r="D172" s="256"/>
      <c r="E172" s="256"/>
      <c r="F172" s="256"/>
      <c r="G172" s="256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155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48">
        <v>59</v>
      </c>
      <c r="B173" s="249" t="s">
        <v>369</v>
      </c>
      <c r="C173" s="265" t="s">
        <v>370</v>
      </c>
      <c r="D173" s="250" t="s">
        <v>137</v>
      </c>
      <c r="E173" s="251">
        <v>25.71</v>
      </c>
      <c r="F173" s="252"/>
      <c r="G173" s="253">
        <f>ROUND(E173*F173,2)</f>
        <v>0</v>
      </c>
      <c r="H173" s="252"/>
      <c r="I173" s="253">
        <f>ROUND(E173*H173,2)</f>
        <v>0</v>
      </c>
      <c r="J173" s="252"/>
      <c r="K173" s="253">
        <f>ROUND(E173*J173,2)</f>
        <v>0</v>
      </c>
      <c r="L173" s="253">
        <v>21</v>
      </c>
      <c r="M173" s="253">
        <f>G173*(1+L173/100)</f>
        <v>0</v>
      </c>
      <c r="N173" s="253">
        <v>0</v>
      </c>
      <c r="O173" s="253">
        <f>ROUND(E173*N173,2)</f>
        <v>0</v>
      </c>
      <c r="P173" s="253">
        <v>0</v>
      </c>
      <c r="Q173" s="253">
        <f>ROUND(E173*P173,2)</f>
        <v>0</v>
      </c>
      <c r="R173" s="253"/>
      <c r="S173" s="253" t="s">
        <v>172</v>
      </c>
      <c r="T173" s="254" t="s">
        <v>173</v>
      </c>
      <c r="U173" s="225">
        <v>0</v>
      </c>
      <c r="V173" s="225">
        <f>ROUND(E173*U173,2)</f>
        <v>0</v>
      </c>
      <c r="W173" s="225"/>
      <c r="X173" s="225" t="s">
        <v>139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140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48">
        <v>60</v>
      </c>
      <c r="B174" s="249" t="s">
        <v>371</v>
      </c>
      <c r="C174" s="265" t="s">
        <v>372</v>
      </c>
      <c r="D174" s="250" t="s">
        <v>171</v>
      </c>
      <c r="E174" s="251">
        <v>1</v>
      </c>
      <c r="F174" s="252"/>
      <c r="G174" s="253">
        <f>ROUND(E174*F174,2)</f>
        <v>0</v>
      </c>
      <c r="H174" s="252"/>
      <c r="I174" s="253">
        <f>ROUND(E174*H174,2)</f>
        <v>0</v>
      </c>
      <c r="J174" s="252"/>
      <c r="K174" s="253">
        <f>ROUND(E174*J174,2)</f>
        <v>0</v>
      </c>
      <c r="L174" s="253">
        <v>21</v>
      </c>
      <c r="M174" s="253">
        <f>G174*(1+L174/100)</f>
        <v>0</v>
      </c>
      <c r="N174" s="253">
        <v>0</v>
      </c>
      <c r="O174" s="253">
        <f>ROUND(E174*N174,2)</f>
        <v>0</v>
      </c>
      <c r="P174" s="253">
        <v>0</v>
      </c>
      <c r="Q174" s="253">
        <f>ROUND(E174*P174,2)</f>
        <v>0</v>
      </c>
      <c r="R174" s="253"/>
      <c r="S174" s="253" t="s">
        <v>172</v>
      </c>
      <c r="T174" s="254" t="s">
        <v>173</v>
      </c>
      <c r="U174" s="225">
        <v>0</v>
      </c>
      <c r="V174" s="225">
        <f>ROUND(E174*U174,2)</f>
        <v>0</v>
      </c>
      <c r="W174" s="225"/>
      <c r="X174" s="225" t="s">
        <v>139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140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39">
        <v>61</v>
      </c>
      <c r="B175" s="240" t="s">
        <v>373</v>
      </c>
      <c r="C175" s="261" t="s">
        <v>374</v>
      </c>
      <c r="D175" s="241" t="s">
        <v>152</v>
      </c>
      <c r="E175" s="242">
        <v>1.1011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172</v>
      </c>
      <c r="T175" s="245" t="s">
        <v>173</v>
      </c>
      <c r="U175" s="225">
        <v>0</v>
      </c>
      <c r="V175" s="225">
        <f>ROUND(E175*U175,2)</f>
        <v>0</v>
      </c>
      <c r="W175" s="225"/>
      <c r="X175" s="225" t="s">
        <v>139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140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22"/>
      <c r="B176" s="223"/>
      <c r="C176" s="262" t="s">
        <v>375</v>
      </c>
      <c r="D176" s="227"/>
      <c r="E176" s="228">
        <v>0.46475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142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22"/>
      <c r="B177" s="223"/>
      <c r="C177" s="262" t="s">
        <v>376</v>
      </c>
      <c r="D177" s="227"/>
      <c r="E177" s="228">
        <v>0.63634999999999997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142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48">
        <v>62</v>
      </c>
      <c r="B178" s="249" t="s">
        <v>377</v>
      </c>
      <c r="C178" s="265" t="s">
        <v>378</v>
      </c>
      <c r="D178" s="250" t="s">
        <v>216</v>
      </c>
      <c r="E178" s="251">
        <v>2</v>
      </c>
      <c r="F178" s="252"/>
      <c r="G178" s="253">
        <f>ROUND(E178*F178,2)</f>
        <v>0</v>
      </c>
      <c r="H178" s="252"/>
      <c r="I178" s="253">
        <f>ROUND(E178*H178,2)</f>
        <v>0</v>
      </c>
      <c r="J178" s="252"/>
      <c r="K178" s="253">
        <f>ROUND(E178*J178,2)</f>
        <v>0</v>
      </c>
      <c r="L178" s="253">
        <v>21</v>
      </c>
      <c r="M178" s="253">
        <f>G178*(1+L178/100)</f>
        <v>0</v>
      </c>
      <c r="N178" s="253">
        <v>0</v>
      </c>
      <c r="O178" s="253">
        <f>ROUND(E178*N178,2)</f>
        <v>0</v>
      </c>
      <c r="P178" s="253">
        <v>0</v>
      </c>
      <c r="Q178" s="253">
        <f>ROUND(E178*P178,2)</f>
        <v>0</v>
      </c>
      <c r="R178" s="253"/>
      <c r="S178" s="253" t="s">
        <v>172</v>
      </c>
      <c r="T178" s="254" t="s">
        <v>173</v>
      </c>
      <c r="U178" s="225">
        <v>0</v>
      </c>
      <c r="V178" s="225">
        <f>ROUND(E178*U178,2)</f>
        <v>0</v>
      </c>
      <c r="W178" s="225"/>
      <c r="X178" s="225" t="s">
        <v>139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140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48">
        <v>63</v>
      </c>
      <c r="B179" s="249" t="s">
        <v>379</v>
      </c>
      <c r="C179" s="265" t="s">
        <v>380</v>
      </c>
      <c r="D179" s="250" t="s">
        <v>216</v>
      </c>
      <c r="E179" s="251">
        <v>2</v>
      </c>
      <c r="F179" s="252"/>
      <c r="G179" s="253">
        <f>ROUND(E179*F179,2)</f>
        <v>0</v>
      </c>
      <c r="H179" s="252"/>
      <c r="I179" s="253">
        <f>ROUND(E179*H179,2)</f>
        <v>0</v>
      </c>
      <c r="J179" s="252"/>
      <c r="K179" s="253">
        <f>ROUND(E179*J179,2)</f>
        <v>0</v>
      </c>
      <c r="L179" s="253">
        <v>21</v>
      </c>
      <c r="M179" s="253">
        <f>G179*(1+L179/100)</f>
        <v>0</v>
      </c>
      <c r="N179" s="253">
        <v>8.5999999999999998E-4</v>
      </c>
      <c r="O179" s="253">
        <f>ROUND(E179*N179,2)</f>
        <v>0</v>
      </c>
      <c r="P179" s="253">
        <v>0</v>
      </c>
      <c r="Q179" s="253">
        <f>ROUND(E179*P179,2)</f>
        <v>0</v>
      </c>
      <c r="R179" s="253"/>
      <c r="S179" s="253" t="s">
        <v>172</v>
      </c>
      <c r="T179" s="254" t="s">
        <v>173</v>
      </c>
      <c r="U179" s="225">
        <v>0.34914000000000001</v>
      </c>
      <c r="V179" s="225">
        <f>ROUND(E179*U179,2)</f>
        <v>0.7</v>
      </c>
      <c r="W179" s="225"/>
      <c r="X179" s="225" t="s">
        <v>139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140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>
      <c r="A180" s="248">
        <v>64</v>
      </c>
      <c r="B180" s="249" t="s">
        <v>381</v>
      </c>
      <c r="C180" s="265" t="s">
        <v>382</v>
      </c>
      <c r="D180" s="250" t="s">
        <v>171</v>
      </c>
      <c r="E180" s="251">
        <v>2</v>
      </c>
      <c r="F180" s="252"/>
      <c r="G180" s="253">
        <f>ROUND(E180*F180,2)</f>
        <v>0</v>
      </c>
      <c r="H180" s="252"/>
      <c r="I180" s="253">
        <f>ROUND(E180*H180,2)</f>
        <v>0</v>
      </c>
      <c r="J180" s="252"/>
      <c r="K180" s="253">
        <f>ROUND(E180*J180,2)</f>
        <v>0</v>
      </c>
      <c r="L180" s="253">
        <v>21</v>
      </c>
      <c r="M180" s="253">
        <f>G180*(1+L180/100)</f>
        <v>0</v>
      </c>
      <c r="N180" s="253">
        <v>0</v>
      </c>
      <c r="O180" s="253">
        <f>ROUND(E180*N180,2)</f>
        <v>0</v>
      </c>
      <c r="P180" s="253">
        <v>0</v>
      </c>
      <c r="Q180" s="253">
        <f>ROUND(E180*P180,2)</f>
        <v>0</v>
      </c>
      <c r="R180" s="253"/>
      <c r="S180" s="253" t="s">
        <v>172</v>
      </c>
      <c r="T180" s="254" t="s">
        <v>173</v>
      </c>
      <c r="U180" s="225">
        <v>0</v>
      </c>
      <c r="V180" s="225">
        <f>ROUND(E180*U180,2)</f>
        <v>0</v>
      </c>
      <c r="W180" s="225"/>
      <c r="X180" s="225" t="s">
        <v>139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140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>
      <c r="A181" s="239">
        <v>65</v>
      </c>
      <c r="B181" s="240" t="s">
        <v>383</v>
      </c>
      <c r="C181" s="261" t="s">
        <v>384</v>
      </c>
      <c r="D181" s="241" t="s">
        <v>152</v>
      </c>
      <c r="E181" s="242">
        <v>209.49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0</v>
      </c>
      <c r="O181" s="244">
        <f>ROUND(E181*N181,2)</f>
        <v>0</v>
      </c>
      <c r="P181" s="244">
        <v>0</v>
      </c>
      <c r="Q181" s="244">
        <f>ROUND(E181*P181,2)</f>
        <v>0</v>
      </c>
      <c r="R181" s="244"/>
      <c r="S181" s="244" t="s">
        <v>172</v>
      </c>
      <c r="T181" s="245" t="s">
        <v>173</v>
      </c>
      <c r="U181" s="225">
        <v>0</v>
      </c>
      <c r="V181" s="225">
        <f>ROUND(E181*U181,2)</f>
        <v>0</v>
      </c>
      <c r="W181" s="225"/>
      <c r="X181" s="225" t="s">
        <v>139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140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22">
        <v>66</v>
      </c>
      <c r="B182" s="223" t="s">
        <v>385</v>
      </c>
      <c r="C182" s="267" t="s">
        <v>386</v>
      </c>
      <c r="D182" s="224" t="s">
        <v>0</v>
      </c>
      <c r="E182" s="257"/>
      <c r="F182" s="226"/>
      <c r="G182" s="225">
        <f>ROUND(E182*F182,2)</f>
        <v>0</v>
      </c>
      <c r="H182" s="226"/>
      <c r="I182" s="225">
        <f>ROUND(E182*H182,2)</f>
        <v>0</v>
      </c>
      <c r="J182" s="226"/>
      <c r="K182" s="225">
        <f>ROUND(E182*J182,2)</f>
        <v>0</v>
      </c>
      <c r="L182" s="225">
        <v>21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 t="s">
        <v>347</v>
      </c>
      <c r="S182" s="225" t="s">
        <v>138</v>
      </c>
      <c r="T182" s="225" t="s">
        <v>138</v>
      </c>
      <c r="U182" s="225">
        <v>0</v>
      </c>
      <c r="V182" s="225">
        <f>ROUND(E182*U182,2)</f>
        <v>0</v>
      </c>
      <c r="W182" s="225"/>
      <c r="X182" s="225" t="s">
        <v>236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237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22"/>
      <c r="B183" s="223"/>
      <c r="C183" s="268" t="s">
        <v>292</v>
      </c>
      <c r="D183" s="258"/>
      <c r="E183" s="258"/>
      <c r="F183" s="258"/>
      <c r="G183" s="258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148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>
      <c r="A184" s="233" t="s">
        <v>133</v>
      </c>
      <c r="B184" s="234" t="s">
        <v>93</v>
      </c>
      <c r="C184" s="260" t="s">
        <v>94</v>
      </c>
      <c r="D184" s="235"/>
      <c r="E184" s="236"/>
      <c r="F184" s="237"/>
      <c r="G184" s="237">
        <f>SUMIF(AG185:AG186,"&lt;&gt;NOR",G185:G186)</f>
        <v>0</v>
      </c>
      <c r="H184" s="237"/>
      <c r="I184" s="237">
        <f>SUM(I185:I186)</f>
        <v>0</v>
      </c>
      <c r="J184" s="237"/>
      <c r="K184" s="237">
        <f>SUM(K185:K186)</f>
        <v>0</v>
      </c>
      <c r="L184" s="237"/>
      <c r="M184" s="237">
        <f>SUM(M185:M186)</f>
        <v>0</v>
      </c>
      <c r="N184" s="237"/>
      <c r="O184" s="237">
        <f>SUM(O185:O186)</f>
        <v>0</v>
      </c>
      <c r="P184" s="237"/>
      <c r="Q184" s="237">
        <f>SUM(Q185:Q186)</f>
        <v>0</v>
      </c>
      <c r="R184" s="237"/>
      <c r="S184" s="237"/>
      <c r="T184" s="238"/>
      <c r="U184" s="232"/>
      <c r="V184" s="232">
        <f>SUM(V185:V186)</f>
        <v>2.75</v>
      </c>
      <c r="W184" s="232"/>
      <c r="X184" s="232"/>
      <c r="AG184" t="s">
        <v>134</v>
      </c>
    </row>
    <row r="185" spans="1:60" outlineLevel="1">
      <c r="A185" s="239">
        <v>67</v>
      </c>
      <c r="B185" s="240" t="s">
        <v>387</v>
      </c>
      <c r="C185" s="261" t="s">
        <v>388</v>
      </c>
      <c r="D185" s="241" t="s">
        <v>137</v>
      </c>
      <c r="E185" s="242">
        <v>1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4" t="s">
        <v>389</v>
      </c>
      <c r="S185" s="244" t="s">
        <v>138</v>
      </c>
      <c r="T185" s="245" t="s">
        <v>138</v>
      </c>
      <c r="U185" s="225">
        <v>2.75</v>
      </c>
      <c r="V185" s="225">
        <f>ROUND(E185*U185,2)</f>
        <v>2.75</v>
      </c>
      <c r="W185" s="225"/>
      <c r="X185" s="225" t="s">
        <v>139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140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22"/>
      <c r="B186" s="223"/>
      <c r="C186" s="266" t="s">
        <v>390</v>
      </c>
      <c r="D186" s="256"/>
      <c r="E186" s="256"/>
      <c r="F186" s="256"/>
      <c r="G186" s="256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155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>
      <c r="A187" s="233" t="s">
        <v>133</v>
      </c>
      <c r="B187" s="234" t="s">
        <v>95</v>
      </c>
      <c r="C187" s="260" t="s">
        <v>96</v>
      </c>
      <c r="D187" s="235"/>
      <c r="E187" s="236"/>
      <c r="F187" s="237"/>
      <c r="G187" s="237">
        <f>SUMIF(AG188:AG199,"&lt;&gt;NOR",G188:G199)</f>
        <v>0</v>
      </c>
      <c r="H187" s="237"/>
      <c r="I187" s="237">
        <f>SUM(I188:I199)</f>
        <v>0</v>
      </c>
      <c r="J187" s="237"/>
      <c r="K187" s="237">
        <f>SUM(K188:K199)</f>
        <v>0</v>
      </c>
      <c r="L187" s="237"/>
      <c r="M187" s="237">
        <f>SUM(M188:M199)</f>
        <v>0</v>
      </c>
      <c r="N187" s="237"/>
      <c r="O187" s="237">
        <f>SUM(O188:O199)</f>
        <v>7.0000000000000007E-2</v>
      </c>
      <c r="P187" s="237"/>
      <c r="Q187" s="237">
        <f>SUM(Q188:Q199)</f>
        <v>0</v>
      </c>
      <c r="R187" s="237"/>
      <c r="S187" s="237"/>
      <c r="T187" s="238"/>
      <c r="U187" s="232"/>
      <c r="V187" s="232">
        <f>SUM(V188:V199)</f>
        <v>66.679999999999993</v>
      </c>
      <c r="W187" s="232"/>
      <c r="X187" s="232"/>
      <c r="AG187" t="s">
        <v>134</v>
      </c>
    </row>
    <row r="188" spans="1:60" outlineLevel="1">
      <c r="A188" s="239">
        <v>68</v>
      </c>
      <c r="B188" s="240" t="s">
        <v>391</v>
      </c>
      <c r="C188" s="261" t="s">
        <v>392</v>
      </c>
      <c r="D188" s="241" t="s">
        <v>152</v>
      </c>
      <c r="E188" s="242">
        <v>2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4.2000000000000002E-4</v>
      </c>
      <c r="O188" s="244">
        <f>ROUND(E188*N188,2)</f>
        <v>0</v>
      </c>
      <c r="P188" s="244">
        <v>0</v>
      </c>
      <c r="Q188" s="244">
        <f>ROUND(E188*P188,2)</f>
        <v>0</v>
      </c>
      <c r="R188" s="244" t="s">
        <v>393</v>
      </c>
      <c r="S188" s="244" t="s">
        <v>138</v>
      </c>
      <c r="T188" s="245" t="s">
        <v>138</v>
      </c>
      <c r="U188" s="225">
        <v>0.28699999999999998</v>
      </c>
      <c r="V188" s="225">
        <f>ROUND(E188*U188,2)</f>
        <v>0.56999999999999995</v>
      </c>
      <c r="W188" s="225"/>
      <c r="X188" s="225" t="s">
        <v>139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140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22"/>
      <c r="B189" s="223"/>
      <c r="C189" s="266" t="s">
        <v>394</v>
      </c>
      <c r="D189" s="256"/>
      <c r="E189" s="256"/>
      <c r="F189" s="256"/>
      <c r="G189" s="256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155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22"/>
      <c r="B190" s="223"/>
      <c r="C190" s="262" t="s">
        <v>395</v>
      </c>
      <c r="D190" s="227"/>
      <c r="E190" s="228">
        <v>2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142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ht="20.399999999999999" outlineLevel="1">
      <c r="A191" s="239">
        <v>69</v>
      </c>
      <c r="B191" s="240" t="s">
        <v>396</v>
      </c>
      <c r="C191" s="261" t="s">
        <v>397</v>
      </c>
      <c r="D191" s="241" t="s">
        <v>152</v>
      </c>
      <c r="E191" s="242">
        <v>433.84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1.6000000000000001E-4</v>
      </c>
      <c r="O191" s="244">
        <f>ROUND(E191*N191,2)</f>
        <v>7.0000000000000007E-2</v>
      </c>
      <c r="P191" s="244">
        <v>0</v>
      </c>
      <c r="Q191" s="244">
        <f>ROUND(E191*P191,2)</f>
        <v>0</v>
      </c>
      <c r="R191" s="244" t="s">
        <v>393</v>
      </c>
      <c r="S191" s="244" t="s">
        <v>138</v>
      </c>
      <c r="T191" s="245" t="s">
        <v>138</v>
      </c>
      <c r="U191" s="225">
        <v>0.15</v>
      </c>
      <c r="V191" s="225">
        <f>ROUND(E191*U191,2)</f>
        <v>65.08</v>
      </c>
      <c r="W191" s="225"/>
      <c r="X191" s="225" t="s">
        <v>139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140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22"/>
      <c r="B192" s="223"/>
      <c r="C192" s="263" t="s">
        <v>398</v>
      </c>
      <c r="D192" s="246"/>
      <c r="E192" s="246"/>
      <c r="F192" s="246"/>
      <c r="G192" s="246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148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22"/>
      <c r="B193" s="223"/>
      <c r="C193" s="264" t="s">
        <v>399</v>
      </c>
      <c r="D193" s="247"/>
      <c r="E193" s="247"/>
      <c r="F193" s="247"/>
      <c r="G193" s="247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155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22"/>
      <c r="B194" s="223"/>
      <c r="C194" s="262" t="s">
        <v>400</v>
      </c>
      <c r="D194" s="227"/>
      <c r="E194" s="228">
        <v>416.18400000000003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142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>
      <c r="A195" s="222"/>
      <c r="B195" s="223"/>
      <c r="C195" s="262" t="s">
        <v>401</v>
      </c>
      <c r="D195" s="227"/>
      <c r="E195" s="228">
        <v>14.4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142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22"/>
      <c r="B196" s="223"/>
      <c r="C196" s="262" t="s">
        <v>402</v>
      </c>
      <c r="D196" s="227"/>
      <c r="E196" s="228">
        <v>3.2559999999999998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142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39">
        <v>70</v>
      </c>
      <c r="B197" s="240" t="s">
        <v>403</v>
      </c>
      <c r="C197" s="261" t="s">
        <v>404</v>
      </c>
      <c r="D197" s="241" t="s">
        <v>152</v>
      </c>
      <c r="E197" s="242">
        <v>11.484999999999999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1.6000000000000001E-4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172</v>
      </c>
      <c r="T197" s="245" t="s">
        <v>138</v>
      </c>
      <c r="U197" s="225">
        <v>0.09</v>
      </c>
      <c r="V197" s="225">
        <f>ROUND(E197*U197,2)</f>
        <v>1.03</v>
      </c>
      <c r="W197" s="225"/>
      <c r="X197" s="225" t="s">
        <v>139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140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22"/>
      <c r="B198" s="223"/>
      <c r="C198" s="262" t="s">
        <v>405</v>
      </c>
      <c r="D198" s="227"/>
      <c r="E198" s="228">
        <v>9.2799999999999994</v>
      </c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142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22"/>
      <c r="B199" s="223"/>
      <c r="C199" s="262" t="s">
        <v>406</v>
      </c>
      <c r="D199" s="227"/>
      <c r="E199" s="228">
        <v>2.2050000000000001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142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>
      <c r="A200" s="233" t="s">
        <v>133</v>
      </c>
      <c r="B200" s="234" t="s">
        <v>97</v>
      </c>
      <c r="C200" s="260" t="s">
        <v>74</v>
      </c>
      <c r="D200" s="235"/>
      <c r="E200" s="236"/>
      <c r="F200" s="237"/>
      <c r="G200" s="237">
        <f>SUMIF(AG201:AG204,"&lt;&gt;NOR",G201:G204)</f>
        <v>0</v>
      </c>
      <c r="H200" s="237"/>
      <c r="I200" s="237">
        <f>SUM(I201:I204)</f>
        <v>0</v>
      </c>
      <c r="J200" s="237"/>
      <c r="K200" s="237">
        <f>SUM(K201:K204)</f>
        <v>0</v>
      </c>
      <c r="L200" s="237"/>
      <c r="M200" s="237">
        <f>SUM(M201:M204)</f>
        <v>0</v>
      </c>
      <c r="N200" s="237"/>
      <c r="O200" s="237">
        <f>SUM(O201:O204)</f>
        <v>0</v>
      </c>
      <c r="P200" s="237"/>
      <c r="Q200" s="237">
        <f>SUM(Q201:Q204)</f>
        <v>0</v>
      </c>
      <c r="R200" s="237"/>
      <c r="S200" s="237"/>
      <c r="T200" s="238"/>
      <c r="U200" s="232"/>
      <c r="V200" s="232">
        <f>SUM(V201:V204)</f>
        <v>0</v>
      </c>
      <c r="W200" s="232"/>
      <c r="X200" s="232"/>
      <c r="AG200" t="s">
        <v>134</v>
      </c>
    </row>
    <row r="201" spans="1:60" outlineLevel="1">
      <c r="A201" s="239">
        <v>71</v>
      </c>
      <c r="B201" s="240" t="s">
        <v>407</v>
      </c>
      <c r="C201" s="261" t="s">
        <v>408</v>
      </c>
      <c r="D201" s="241" t="s">
        <v>137</v>
      </c>
      <c r="E201" s="242">
        <v>41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4"/>
      <c r="S201" s="244" t="s">
        <v>172</v>
      </c>
      <c r="T201" s="245" t="s">
        <v>173</v>
      </c>
      <c r="U201" s="225">
        <v>0</v>
      </c>
      <c r="V201" s="225">
        <f>ROUND(E201*U201,2)</f>
        <v>0</v>
      </c>
      <c r="W201" s="225"/>
      <c r="X201" s="225" t="s">
        <v>139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140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22"/>
      <c r="B202" s="223"/>
      <c r="C202" s="262" t="s">
        <v>409</v>
      </c>
      <c r="D202" s="227"/>
      <c r="E202" s="228">
        <v>41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142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48">
        <v>72</v>
      </c>
      <c r="B203" s="249" t="s">
        <v>410</v>
      </c>
      <c r="C203" s="265" t="s">
        <v>411</v>
      </c>
      <c r="D203" s="250" t="s">
        <v>137</v>
      </c>
      <c r="E203" s="251">
        <v>41</v>
      </c>
      <c r="F203" s="252"/>
      <c r="G203" s="253">
        <f>ROUND(E203*F203,2)</f>
        <v>0</v>
      </c>
      <c r="H203" s="252"/>
      <c r="I203" s="253">
        <f>ROUND(E203*H203,2)</f>
        <v>0</v>
      </c>
      <c r="J203" s="252"/>
      <c r="K203" s="253">
        <f>ROUND(E203*J203,2)</f>
        <v>0</v>
      </c>
      <c r="L203" s="253">
        <v>21</v>
      </c>
      <c r="M203" s="253">
        <f>G203*(1+L203/100)</f>
        <v>0</v>
      </c>
      <c r="N203" s="253">
        <v>0</v>
      </c>
      <c r="O203" s="253">
        <f>ROUND(E203*N203,2)</f>
        <v>0</v>
      </c>
      <c r="P203" s="253">
        <v>0</v>
      </c>
      <c r="Q203" s="253">
        <f>ROUND(E203*P203,2)</f>
        <v>0</v>
      </c>
      <c r="R203" s="253"/>
      <c r="S203" s="253" t="s">
        <v>172</v>
      </c>
      <c r="T203" s="254" t="s">
        <v>173</v>
      </c>
      <c r="U203" s="225">
        <v>0</v>
      </c>
      <c r="V203" s="225">
        <f>ROUND(E203*U203,2)</f>
        <v>0</v>
      </c>
      <c r="W203" s="225"/>
      <c r="X203" s="225" t="s">
        <v>139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140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48">
        <v>73</v>
      </c>
      <c r="B204" s="249" t="s">
        <v>412</v>
      </c>
      <c r="C204" s="265" t="s">
        <v>413</v>
      </c>
      <c r="D204" s="250" t="s">
        <v>171</v>
      </c>
      <c r="E204" s="251">
        <v>1</v>
      </c>
      <c r="F204" s="252"/>
      <c r="G204" s="253">
        <f>ROUND(E204*F204,2)</f>
        <v>0</v>
      </c>
      <c r="H204" s="252"/>
      <c r="I204" s="253">
        <f>ROUND(E204*H204,2)</f>
        <v>0</v>
      </c>
      <c r="J204" s="252"/>
      <c r="K204" s="253">
        <f>ROUND(E204*J204,2)</f>
        <v>0</v>
      </c>
      <c r="L204" s="253">
        <v>21</v>
      </c>
      <c r="M204" s="253">
        <f>G204*(1+L204/100)</f>
        <v>0</v>
      </c>
      <c r="N204" s="253">
        <v>0</v>
      </c>
      <c r="O204" s="253">
        <f>ROUND(E204*N204,2)</f>
        <v>0</v>
      </c>
      <c r="P204" s="253">
        <v>0</v>
      </c>
      <c r="Q204" s="253">
        <f>ROUND(E204*P204,2)</f>
        <v>0</v>
      </c>
      <c r="R204" s="253"/>
      <c r="S204" s="253" t="s">
        <v>172</v>
      </c>
      <c r="T204" s="254" t="s">
        <v>173</v>
      </c>
      <c r="U204" s="225">
        <v>0</v>
      </c>
      <c r="V204" s="225">
        <f>ROUND(E204*U204,2)</f>
        <v>0</v>
      </c>
      <c r="W204" s="225"/>
      <c r="X204" s="225" t="s">
        <v>139</v>
      </c>
      <c r="Y204" s="215"/>
      <c r="Z204" s="215"/>
      <c r="AA204" s="215"/>
      <c r="AB204" s="215"/>
      <c r="AC204" s="215"/>
      <c r="AD204" s="215"/>
      <c r="AE204" s="215"/>
      <c r="AF204" s="215"/>
      <c r="AG204" s="215" t="s">
        <v>140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>
      <c r="A205" s="233" t="s">
        <v>133</v>
      </c>
      <c r="B205" s="234" t="s">
        <v>99</v>
      </c>
      <c r="C205" s="260" t="s">
        <v>100</v>
      </c>
      <c r="D205" s="235"/>
      <c r="E205" s="236"/>
      <c r="F205" s="237"/>
      <c r="G205" s="237">
        <f>SUMIF(AG206:AG209,"&lt;&gt;NOR",G206:G209)</f>
        <v>0</v>
      </c>
      <c r="H205" s="237"/>
      <c r="I205" s="237">
        <f>SUM(I206:I209)</f>
        <v>0</v>
      </c>
      <c r="J205" s="237"/>
      <c r="K205" s="237">
        <f>SUM(K206:K209)</f>
        <v>0</v>
      </c>
      <c r="L205" s="237"/>
      <c r="M205" s="237">
        <f>SUM(M206:M209)</f>
        <v>0</v>
      </c>
      <c r="N205" s="237"/>
      <c r="O205" s="237">
        <f>SUM(O206:O209)</f>
        <v>0</v>
      </c>
      <c r="P205" s="237"/>
      <c r="Q205" s="237">
        <f>SUM(Q206:Q209)</f>
        <v>0</v>
      </c>
      <c r="R205" s="237"/>
      <c r="S205" s="237"/>
      <c r="T205" s="238"/>
      <c r="U205" s="232"/>
      <c r="V205" s="232">
        <f>SUM(V206:V209)</f>
        <v>0</v>
      </c>
      <c r="W205" s="232"/>
      <c r="X205" s="232"/>
      <c r="AG205" t="s">
        <v>134</v>
      </c>
    </row>
    <row r="206" spans="1:60" outlineLevel="1">
      <c r="A206" s="239">
        <v>74</v>
      </c>
      <c r="B206" s="240" t="s">
        <v>414</v>
      </c>
      <c r="C206" s="261" t="s">
        <v>415</v>
      </c>
      <c r="D206" s="241" t="s">
        <v>416</v>
      </c>
      <c r="E206" s="242">
        <v>20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4" t="s">
        <v>417</v>
      </c>
      <c r="S206" s="244" t="s">
        <v>138</v>
      </c>
      <c r="T206" s="245" t="s">
        <v>138</v>
      </c>
      <c r="U206" s="225">
        <v>0</v>
      </c>
      <c r="V206" s="225">
        <f>ROUND(E206*U206,2)</f>
        <v>0</v>
      </c>
      <c r="W206" s="225"/>
      <c r="X206" s="225" t="s">
        <v>418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419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22"/>
      <c r="B207" s="223"/>
      <c r="C207" s="266" t="s">
        <v>420</v>
      </c>
      <c r="D207" s="256"/>
      <c r="E207" s="256"/>
      <c r="F207" s="256"/>
      <c r="G207" s="256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155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22"/>
      <c r="B208" s="223"/>
      <c r="C208" s="264" t="s">
        <v>421</v>
      </c>
      <c r="D208" s="247"/>
      <c r="E208" s="247"/>
      <c r="F208" s="247"/>
      <c r="G208" s="247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155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22"/>
      <c r="B209" s="223"/>
      <c r="C209" s="262" t="s">
        <v>422</v>
      </c>
      <c r="D209" s="227"/>
      <c r="E209" s="228">
        <v>20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142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>
      <c r="A210" s="233" t="s">
        <v>133</v>
      </c>
      <c r="B210" s="234" t="s">
        <v>101</v>
      </c>
      <c r="C210" s="260" t="s">
        <v>102</v>
      </c>
      <c r="D210" s="235"/>
      <c r="E210" s="236"/>
      <c r="F210" s="237"/>
      <c r="G210" s="237">
        <f>SUMIF(AG211:AG218,"&lt;&gt;NOR",G211:G218)</f>
        <v>0</v>
      </c>
      <c r="H210" s="237"/>
      <c r="I210" s="237">
        <f>SUM(I211:I218)</f>
        <v>0</v>
      </c>
      <c r="J210" s="237"/>
      <c r="K210" s="237">
        <f>SUM(K211:K218)</f>
        <v>0</v>
      </c>
      <c r="L210" s="237"/>
      <c r="M210" s="237">
        <f>SUM(M211:M218)</f>
        <v>0</v>
      </c>
      <c r="N210" s="237"/>
      <c r="O210" s="237">
        <f>SUM(O211:O218)</f>
        <v>0</v>
      </c>
      <c r="P210" s="237"/>
      <c r="Q210" s="237">
        <f>SUM(Q211:Q218)</f>
        <v>0</v>
      </c>
      <c r="R210" s="237"/>
      <c r="S210" s="237"/>
      <c r="T210" s="238"/>
      <c r="U210" s="232"/>
      <c r="V210" s="232">
        <f>SUM(V211:V218)</f>
        <v>119.52</v>
      </c>
      <c r="W210" s="232"/>
      <c r="X210" s="232"/>
      <c r="AG210" t="s">
        <v>134</v>
      </c>
    </row>
    <row r="211" spans="1:60" ht="20.399999999999999" outlineLevel="1">
      <c r="A211" s="248">
        <v>75</v>
      </c>
      <c r="B211" s="249" t="s">
        <v>423</v>
      </c>
      <c r="C211" s="265" t="s">
        <v>424</v>
      </c>
      <c r="D211" s="250" t="s">
        <v>235</v>
      </c>
      <c r="E211" s="251">
        <v>26.089860000000002</v>
      </c>
      <c r="F211" s="252"/>
      <c r="G211" s="253">
        <f>ROUND(E211*F211,2)</f>
        <v>0</v>
      </c>
      <c r="H211" s="252"/>
      <c r="I211" s="253">
        <f>ROUND(E211*H211,2)</f>
        <v>0</v>
      </c>
      <c r="J211" s="252"/>
      <c r="K211" s="253">
        <f>ROUND(E211*J211,2)</f>
        <v>0</v>
      </c>
      <c r="L211" s="253">
        <v>21</v>
      </c>
      <c r="M211" s="253">
        <f>G211*(1+L211/100)</f>
        <v>0</v>
      </c>
      <c r="N211" s="253">
        <v>0</v>
      </c>
      <c r="O211" s="253">
        <f>ROUND(E211*N211,2)</f>
        <v>0</v>
      </c>
      <c r="P211" s="253">
        <v>0</v>
      </c>
      <c r="Q211" s="253">
        <f>ROUND(E211*P211,2)</f>
        <v>0</v>
      </c>
      <c r="R211" s="253" t="s">
        <v>425</v>
      </c>
      <c r="S211" s="253" t="s">
        <v>138</v>
      </c>
      <c r="T211" s="254" t="s">
        <v>138</v>
      </c>
      <c r="U211" s="225">
        <v>0.01</v>
      </c>
      <c r="V211" s="225">
        <f>ROUND(E211*U211,2)</f>
        <v>0.26</v>
      </c>
      <c r="W211" s="225"/>
      <c r="X211" s="225" t="s">
        <v>426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427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48">
        <v>76</v>
      </c>
      <c r="B212" s="249" t="s">
        <v>428</v>
      </c>
      <c r="C212" s="265" t="s">
        <v>429</v>
      </c>
      <c r="D212" s="250" t="s">
        <v>235</v>
      </c>
      <c r="E212" s="251">
        <v>756.60608000000002</v>
      </c>
      <c r="F212" s="252"/>
      <c r="G212" s="253">
        <f>ROUND(E212*F212,2)</f>
        <v>0</v>
      </c>
      <c r="H212" s="252"/>
      <c r="I212" s="253">
        <f>ROUND(E212*H212,2)</f>
        <v>0</v>
      </c>
      <c r="J212" s="252"/>
      <c r="K212" s="253">
        <f>ROUND(E212*J212,2)</f>
        <v>0</v>
      </c>
      <c r="L212" s="253">
        <v>21</v>
      </c>
      <c r="M212" s="253">
        <f>G212*(1+L212/100)</f>
        <v>0</v>
      </c>
      <c r="N212" s="253">
        <v>0</v>
      </c>
      <c r="O212" s="253">
        <f>ROUND(E212*N212,2)</f>
        <v>0</v>
      </c>
      <c r="P212" s="253">
        <v>0</v>
      </c>
      <c r="Q212" s="253">
        <f>ROUND(E212*P212,2)</f>
        <v>0</v>
      </c>
      <c r="R212" s="253" t="s">
        <v>425</v>
      </c>
      <c r="S212" s="253" t="s">
        <v>138</v>
      </c>
      <c r="T212" s="254" t="s">
        <v>138</v>
      </c>
      <c r="U212" s="225">
        <v>0</v>
      </c>
      <c r="V212" s="225">
        <f>ROUND(E212*U212,2)</f>
        <v>0</v>
      </c>
      <c r="W212" s="225"/>
      <c r="X212" s="225" t="s">
        <v>426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427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48">
        <v>77</v>
      </c>
      <c r="B213" s="249" t="s">
        <v>430</v>
      </c>
      <c r="C213" s="265" t="s">
        <v>431</v>
      </c>
      <c r="D213" s="250" t="s">
        <v>235</v>
      </c>
      <c r="E213" s="251">
        <v>26.089860000000002</v>
      </c>
      <c r="F213" s="252"/>
      <c r="G213" s="253">
        <f>ROUND(E213*F213,2)</f>
        <v>0</v>
      </c>
      <c r="H213" s="252"/>
      <c r="I213" s="253">
        <f>ROUND(E213*H213,2)</f>
        <v>0</v>
      </c>
      <c r="J213" s="252"/>
      <c r="K213" s="253">
        <f>ROUND(E213*J213,2)</f>
        <v>0</v>
      </c>
      <c r="L213" s="253">
        <v>21</v>
      </c>
      <c r="M213" s="253">
        <f>G213*(1+L213/100)</f>
        <v>0</v>
      </c>
      <c r="N213" s="253">
        <v>0</v>
      </c>
      <c r="O213" s="253">
        <f>ROUND(E213*N213,2)</f>
        <v>0</v>
      </c>
      <c r="P213" s="253">
        <v>0</v>
      </c>
      <c r="Q213" s="253">
        <f>ROUND(E213*P213,2)</f>
        <v>0</v>
      </c>
      <c r="R213" s="253" t="s">
        <v>209</v>
      </c>
      <c r="S213" s="253" t="s">
        <v>138</v>
      </c>
      <c r="T213" s="254" t="s">
        <v>138</v>
      </c>
      <c r="U213" s="225">
        <v>0.93300000000000005</v>
      </c>
      <c r="V213" s="225">
        <f>ROUND(E213*U213,2)</f>
        <v>24.34</v>
      </c>
      <c r="W213" s="225"/>
      <c r="X213" s="225" t="s">
        <v>426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427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>
      <c r="A214" s="248">
        <v>78</v>
      </c>
      <c r="B214" s="249" t="s">
        <v>432</v>
      </c>
      <c r="C214" s="265" t="s">
        <v>433</v>
      </c>
      <c r="D214" s="250" t="s">
        <v>235</v>
      </c>
      <c r="E214" s="251">
        <v>52.179729999999999</v>
      </c>
      <c r="F214" s="252"/>
      <c r="G214" s="253">
        <f>ROUND(E214*F214,2)</f>
        <v>0</v>
      </c>
      <c r="H214" s="252"/>
      <c r="I214" s="253">
        <f>ROUND(E214*H214,2)</f>
        <v>0</v>
      </c>
      <c r="J214" s="252"/>
      <c r="K214" s="253">
        <f>ROUND(E214*J214,2)</f>
        <v>0</v>
      </c>
      <c r="L214" s="253">
        <v>21</v>
      </c>
      <c r="M214" s="253">
        <f>G214*(1+L214/100)</f>
        <v>0</v>
      </c>
      <c r="N214" s="253">
        <v>0</v>
      </c>
      <c r="O214" s="253">
        <f>ROUND(E214*N214,2)</f>
        <v>0</v>
      </c>
      <c r="P214" s="253">
        <v>0</v>
      </c>
      <c r="Q214" s="253">
        <f>ROUND(E214*P214,2)</f>
        <v>0</v>
      </c>
      <c r="R214" s="253" t="s">
        <v>209</v>
      </c>
      <c r="S214" s="253" t="s">
        <v>138</v>
      </c>
      <c r="T214" s="254" t="s">
        <v>138</v>
      </c>
      <c r="U214" s="225">
        <v>0.65300000000000002</v>
      </c>
      <c r="V214" s="225">
        <f>ROUND(E214*U214,2)</f>
        <v>34.07</v>
      </c>
      <c r="W214" s="225"/>
      <c r="X214" s="225" t="s">
        <v>426</v>
      </c>
      <c r="Y214" s="215"/>
      <c r="Z214" s="215"/>
      <c r="AA214" s="215"/>
      <c r="AB214" s="215"/>
      <c r="AC214" s="215"/>
      <c r="AD214" s="215"/>
      <c r="AE214" s="215"/>
      <c r="AF214" s="215"/>
      <c r="AG214" s="215" t="s">
        <v>427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>
      <c r="A215" s="248">
        <v>79</v>
      </c>
      <c r="B215" s="249" t="s">
        <v>434</v>
      </c>
      <c r="C215" s="265" t="s">
        <v>435</v>
      </c>
      <c r="D215" s="250" t="s">
        <v>235</v>
      </c>
      <c r="E215" s="251">
        <v>26.089860000000002</v>
      </c>
      <c r="F215" s="252"/>
      <c r="G215" s="253">
        <f>ROUND(E215*F215,2)</f>
        <v>0</v>
      </c>
      <c r="H215" s="252"/>
      <c r="I215" s="253">
        <f>ROUND(E215*H215,2)</f>
        <v>0</v>
      </c>
      <c r="J215" s="252"/>
      <c r="K215" s="253">
        <f>ROUND(E215*J215,2)</f>
        <v>0</v>
      </c>
      <c r="L215" s="253">
        <v>21</v>
      </c>
      <c r="M215" s="253">
        <f>G215*(1+L215/100)</f>
        <v>0</v>
      </c>
      <c r="N215" s="253">
        <v>0</v>
      </c>
      <c r="O215" s="253">
        <f>ROUND(E215*N215,2)</f>
        <v>0</v>
      </c>
      <c r="P215" s="253">
        <v>0</v>
      </c>
      <c r="Q215" s="253">
        <f>ROUND(E215*P215,2)</f>
        <v>0</v>
      </c>
      <c r="R215" s="253" t="s">
        <v>209</v>
      </c>
      <c r="S215" s="253" t="s">
        <v>138</v>
      </c>
      <c r="T215" s="254" t="s">
        <v>138</v>
      </c>
      <c r="U215" s="225">
        <v>0.55000000000000004</v>
      </c>
      <c r="V215" s="225">
        <f>ROUND(E215*U215,2)</f>
        <v>14.35</v>
      </c>
      <c r="W215" s="225"/>
      <c r="X215" s="225" t="s">
        <v>426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427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>
      <c r="A216" s="248">
        <v>80</v>
      </c>
      <c r="B216" s="249" t="s">
        <v>436</v>
      </c>
      <c r="C216" s="265" t="s">
        <v>437</v>
      </c>
      <c r="D216" s="250" t="s">
        <v>235</v>
      </c>
      <c r="E216" s="251">
        <v>26.089860000000002</v>
      </c>
      <c r="F216" s="252"/>
      <c r="G216" s="253">
        <f>ROUND(E216*F216,2)</f>
        <v>0</v>
      </c>
      <c r="H216" s="252"/>
      <c r="I216" s="253">
        <f>ROUND(E216*H216,2)</f>
        <v>0</v>
      </c>
      <c r="J216" s="252"/>
      <c r="K216" s="253">
        <f>ROUND(E216*J216,2)</f>
        <v>0</v>
      </c>
      <c r="L216" s="253">
        <v>21</v>
      </c>
      <c r="M216" s="253">
        <f>G216*(1+L216/100)</f>
        <v>0</v>
      </c>
      <c r="N216" s="253">
        <v>0</v>
      </c>
      <c r="O216" s="253">
        <f>ROUND(E216*N216,2)</f>
        <v>0</v>
      </c>
      <c r="P216" s="253">
        <v>0</v>
      </c>
      <c r="Q216" s="253">
        <f>ROUND(E216*P216,2)</f>
        <v>0</v>
      </c>
      <c r="R216" s="253" t="s">
        <v>209</v>
      </c>
      <c r="S216" s="253" t="s">
        <v>138</v>
      </c>
      <c r="T216" s="254" t="s">
        <v>138</v>
      </c>
      <c r="U216" s="225">
        <v>0.94199999999999995</v>
      </c>
      <c r="V216" s="225">
        <f>ROUND(E216*U216,2)</f>
        <v>24.58</v>
      </c>
      <c r="W216" s="225"/>
      <c r="X216" s="225" t="s">
        <v>426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427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48">
        <v>81</v>
      </c>
      <c r="B217" s="249" t="s">
        <v>438</v>
      </c>
      <c r="C217" s="265" t="s">
        <v>439</v>
      </c>
      <c r="D217" s="250" t="s">
        <v>235</v>
      </c>
      <c r="E217" s="251">
        <v>208.71892</v>
      </c>
      <c r="F217" s="252"/>
      <c r="G217" s="253">
        <f>ROUND(E217*F217,2)</f>
        <v>0</v>
      </c>
      <c r="H217" s="252"/>
      <c r="I217" s="253">
        <f>ROUND(E217*H217,2)</f>
        <v>0</v>
      </c>
      <c r="J217" s="252"/>
      <c r="K217" s="253">
        <f>ROUND(E217*J217,2)</f>
        <v>0</v>
      </c>
      <c r="L217" s="253">
        <v>21</v>
      </c>
      <c r="M217" s="253">
        <f>G217*(1+L217/100)</f>
        <v>0</v>
      </c>
      <c r="N217" s="253">
        <v>0</v>
      </c>
      <c r="O217" s="253">
        <f>ROUND(E217*N217,2)</f>
        <v>0</v>
      </c>
      <c r="P217" s="253">
        <v>0</v>
      </c>
      <c r="Q217" s="253">
        <f>ROUND(E217*P217,2)</f>
        <v>0</v>
      </c>
      <c r="R217" s="253" t="s">
        <v>209</v>
      </c>
      <c r="S217" s="253" t="s">
        <v>138</v>
      </c>
      <c r="T217" s="254" t="s">
        <v>138</v>
      </c>
      <c r="U217" s="225">
        <v>0.105</v>
      </c>
      <c r="V217" s="225">
        <f>ROUND(E217*U217,2)</f>
        <v>21.92</v>
      </c>
      <c r="W217" s="225"/>
      <c r="X217" s="225" t="s">
        <v>426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427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48">
        <v>82</v>
      </c>
      <c r="B218" s="249" t="s">
        <v>440</v>
      </c>
      <c r="C218" s="265" t="s">
        <v>441</v>
      </c>
      <c r="D218" s="250" t="s">
        <v>235</v>
      </c>
      <c r="E218" s="251">
        <v>26.089860000000002</v>
      </c>
      <c r="F218" s="252"/>
      <c r="G218" s="253">
        <f>ROUND(E218*F218,2)</f>
        <v>0</v>
      </c>
      <c r="H218" s="252"/>
      <c r="I218" s="253">
        <f>ROUND(E218*H218,2)</f>
        <v>0</v>
      </c>
      <c r="J218" s="252"/>
      <c r="K218" s="253">
        <f>ROUND(E218*J218,2)</f>
        <v>0</v>
      </c>
      <c r="L218" s="253">
        <v>21</v>
      </c>
      <c r="M218" s="253">
        <f>G218*(1+L218/100)</f>
        <v>0</v>
      </c>
      <c r="N218" s="253">
        <v>0</v>
      </c>
      <c r="O218" s="253">
        <f>ROUND(E218*N218,2)</f>
        <v>0</v>
      </c>
      <c r="P218" s="253">
        <v>0</v>
      </c>
      <c r="Q218" s="253">
        <f>ROUND(E218*P218,2)</f>
        <v>0</v>
      </c>
      <c r="R218" s="253" t="s">
        <v>209</v>
      </c>
      <c r="S218" s="253" t="s">
        <v>138</v>
      </c>
      <c r="T218" s="254" t="s">
        <v>138</v>
      </c>
      <c r="U218" s="225">
        <v>0</v>
      </c>
      <c r="V218" s="225">
        <f>ROUND(E218*U218,2)</f>
        <v>0</v>
      </c>
      <c r="W218" s="225"/>
      <c r="X218" s="225" t="s">
        <v>426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427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>
      <c r="A219" s="233" t="s">
        <v>133</v>
      </c>
      <c r="B219" s="234" t="s">
        <v>104</v>
      </c>
      <c r="C219" s="260" t="s">
        <v>104</v>
      </c>
      <c r="D219" s="235"/>
      <c r="E219" s="236"/>
      <c r="F219" s="237"/>
      <c r="G219" s="237">
        <f>SUMIF(AG220:AG259,"&lt;&gt;NOR",G220:G259)</f>
        <v>0</v>
      </c>
      <c r="H219" s="237"/>
      <c r="I219" s="237">
        <f>SUM(I220:I259)</f>
        <v>0</v>
      </c>
      <c r="J219" s="237"/>
      <c r="K219" s="237">
        <f>SUM(K220:K259)</f>
        <v>0</v>
      </c>
      <c r="L219" s="237"/>
      <c r="M219" s="237">
        <f>SUM(M220:M259)</f>
        <v>0</v>
      </c>
      <c r="N219" s="237"/>
      <c r="O219" s="237">
        <f>SUM(O220:O259)</f>
        <v>0</v>
      </c>
      <c r="P219" s="237"/>
      <c r="Q219" s="237">
        <f>SUM(Q220:Q259)</f>
        <v>0</v>
      </c>
      <c r="R219" s="237"/>
      <c r="S219" s="237"/>
      <c r="T219" s="238"/>
      <c r="U219" s="232"/>
      <c r="V219" s="232">
        <f>SUM(V220:V259)</f>
        <v>0</v>
      </c>
      <c r="W219" s="232"/>
      <c r="X219" s="232"/>
      <c r="AG219" t="s">
        <v>134</v>
      </c>
    </row>
    <row r="220" spans="1:60" outlineLevel="1">
      <c r="A220" s="239">
        <v>83</v>
      </c>
      <c r="B220" s="240" t="s">
        <v>442</v>
      </c>
      <c r="C220" s="261" t="s">
        <v>443</v>
      </c>
      <c r="D220" s="241" t="s">
        <v>171</v>
      </c>
      <c r="E220" s="242">
        <v>1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4"/>
      <c r="S220" s="244" t="s">
        <v>172</v>
      </c>
      <c r="T220" s="245" t="s">
        <v>173</v>
      </c>
      <c r="U220" s="225">
        <v>0</v>
      </c>
      <c r="V220" s="225">
        <f>ROUND(E220*U220,2)</f>
        <v>0</v>
      </c>
      <c r="W220" s="225"/>
      <c r="X220" s="225" t="s">
        <v>139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444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>
      <c r="A221" s="222"/>
      <c r="B221" s="223"/>
      <c r="C221" s="266" t="s">
        <v>445</v>
      </c>
      <c r="D221" s="256"/>
      <c r="E221" s="256"/>
      <c r="F221" s="256"/>
      <c r="G221" s="256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155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>
      <c r="A222" s="222"/>
      <c r="B222" s="223"/>
      <c r="C222" s="262" t="s">
        <v>65</v>
      </c>
      <c r="D222" s="227"/>
      <c r="E222" s="228">
        <v>1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142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>
      <c r="A223" s="239">
        <v>84</v>
      </c>
      <c r="B223" s="240" t="s">
        <v>446</v>
      </c>
      <c r="C223" s="261" t="s">
        <v>447</v>
      </c>
      <c r="D223" s="241" t="s">
        <v>171</v>
      </c>
      <c r="E223" s="242">
        <v>1</v>
      </c>
      <c r="F223" s="243"/>
      <c r="G223" s="244">
        <f>ROUND(E223*F223,2)</f>
        <v>0</v>
      </c>
      <c r="H223" s="243"/>
      <c r="I223" s="244">
        <f>ROUND(E223*H223,2)</f>
        <v>0</v>
      </c>
      <c r="J223" s="243"/>
      <c r="K223" s="244">
        <f>ROUND(E223*J223,2)</f>
        <v>0</v>
      </c>
      <c r="L223" s="244">
        <v>21</v>
      </c>
      <c r="M223" s="244">
        <f>G223*(1+L223/100)</f>
        <v>0</v>
      </c>
      <c r="N223" s="244">
        <v>0</v>
      </c>
      <c r="O223" s="244">
        <f>ROUND(E223*N223,2)</f>
        <v>0</v>
      </c>
      <c r="P223" s="244">
        <v>0</v>
      </c>
      <c r="Q223" s="244">
        <f>ROUND(E223*P223,2)</f>
        <v>0</v>
      </c>
      <c r="R223" s="244"/>
      <c r="S223" s="244" t="s">
        <v>172</v>
      </c>
      <c r="T223" s="245" t="s">
        <v>173</v>
      </c>
      <c r="U223" s="225">
        <v>0</v>
      </c>
      <c r="V223" s="225">
        <f>ROUND(E223*U223,2)</f>
        <v>0</v>
      </c>
      <c r="W223" s="225"/>
      <c r="X223" s="225" t="s">
        <v>139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444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>
      <c r="A224" s="222"/>
      <c r="B224" s="223"/>
      <c r="C224" s="266" t="s">
        <v>448</v>
      </c>
      <c r="D224" s="256"/>
      <c r="E224" s="256"/>
      <c r="F224" s="256"/>
      <c r="G224" s="256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155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>
      <c r="A225" s="222"/>
      <c r="B225" s="223"/>
      <c r="C225" s="269" t="s">
        <v>449</v>
      </c>
      <c r="D225" s="229"/>
      <c r="E225" s="230"/>
      <c r="F225" s="231"/>
      <c r="G225" s="231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155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>
      <c r="A226" s="222"/>
      <c r="B226" s="223"/>
      <c r="C226" s="264" t="s">
        <v>450</v>
      </c>
      <c r="D226" s="247"/>
      <c r="E226" s="247"/>
      <c r="F226" s="247"/>
      <c r="G226" s="247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155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39">
        <v>85</v>
      </c>
      <c r="B227" s="240" t="s">
        <v>451</v>
      </c>
      <c r="C227" s="261" t="s">
        <v>452</v>
      </c>
      <c r="D227" s="241" t="s">
        <v>171</v>
      </c>
      <c r="E227" s="242">
        <v>1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4"/>
      <c r="S227" s="244" t="s">
        <v>172</v>
      </c>
      <c r="T227" s="245" t="s">
        <v>173</v>
      </c>
      <c r="U227" s="225">
        <v>0</v>
      </c>
      <c r="V227" s="225">
        <f>ROUND(E227*U227,2)</f>
        <v>0</v>
      </c>
      <c r="W227" s="225"/>
      <c r="X227" s="225" t="s">
        <v>139</v>
      </c>
      <c r="Y227" s="215"/>
      <c r="Z227" s="215"/>
      <c r="AA227" s="215"/>
      <c r="AB227" s="215"/>
      <c r="AC227" s="215"/>
      <c r="AD227" s="215"/>
      <c r="AE227" s="215"/>
      <c r="AF227" s="215"/>
      <c r="AG227" s="215" t="s">
        <v>444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ht="21" outlineLevel="1">
      <c r="A228" s="222"/>
      <c r="B228" s="223"/>
      <c r="C228" s="266" t="s">
        <v>453</v>
      </c>
      <c r="D228" s="256"/>
      <c r="E228" s="256"/>
      <c r="F228" s="256"/>
      <c r="G228" s="256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155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55" t="str">
        <f>C228</f>
        <v>- kompletní dokladová část dle SoD (revize, atesty, certifikáty, prohlášení o shodě) pro předání a převzetí dokončeného díla a pro zajištění kolaudačního souhlasu</v>
      </c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22"/>
      <c r="B229" s="223"/>
      <c r="C229" s="269" t="s">
        <v>449</v>
      </c>
      <c r="D229" s="229"/>
      <c r="E229" s="230"/>
      <c r="F229" s="231"/>
      <c r="G229" s="231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155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ht="21" outlineLevel="1">
      <c r="A230" s="222"/>
      <c r="B230" s="223"/>
      <c r="C230" s="264" t="s">
        <v>454</v>
      </c>
      <c r="D230" s="247"/>
      <c r="E230" s="247"/>
      <c r="F230" s="247"/>
      <c r="G230" s="247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155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55" t="str">
        <f>C230</f>
        <v>- náklady zhotovitele, související s prováděním zkoušek a REVIZÍ předepsaných technickými normami a vyjádřeními dotčených orgánů pro řádné provedení a předání díla</v>
      </c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22"/>
      <c r="B231" s="223"/>
      <c r="C231" s="269" t="s">
        <v>449</v>
      </c>
      <c r="D231" s="229"/>
      <c r="E231" s="230"/>
      <c r="F231" s="231"/>
      <c r="G231" s="231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155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>
      <c r="A232" s="222"/>
      <c r="B232" s="223"/>
      <c r="C232" s="264" t="s">
        <v>455</v>
      </c>
      <c r="D232" s="247"/>
      <c r="E232" s="247"/>
      <c r="F232" s="247"/>
      <c r="G232" s="247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155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>
      <c r="A233" s="222"/>
      <c r="B233" s="223"/>
      <c r="C233" s="264" t="s">
        <v>456</v>
      </c>
      <c r="D233" s="247"/>
      <c r="E233" s="247"/>
      <c r="F233" s="247"/>
      <c r="G233" s="247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155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>
      <c r="A234" s="222"/>
      <c r="B234" s="223"/>
      <c r="C234" s="269" t="s">
        <v>449</v>
      </c>
      <c r="D234" s="229"/>
      <c r="E234" s="230"/>
      <c r="F234" s="231"/>
      <c r="G234" s="231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155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>
      <c r="A235" s="222"/>
      <c r="B235" s="223"/>
      <c r="C235" s="264" t="s">
        <v>457</v>
      </c>
      <c r="D235" s="247"/>
      <c r="E235" s="247"/>
      <c r="F235" s="247"/>
      <c r="G235" s="247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155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>
      <c r="A236" s="222"/>
      <c r="B236" s="223"/>
      <c r="C236" s="269" t="s">
        <v>449</v>
      </c>
      <c r="D236" s="229"/>
      <c r="E236" s="230"/>
      <c r="F236" s="231"/>
      <c r="G236" s="231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155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22"/>
      <c r="B237" s="223"/>
      <c r="C237" s="264" t="s">
        <v>458</v>
      </c>
      <c r="D237" s="247"/>
      <c r="E237" s="247"/>
      <c r="F237" s="247"/>
      <c r="G237" s="247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155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55" t="str">
        <f>C237</f>
        <v>- náklady na předání všech návodů k obsluze a údržbě pro technologická zařízení a  náklady na zaškolení obsluhy objednatele</v>
      </c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48">
        <v>86</v>
      </c>
      <c r="B238" s="249" t="s">
        <v>459</v>
      </c>
      <c r="C238" s="265" t="s">
        <v>460</v>
      </c>
      <c r="D238" s="250" t="s">
        <v>171</v>
      </c>
      <c r="E238" s="251">
        <v>1</v>
      </c>
      <c r="F238" s="252"/>
      <c r="G238" s="253">
        <f>ROUND(E238*F238,2)</f>
        <v>0</v>
      </c>
      <c r="H238" s="252"/>
      <c r="I238" s="253">
        <f>ROUND(E238*H238,2)</f>
        <v>0</v>
      </c>
      <c r="J238" s="252"/>
      <c r="K238" s="253">
        <f>ROUND(E238*J238,2)</f>
        <v>0</v>
      </c>
      <c r="L238" s="253">
        <v>21</v>
      </c>
      <c r="M238" s="253">
        <f>G238*(1+L238/100)</f>
        <v>0</v>
      </c>
      <c r="N238" s="253">
        <v>0</v>
      </c>
      <c r="O238" s="253">
        <f>ROUND(E238*N238,2)</f>
        <v>0</v>
      </c>
      <c r="P238" s="253">
        <v>0</v>
      </c>
      <c r="Q238" s="253">
        <f>ROUND(E238*P238,2)</f>
        <v>0</v>
      </c>
      <c r="R238" s="253"/>
      <c r="S238" s="253" t="s">
        <v>172</v>
      </c>
      <c r="T238" s="254" t="s">
        <v>173</v>
      </c>
      <c r="U238" s="225">
        <v>0</v>
      </c>
      <c r="V238" s="225">
        <f>ROUND(E238*U238,2)</f>
        <v>0</v>
      </c>
      <c r="W238" s="225"/>
      <c r="X238" s="225" t="s">
        <v>139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140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>
      <c r="A239" s="239">
        <v>87</v>
      </c>
      <c r="B239" s="240" t="s">
        <v>461</v>
      </c>
      <c r="C239" s="261" t="s">
        <v>462</v>
      </c>
      <c r="D239" s="241" t="s">
        <v>171</v>
      </c>
      <c r="E239" s="242">
        <v>1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4">
        <v>0</v>
      </c>
      <c r="O239" s="244">
        <f>ROUND(E239*N239,2)</f>
        <v>0</v>
      </c>
      <c r="P239" s="244">
        <v>0</v>
      </c>
      <c r="Q239" s="244">
        <f>ROUND(E239*P239,2)</f>
        <v>0</v>
      </c>
      <c r="R239" s="244"/>
      <c r="S239" s="244" t="s">
        <v>138</v>
      </c>
      <c r="T239" s="245" t="s">
        <v>173</v>
      </c>
      <c r="U239" s="225">
        <v>0</v>
      </c>
      <c r="V239" s="225">
        <f>ROUND(E239*U239,2)</f>
        <v>0</v>
      </c>
      <c r="W239" s="225"/>
      <c r="X239" s="225" t="s">
        <v>104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463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ht="21" outlineLevel="1">
      <c r="A240" s="222"/>
      <c r="B240" s="223"/>
      <c r="C240" s="266" t="s">
        <v>464</v>
      </c>
      <c r="D240" s="256"/>
      <c r="E240" s="256"/>
      <c r="F240" s="256"/>
      <c r="G240" s="256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155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55" t="str">
        <f>C240</f>
        <v>-  Zajištění bezpečného příjezdu a přístupu na staveniště včetně dopravního značení a potřebných souhlasů a rozhodnutí s vybudováním zařízení staveniště</v>
      </c>
      <c r="BB240" s="215"/>
      <c r="BC240" s="215"/>
      <c r="BD240" s="215"/>
      <c r="BE240" s="215"/>
      <c r="BF240" s="215"/>
      <c r="BG240" s="215"/>
      <c r="BH240" s="215"/>
    </row>
    <row r="241" spans="1:60" outlineLevel="1">
      <c r="A241" s="222"/>
      <c r="B241" s="223"/>
      <c r="C241" s="269" t="s">
        <v>449</v>
      </c>
      <c r="D241" s="229"/>
      <c r="E241" s="230"/>
      <c r="F241" s="231"/>
      <c r="G241" s="231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155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22"/>
      <c r="B242" s="223"/>
      <c r="C242" s="264" t="s">
        <v>465</v>
      </c>
      <c r="D242" s="247"/>
      <c r="E242" s="247"/>
      <c r="F242" s="247"/>
      <c r="G242" s="247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155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>
      <c r="A243" s="222"/>
      <c r="B243" s="223"/>
      <c r="C243" s="269" t="s">
        <v>449</v>
      </c>
      <c r="D243" s="229"/>
      <c r="E243" s="230"/>
      <c r="F243" s="231"/>
      <c r="G243" s="231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155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ht="21" outlineLevel="1">
      <c r="A244" s="222"/>
      <c r="B244" s="223"/>
      <c r="C244" s="264" t="s">
        <v>466</v>
      </c>
      <c r="D244" s="247"/>
      <c r="E244" s="247"/>
      <c r="F244" s="247"/>
      <c r="G244" s="247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155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55" t="str">
        <f>C244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244" s="215"/>
      <c r="BC244" s="215"/>
      <c r="BD244" s="215"/>
      <c r="BE244" s="215"/>
      <c r="BF244" s="215"/>
      <c r="BG244" s="215"/>
      <c r="BH244" s="215"/>
    </row>
    <row r="245" spans="1:60" outlineLevel="1">
      <c r="A245" s="222"/>
      <c r="B245" s="223"/>
      <c r="C245" s="262" t="s">
        <v>65</v>
      </c>
      <c r="D245" s="227"/>
      <c r="E245" s="228">
        <v>1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142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>
      <c r="A246" s="239">
        <v>88</v>
      </c>
      <c r="B246" s="240" t="s">
        <v>467</v>
      </c>
      <c r="C246" s="261" t="s">
        <v>468</v>
      </c>
      <c r="D246" s="241" t="s">
        <v>171</v>
      </c>
      <c r="E246" s="242">
        <v>1</v>
      </c>
      <c r="F246" s="243"/>
      <c r="G246" s="244">
        <f>ROUND(E246*F246,2)</f>
        <v>0</v>
      </c>
      <c r="H246" s="243"/>
      <c r="I246" s="244">
        <f>ROUND(E246*H246,2)</f>
        <v>0</v>
      </c>
      <c r="J246" s="243"/>
      <c r="K246" s="244">
        <f>ROUND(E246*J246,2)</f>
        <v>0</v>
      </c>
      <c r="L246" s="244">
        <v>21</v>
      </c>
      <c r="M246" s="244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4"/>
      <c r="S246" s="244" t="s">
        <v>138</v>
      </c>
      <c r="T246" s="245" t="s">
        <v>173</v>
      </c>
      <c r="U246" s="225">
        <v>0</v>
      </c>
      <c r="V246" s="225">
        <f>ROUND(E246*U246,2)</f>
        <v>0</v>
      </c>
      <c r="W246" s="225"/>
      <c r="X246" s="225" t="s">
        <v>104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463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>
      <c r="A247" s="222"/>
      <c r="B247" s="223"/>
      <c r="C247" s="266" t="s">
        <v>469</v>
      </c>
      <c r="D247" s="256"/>
      <c r="E247" s="256"/>
      <c r="F247" s="256"/>
      <c r="G247" s="256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155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22"/>
      <c r="B248" s="223"/>
      <c r="C248" s="269" t="s">
        <v>449</v>
      </c>
      <c r="D248" s="229"/>
      <c r="E248" s="230"/>
      <c r="F248" s="231"/>
      <c r="G248" s="231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155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22"/>
      <c r="B249" s="223"/>
      <c r="C249" s="264" t="s">
        <v>470</v>
      </c>
      <c r="D249" s="247"/>
      <c r="E249" s="247"/>
      <c r="F249" s="247"/>
      <c r="G249" s="247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155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>
      <c r="A250" s="222"/>
      <c r="B250" s="223"/>
      <c r="C250" s="269" t="s">
        <v>449</v>
      </c>
      <c r="D250" s="229"/>
      <c r="E250" s="230"/>
      <c r="F250" s="231"/>
      <c r="G250" s="231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155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>
      <c r="A251" s="222"/>
      <c r="B251" s="223"/>
      <c r="C251" s="264" t="s">
        <v>471</v>
      </c>
      <c r="D251" s="247"/>
      <c r="E251" s="247"/>
      <c r="F251" s="247"/>
      <c r="G251" s="247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155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>
      <c r="A252" s="222"/>
      <c r="B252" s="223"/>
      <c r="C252" s="269" t="s">
        <v>449</v>
      </c>
      <c r="D252" s="229"/>
      <c r="E252" s="230"/>
      <c r="F252" s="231"/>
      <c r="G252" s="231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155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ht="21" outlineLevel="1">
      <c r="A253" s="222"/>
      <c r="B253" s="223"/>
      <c r="C253" s="264" t="s">
        <v>472</v>
      </c>
      <c r="D253" s="247"/>
      <c r="E253" s="247"/>
      <c r="F253" s="247"/>
      <c r="G253" s="247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155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55" t="str">
        <f>C253</f>
        <v>- Opatření k zabránění nadměrného zatěžování staveniště a jeho okolí prachem (např. používání krycích plachet, kropení sutě a odtěžované zeminy vodou)</v>
      </c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22"/>
      <c r="B254" s="223"/>
      <c r="C254" s="262" t="s">
        <v>65</v>
      </c>
      <c r="D254" s="227"/>
      <c r="E254" s="228">
        <v>1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142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>
      <c r="A255" s="239">
        <v>89</v>
      </c>
      <c r="B255" s="240" t="s">
        <v>473</v>
      </c>
      <c r="C255" s="261" t="s">
        <v>474</v>
      </c>
      <c r="D255" s="241" t="s">
        <v>171</v>
      </c>
      <c r="E255" s="242">
        <v>1</v>
      </c>
      <c r="F255" s="243"/>
      <c r="G255" s="244">
        <f>ROUND(E255*F255,2)</f>
        <v>0</v>
      </c>
      <c r="H255" s="243"/>
      <c r="I255" s="244">
        <f>ROUND(E255*H255,2)</f>
        <v>0</v>
      </c>
      <c r="J255" s="243"/>
      <c r="K255" s="244">
        <f>ROUND(E255*J255,2)</f>
        <v>0</v>
      </c>
      <c r="L255" s="244">
        <v>21</v>
      </c>
      <c r="M255" s="244">
        <f>G255*(1+L255/100)</f>
        <v>0</v>
      </c>
      <c r="N255" s="244">
        <v>0</v>
      </c>
      <c r="O255" s="244">
        <f>ROUND(E255*N255,2)</f>
        <v>0</v>
      </c>
      <c r="P255" s="244">
        <v>0</v>
      </c>
      <c r="Q255" s="244">
        <f>ROUND(E255*P255,2)</f>
        <v>0</v>
      </c>
      <c r="R255" s="244"/>
      <c r="S255" s="244" t="s">
        <v>138</v>
      </c>
      <c r="T255" s="245" t="s">
        <v>173</v>
      </c>
      <c r="U255" s="225">
        <v>0</v>
      </c>
      <c r="V255" s="225">
        <f>ROUND(E255*U255,2)</f>
        <v>0</v>
      </c>
      <c r="W255" s="225"/>
      <c r="X255" s="225" t="s">
        <v>104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463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22"/>
      <c r="B256" s="223"/>
      <c r="C256" s="266" t="s">
        <v>475</v>
      </c>
      <c r="D256" s="256"/>
      <c r="E256" s="256"/>
      <c r="F256" s="256"/>
      <c r="G256" s="256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155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>
      <c r="A257" s="222"/>
      <c r="B257" s="223"/>
      <c r="C257" s="269" t="s">
        <v>449</v>
      </c>
      <c r="D257" s="229"/>
      <c r="E257" s="230"/>
      <c r="F257" s="231"/>
      <c r="G257" s="231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155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22"/>
      <c r="B258" s="223"/>
      <c r="C258" s="264" t="s">
        <v>476</v>
      </c>
      <c r="D258" s="247"/>
      <c r="E258" s="247"/>
      <c r="F258" s="247"/>
      <c r="G258" s="247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155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>
      <c r="A259" s="222"/>
      <c r="B259" s="223"/>
      <c r="C259" s="262" t="s">
        <v>65</v>
      </c>
      <c r="D259" s="227"/>
      <c r="E259" s="228">
        <v>1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142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>
      <c r="A260" s="3"/>
      <c r="B260" s="4"/>
      <c r="C260" s="270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AE260">
        <v>15</v>
      </c>
      <c r="AF260">
        <v>21</v>
      </c>
      <c r="AG260" t="s">
        <v>120</v>
      </c>
    </row>
    <row r="261" spans="1:60">
      <c r="A261" s="218"/>
      <c r="B261" s="219" t="s">
        <v>29</v>
      </c>
      <c r="C261" s="271"/>
      <c r="D261" s="220"/>
      <c r="E261" s="221"/>
      <c r="F261" s="221"/>
      <c r="G261" s="259">
        <f>G8+G11+G15+G27+G29+G48+G64+G67+G74+G115+G120+G155+G184+G187+G200+G205+G210+G219</f>
        <v>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f>SUMIF(L7:L259,AE260,G7:G259)</f>
        <v>0</v>
      </c>
      <c r="AF261">
        <f>SUMIF(L7:L259,AF260,G7:G259)</f>
        <v>0</v>
      </c>
      <c r="AG261" t="s">
        <v>477</v>
      </c>
    </row>
    <row r="262" spans="1:60">
      <c r="C262" s="272"/>
      <c r="D262" s="10"/>
      <c r="AG262" t="s">
        <v>478</v>
      </c>
    </row>
    <row r="263" spans="1:60">
      <c r="D263" s="10"/>
    </row>
    <row r="264" spans="1:60">
      <c r="D264" s="10"/>
    </row>
    <row r="265" spans="1:60">
      <c r="D265" s="10"/>
    </row>
    <row r="266" spans="1:60">
      <c r="D266" s="10"/>
    </row>
    <row r="267" spans="1:60">
      <c r="D267" s="10"/>
    </row>
    <row r="268" spans="1:60">
      <c r="D268" s="10"/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51">
    <mergeCell ref="C253:G253"/>
    <mergeCell ref="C256:G256"/>
    <mergeCell ref="C258:G258"/>
    <mergeCell ref="C240:G240"/>
    <mergeCell ref="C242:G242"/>
    <mergeCell ref="C244:G244"/>
    <mergeCell ref="C247:G247"/>
    <mergeCell ref="C249:G249"/>
    <mergeCell ref="C251:G251"/>
    <mergeCell ref="C228:G228"/>
    <mergeCell ref="C230:G230"/>
    <mergeCell ref="C232:G232"/>
    <mergeCell ref="C233:G233"/>
    <mergeCell ref="C235:G235"/>
    <mergeCell ref="C237:G237"/>
    <mergeCell ref="C193:G193"/>
    <mergeCell ref="C207:G207"/>
    <mergeCell ref="C208:G208"/>
    <mergeCell ref="C221:G221"/>
    <mergeCell ref="C224:G224"/>
    <mergeCell ref="C226:G226"/>
    <mergeCell ref="C170:G170"/>
    <mergeCell ref="C172:G172"/>
    <mergeCell ref="C183:G183"/>
    <mergeCell ref="C186:G186"/>
    <mergeCell ref="C189:G189"/>
    <mergeCell ref="C192:G192"/>
    <mergeCell ref="C99:G99"/>
    <mergeCell ref="C104:G104"/>
    <mergeCell ref="C114:G114"/>
    <mergeCell ref="C141:G141"/>
    <mergeCell ref="C145:G145"/>
    <mergeCell ref="C154:G154"/>
    <mergeCell ref="C55:G55"/>
    <mergeCell ref="C66:G66"/>
    <mergeCell ref="C76:G76"/>
    <mergeCell ref="C89:G89"/>
    <mergeCell ref="C90:G90"/>
    <mergeCell ref="C98:G98"/>
    <mergeCell ref="C18:G18"/>
    <mergeCell ref="C25:G25"/>
    <mergeCell ref="C33:G33"/>
    <mergeCell ref="C34:G34"/>
    <mergeCell ref="C37:G37"/>
    <mergeCell ref="C50:G50"/>
    <mergeCell ref="A1:G1"/>
    <mergeCell ref="C2:G2"/>
    <mergeCell ref="C3:G3"/>
    <mergeCell ref="C4:G4"/>
    <mergeCell ref="C13:G13"/>
    <mergeCell ref="C17:G1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107</v>
      </c>
      <c r="B1" s="200"/>
      <c r="C1" s="200"/>
      <c r="D1" s="200"/>
      <c r="E1" s="200"/>
      <c r="F1" s="200"/>
      <c r="G1" s="200"/>
      <c r="AG1" t="s">
        <v>108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109</v>
      </c>
    </row>
    <row r="3" spans="1:60" ht="25.05" customHeight="1">
      <c r="A3" s="201" t="s">
        <v>8</v>
      </c>
      <c r="B3" s="49" t="s">
        <v>57</v>
      </c>
      <c r="C3" s="204" t="s">
        <v>58</v>
      </c>
      <c r="D3" s="202"/>
      <c r="E3" s="202"/>
      <c r="F3" s="202"/>
      <c r="G3" s="203"/>
      <c r="AC3" s="180" t="s">
        <v>109</v>
      </c>
      <c r="AG3" t="s">
        <v>110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111</v>
      </c>
    </row>
    <row r="5" spans="1:60">
      <c r="D5" s="10"/>
    </row>
    <row r="6" spans="1:60" ht="39.6">
      <c r="A6" s="211" t="s">
        <v>112</v>
      </c>
      <c r="B6" s="213" t="s">
        <v>113</v>
      </c>
      <c r="C6" s="213" t="s">
        <v>114</v>
      </c>
      <c r="D6" s="212" t="s">
        <v>115</v>
      </c>
      <c r="E6" s="211" t="s">
        <v>116</v>
      </c>
      <c r="F6" s="210" t="s">
        <v>117</v>
      </c>
      <c r="G6" s="211" t="s">
        <v>29</v>
      </c>
      <c r="H6" s="214" t="s">
        <v>30</v>
      </c>
      <c r="I6" s="214" t="s">
        <v>118</v>
      </c>
      <c r="J6" s="214" t="s">
        <v>31</v>
      </c>
      <c r="K6" s="214" t="s">
        <v>119</v>
      </c>
      <c r="L6" s="214" t="s">
        <v>120</v>
      </c>
      <c r="M6" s="214" t="s">
        <v>121</v>
      </c>
      <c r="N6" s="214" t="s">
        <v>122</v>
      </c>
      <c r="O6" s="214" t="s">
        <v>123</v>
      </c>
      <c r="P6" s="214" t="s">
        <v>124</v>
      </c>
      <c r="Q6" s="214" t="s">
        <v>125</v>
      </c>
      <c r="R6" s="214" t="s">
        <v>126</v>
      </c>
      <c r="S6" s="214" t="s">
        <v>127</v>
      </c>
      <c r="T6" s="214" t="s">
        <v>128</v>
      </c>
      <c r="U6" s="214" t="s">
        <v>129</v>
      </c>
      <c r="V6" s="214" t="s">
        <v>130</v>
      </c>
      <c r="W6" s="214" t="s">
        <v>131</v>
      </c>
      <c r="X6" s="214" t="s">
        <v>132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>
      <c r="A8" s="233" t="s">
        <v>133</v>
      </c>
      <c r="B8" s="234" t="s">
        <v>65</v>
      </c>
      <c r="C8" s="260" t="s">
        <v>66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50.88</v>
      </c>
      <c r="W8" s="232"/>
      <c r="X8" s="232"/>
      <c r="AG8" t="s">
        <v>134</v>
      </c>
    </row>
    <row r="9" spans="1:60" outlineLevel="1">
      <c r="A9" s="239">
        <v>1</v>
      </c>
      <c r="B9" s="240" t="s">
        <v>135</v>
      </c>
      <c r="C9" s="261" t="s">
        <v>136</v>
      </c>
      <c r="D9" s="241" t="s">
        <v>137</v>
      </c>
      <c r="E9" s="242">
        <v>4.93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138</v>
      </c>
      <c r="T9" s="245" t="s">
        <v>138</v>
      </c>
      <c r="U9" s="225">
        <v>10.32</v>
      </c>
      <c r="V9" s="225">
        <f>ROUND(E9*U9,2)</f>
        <v>50.88</v>
      </c>
      <c r="W9" s="225"/>
      <c r="X9" s="225" t="s">
        <v>139</v>
      </c>
      <c r="Y9" s="215"/>
      <c r="Z9" s="215"/>
      <c r="AA9" s="215"/>
      <c r="AB9" s="215"/>
      <c r="AC9" s="215"/>
      <c r="AD9" s="215"/>
      <c r="AE9" s="215"/>
      <c r="AF9" s="215"/>
      <c r="AG9" s="215" t="s">
        <v>140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2" t="s">
        <v>479</v>
      </c>
      <c r="D10" s="227"/>
      <c r="E10" s="228">
        <v>2.0049999999999999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142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2" t="s">
        <v>480</v>
      </c>
      <c r="D11" s="227"/>
      <c r="E11" s="228">
        <v>0.81499999999999995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142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2" t="s">
        <v>481</v>
      </c>
      <c r="D12" s="227"/>
      <c r="E12" s="228">
        <v>0.76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142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2" t="s">
        <v>482</v>
      </c>
      <c r="D13" s="227"/>
      <c r="E13" s="228">
        <v>1.35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142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233" t="s">
        <v>133</v>
      </c>
      <c r="B14" s="234" t="s">
        <v>67</v>
      </c>
      <c r="C14" s="260" t="s">
        <v>68</v>
      </c>
      <c r="D14" s="235"/>
      <c r="E14" s="236"/>
      <c r="F14" s="237"/>
      <c r="G14" s="237">
        <f>SUMIF(AG15:AG17,"&lt;&gt;NOR",G15:G17)</f>
        <v>0</v>
      </c>
      <c r="H14" s="237"/>
      <c r="I14" s="237">
        <f>SUM(I15:I17)</f>
        <v>0</v>
      </c>
      <c r="J14" s="237"/>
      <c r="K14" s="237">
        <f>SUM(K15:K17)</f>
        <v>0</v>
      </c>
      <c r="L14" s="237"/>
      <c r="M14" s="237">
        <f>SUM(M15:M17)</f>
        <v>0</v>
      </c>
      <c r="N14" s="237"/>
      <c r="O14" s="237">
        <f>SUM(O15:O17)</f>
        <v>1.7</v>
      </c>
      <c r="P14" s="237"/>
      <c r="Q14" s="237">
        <f>SUM(Q15:Q17)</f>
        <v>0</v>
      </c>
      <c r="R14" s="237"/>
      <c r="S14" s="237"/>
      <c r="T14" s="238"/>
      <c r="U14" s="232"/>
      <c r="V14" s="232">
        <f>SUM(V15:V17)</f>
        <v>4.37</v>
      </c>
      <c r="W14" s="232"/>
      <c r="X14" s="232"/>
      <c r="AG14" t="s">
        <v>134</v>
      </c>
    </row>
    <row r="15" spans="1:60" outlineLevel="1">
      <c r="A15" s="239">
        <v>2</v>
      </c>
      <c r="B15" s="240" t="s">
        <v>143</v>
      </c>
      <c r="C15" s="261" t="s">
        <v>144</v>
      </c>
      <c r="D15" s="241" t="s">
        <v>145</v>
      </c>
      <c r="E15" s="242">
        <v>0.89419999999999999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1.8984799999999999</v>
      </c>
      <c r="O15" s="244">
        <f>ROUND(E15*N15,2)</f>
        <v>1.7</v>
      </c>
      <c r="P15" s="244">
        <v>0</v>
      </c>
      <c r="Q15" s="244">
        <f>ROUND(E15*P15,2)</f>
        <v>0</v>
      </c>
      <c r="R15" s="244" t="s">
        <v>146</v>
      </c>
      <c r="S15" s="244" t="s">
        <v>138</v>
      </c>
      <c r="T15" s="245" t="s">
        <v>138</v>
      </c>
      <c r="U15" s="225">
        <v>4.8855000000000004</v>
      </c>
      <c r="V15" s="225">
        <f>ROUND(E15*U15,2)</f>
        <v>4.37</v>
      </c>
      <c r="W15" s="225"/>
      <c r="X15" s="225" t="s">
        <v>139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3" t="s">
        <v>147</v>
      </c>
      <c r="D16" s="246"/>
      <c r="E16" s="246"/>
      <c r="F16" s="246"/>
      <c r="G16" s="246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148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2" t="s">
        <v>483</v>
      </c>
      <c r="D17" s="227"/>
      <c r="E17" s="228">
        <v>0.89419999999999999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142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>
      <c r="A18" s="233" t="s">
        <v>133</v>
      </c>
      <c r="B18" s="234" t="s">
        <v>69</v>
      </c>
      <c r="C18" s="260" t="s">
        <v>70</v>
      </c>
      <c r="D18" s="235"/>
      <c r="E18" s="236"/>
      <c r="F18" s="237"/>
      <c r="G18" s="237">
        <f>SUMIF(AG19:AG31,"&lt;&gt;NOR",G19:G31)</f>
        <v>0</v>
      </c>
      <c r="H18" s="237"/>
      <c r="I18" s="237">
        <f>SUM(I19:I31)</f>
        <v>0</v>
      </c>
      <c r="J18" s="237"/>
      <c r="K18" s="237">
        <f>SUM(K19:K31)</f>
        <v>0</v>
      </c>
      <c r="L18" s="237"/>
      <c r="M18" s="237">
        <f>SUM(M19:M31)</f>
        <v>0</v>
      </c>
      <c r="N18" s="237"/>
      <c r="O18" s="237">
        <f>SUM(O19:O31)</f>
        <v>0.74</v>
      </c>
      <c r="P18" s="237"/>
      <c r="Q18" s="237">
        <f>SUM(Q19:Q31)</f>
        <v>0</v>
      </c>
      <c r="R18" s="237"/>
      <c r="S18" s="237"/>
      <c r="T18" s="238"/>
      <c r="U18" s="232"/>
      <c r="V18" s="232">
        <f>SUM(V19:V31)</f>
        <v>0.62</v>
      </c>
      <c r="W18" s="232"/>
      <c r="X18" s="232"/>
      <c r="AG18" t="s">
        <v>134</v>
      </c>
    </row>
    <row r="19" spans="1:60" outlineLevel="1">
      <c r="A19" s="239">
        <v>3</v>
      </c>
      <c r="B19" s="240" t="s">
        <v>484</v>
      </c>
      <c r="C19" s="261" t="s">
        <v>485</v>
      </c>
      <c r="D19" s="241" t="s">
        <v>145</v>
      </c>
      <c r="E19" s="242">
        <v>0.29078999999999999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2.5251100000000002</v>
      </c>
      <c r="O19" s="244">
        <f>ROUND(E19*N19,2)</f>
        <v>0.73</v>
      </c>
      <c r="P19" s="244">
        <v>0</v>
      </c>
      <c r="Q19" s="244">
        <f>ROUND(E19*P19,2)</f>
        <v>0</v>
      </c>
      <c r="R19" s="244" t="s">
        <v>163</v>
      </c>
      <c r="S19" s="244" t="s">
        <v>138</v>
      </c>
      <c r="T19" s="245" t="s">
        <v>138</v>
      </c>
      <c r="U19" s="225">
        <v>1.45</v>
      </c>
      <c r="V19" s="225">
        <f>ROUND(E19*U19,2)</f>
        <v>0.42</v>
      </c>
      <c r="W19" s="225"/>
      <c r="X19" s="225" t="s">
        <v>139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2" t="s">
        <v>486</v>
      </c>
      <c r="D20" s="227"/>
      <c r="E20" s="228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142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2" t="s">
        <v>487</v>
      </c>
      <c r="D21" s="227"/>
      <c r="E21" s="228">
        <v>0.12531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142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2" t="s">
        <v>488</v>
      </c>
      <c r="D22" s="227"/>
      <c r="E22" s="228">
        <v>3.9940000000000003E-2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142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2" t="s">
        <v>489</v>
      </c>
      <c r="D23" s="227"/>
      <c r="E23" s="228">
        <v>4.5220000000000003E-2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142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2" t="s">
        <v>490</v>
      </c>
      <c r="D24" s="227"/>
      <c r="E24" s="228">
        <v>8.0329999999999999E-2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142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9">
        <v>4</v>
      </c>
      <c r="B25" s="240" t="s">
        <v>491</v>
      </c>
      <c r="C25" s="261" t="s">
        <v>492</v>
      </c>
      <c r="D25" s="241" t="s">
        <v>235</v>
      </c>
      <c r="E25" s="242">
        <v>1.291E-2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1.0579400000000001</v>
      </c>
      <c r="O25" s="244">
        <f>ROUND(E25*N25,2)</f>
        <v>0.01</v>
      </c>
      <c r="P25" s="244">
        <v>0</v>
      </c>
      <c r="Q25" s="244">
        <f>ROUND(E25*P25,2)</f>
        <v>0</v>
      </c>
      <c r="R25" s="244" t="s">
        <v>163</v>
      </c>
      <c r="S25" s="244" t="s">
        <v>138</v>
      </c>
      <c r="T25" s="245" t="s">
        <v>138</v>
      </c>
      <c r="U25" s="225">
        <v>15.231</v>
      </c>
      <c r="V25" s="225">
        <f>ROUND(E25*U25,2)</f>
        <v>0.2</v>
      </c>
      <c r="W25" s="225"/>
      <c r="X25" s="225" t="s">
        <v>139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3" t="s">
        <v>493</v>
      </c>
      <c r="D26" s="246"/>
      <c r="E26" s="246"/>
      <c r="F26" s="246"/>
      <c r="G26" s="246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148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2" t="s">
        <v>486</v>
      </c>
      <c r="D27" s="227"/>
      <c r="E27" s="22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142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2" t="s">
        <v>494</v>
      </c>
      <c r="D28" s="227"/>
      <c r="E28" s="228">
        <v>5.5599999999999998E-3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142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2" t="s">
        <v>495</v>
      </c>
      <c r="D29" s="227"/>
      <c r="E29" s="228">
        <v>1.7700000000000001E-3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142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2" t="s">
        <v>496</v>
      </c>
      <c r="D30" s="227"/>
      <c r="E30" s="228">
        <v>2.0100000000000001E-3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142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2" t="s">
        <v>497</v>
      </c>
      <c r="D31" s="227"/>
      <c r="E31" s="228">
        <v>3.5699999999999998E-3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142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33" t="s">
        <v>133</v>
      </c>
      <c r="B32" s="234" t="s">
        <v>71</v>
      </c>
      <c r="C32" s="260" t="s">
        <v>72</v>
      </c>
      <c r="D32" s="235"/>
      <c r="E32" s="236"/>
      <c r="F32" s="237"/>
      <c r="G32" s="237">
        <f>SUMIF(AG33:AG67,"&lt;&gt;NOR",G33:G67)</f>
        <v>0</v>
      </c>
      <c r="H32" s="237"/>
      <c r="I32" s="237">
        <f>SUM(I33:I67)</f>
        <v>0</v>
      </c>
      <c r="J32" s="237"/>
      <c r="K32" s="237">
        <f>SUM(K33:K67)</f>
        <v>0</v>
      </c>
      <c r="L32" s="237"/>
      <c r="M32" s="237">
        <f>SUM(M33:M67)</f>
        <v>0</v>
      </c>
      <c r="N32" s="237"/>
      <c r="O32" s="237">
        <f>SUM(O33:O67)</f>
        <v>3.52</v>
      </c>
      <c r="P32" s="237"/>
      <c r="Q32" s="237">
        <f>SUM(Q33:Q67)</f>
        <v>0</v>
      </c>
      <c r="R32" s="237"/>
      <c r="S32" s="237"/>
      <c r="T32" s="238"/>
      <c r="U32" s="232"/>
      <c r="V32" s="232">
        <f>SUM(V33:V67)</f>
        <v>116.16</v>
      </c>
      <c r="W32" s="232"/>
      <c r="X32" s="232"/>
      <c r="AG32" t="s">
        <v>134</v>
      </c>
    </row>
    <row r="33" spans="1:60" outlineLevel="1">
      <c r="A33" s="239">
        <v>5</v>
      </c>
      <c r="B33" s="240" t="s">
        <v>498</v>
      </c>
      <c r="C33" s="261" t="s">
        <v>499</v>
      </c>
      <c r="D33" s="241" t="s">
        <v>152</v>
      </c>
      <c r="E33" s="242">
        <v>43.325850000000003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6.4999999999999997E-4</v>
      </c>
      <c r="O33" s="244">
        <f>ROUND(E33*N33,2)</f>
        <v>0.03</v>
      </c>
      <c r="P33" s="244">
        <v>0</v>
      </c>
      <c r="Q33" s="244">
        <f>ROUND(E33*P33,2)</f>
        <v>0</v>
      </c>
      <c r="R33" s="244" t="s">
        <v>163</v>
      </c>
      <c r="S33" s="244" t="s">
        <v>138</v>
      </c>
      <c r="T33" s="245" t="s">
        <v>138</v>
      </c>
      <c r="U33" s="225">
        <v>0.21</v>
      </c>
      <c r="V33" s="225">
        <f>ROUND(E33*U33,2)</f>
        <v>9.1</v>
      </c>
      <c r="W33" s="225"/>
      <c r="X33" s="225" t="s">
        <v>139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140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3" t="s">
        <v>500</v>
      </c>
      <c r="D34" s="246"/>
      <c r="E34" s="246"/>
      <c r="F34" s="246"/>
      <c r="G34" s="246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148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4" t="s">
        <v>501</v>
      </c>
      <c r="D35" s="247"/>
      <c r="E35" s="247"/>
      <c r="F35" s="247"/>
      <c r="G35" s="247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2" t="s">
        <v>502</v>
      </c>
      <c r="D36" s="227"/>
      <c r="E36" s="228">
        <v>3.1347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142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2" t="s">
        <v>503</v>
      </c>
      <c r="D37" s="227"/>
      <c r="E37" s="228">
        <v>4.6740000000000004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142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2" t="s">
        <v>504</v>
      </c>
      <c r="D38" s="227"/>
      <c r="E38" s="228">
        <v>3.3540000000000001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142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2" t="s">
        <v>505</v>
      </c>
      <c r="D39" s="227"/>
      <c r="E39" s="228">
        <v>3.2759999999999998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142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2" t="s">
        <v>506</v>
      </c>
      <c r="D40" s="227"/>
      <c r="E40" s="228">
        <v>3.0537000000000001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142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2" t="s">
        <v>507</v>
      </c>
      <c r="D41" s="227"/>
      <c r="E41" s="228">
        <v>5.2468500000000002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142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2" t="s">
        <v>508</v>
      </c>
      <c r="D42" s="227"/>
      <c r="E42" s="228">
        <v>4.2359999999999998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142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2" t="s">
        <v>509</v>
      </c>
      <c r="D43" s="227"/>
      <c r="E43" s="228">
        <v>4.5140000000000002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142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2" t="s">
        <v>510</v>
      </c>
      <c r="D44" s="227"/>
      <c r="E44" s="228">
        <v>4.0740999999999996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142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2" t="s">
        <v>511</v>
      </c>
      <c r="D45" s="227"/>
      <c r="E45" s="228">
        <v>2.99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142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2" t="s">
        <v>512</v>
      </c>
      <c r="D46" s="227"/>
      <c r="E46" s="228">
        <v>4.7725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142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30.6" outlineLevel="1">
      <c r="A47" s="239">
        <v>6</v>
      </c>
      <c r="B47" s="240" t="s">
        <v>150</v>
      </c>
      <c r="C47" s="261" t="s">
        <v>151</v>
      </c>
      <c r="D47" s="241" t="s">
        <v>152</v>
      </c>
      <c r="E47" s="242">
        <v>106.285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1.5299999999999999E-2</v>
      </c>
      <c r="O47" s="244">
        <f>ROUND(E47*N47,2)</f>
        <v>1.63</v>
      </c>
      <c r="P47" s="244">
        <v>0</v>
      </c>
      <c r="Q47" s="244">
        <f>ROUND(E47*P47,2)</f>
        <v>0</v>
      </c>
      <c r="R47" s="244" t="s">
        <v>146</v>
      </c>
      <c r="S47" s="244" t="s">
        <v>138</v>
      </c>
      <c r="T47" s="245" t="s">
        <v>138</v>
      </c>
      <c r="U47" s="225">
        <v>0.47</v>
      </c>
      <c r="V47" s="225">
        <f>ROUND(E47*U47,2)</f>
        <v>49.95</v>
      </c>
      <c r="W47" s="225"/>
      <c r="X47" s="225" t="s">
        <v>139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140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3" t="s">
        <v>153</v>
      </c>
      <c r="D48" s="246"/>
      <c r="E48" s="246"/>
      <c r="F48" s="246"/>
      <c r="G48" s="246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148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4" t="s">
        <v>154</v>
      </c>
      <c r="D49" s="247"/>
      <c r="E49" s="247"/>
      <c r="F49" s="247"/>
      <c r="G49" s="247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155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0.399999999999999" outlineLevel="1">
      <c r="A50" s="222"/>
      <c r="B50" s="223"/>
      <c r="C50" s="262" t="s">
        <v>513</v>
      </c>
      <c r="D50" s="227"/>
      <c r="E50" s="228">
        <v>48.44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142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0.399999999999999" outlineLevel="1">
      <c r="A51" s="222"/>
      <c r="B51" s="223"/>
      <c r="C51" s="262" t="s">
        <v>514</v>
      </c>
      <c r="D51" s="227"/>
      <c r="E51" s="228">
        <v>57.844999999999999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142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0.399999999999999" outlineLevel="1">
      <c r="A52" s="239">
        <v>7</v>
      </c>
      <c r="B52" s="240" t="s">
        <v>515</v>
      </c>
      <c r="C52" s="261" t="s">
        <v>516</v>
      </c>
      <c r="D52" s="241" t="s">
        <v>152</v>
      </c>
      <c r="E52" s="242">
        <v>43.325850000000003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2.1139999999999999E-2</v>
      </c>
      <c r="O52" s="244">
        <f>ROUND(E52*N52,2)</f>
        <v>0.92</v>
      </c>
      <c r="P52" s="244">
        <v>0</v>
      </c>
      <c r="Q52" s="244">
        <f>ROUND(E52*P52,2)</f>
        <v>0</v>
      </c>
      <c r="R52" s="244" t="s">
        <v>146</v>
      </c>
      <c r="S52" s="244" t="s">
        <v>138</v>
      </c>
      <c r="T52" s="245" t="s">
        <v>138</v>
      </c>
      <c r="U52" s="225">
        <v>0.64</v>
      </c>
      <c r="V52" s="225">
        <f>ROUND(E52*U52,2)</f>
        <v>27.73</v>
      </c>
      <c r="W52" s="225"/>
      <c r="X52" s="225" t="s">
        <v>139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140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3" t="s">
        <v>517</v>
      </c>
      <c r="D53" s="246"/>
      <c r="E53" s="246"/>
      <c r="F53" s="246"/>
      <c r="G53" s="246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148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2" t="s">
        <v>502</v>
      </c>
      <c r="D54" s="227"/>
      <c r="E54" s="228">
        <v>3.1347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142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22"/>
      <c r="B55" s="223"/>
      <c r="C55" s="262" t="s">
        <v>503</v>
      </c>
      <c r="D55" s="227"/>
      <c r="E55" s="228">
        <v>4.6740000000000004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142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2" t="s">
        <v>504</v>
      </c>
      <c r="D56" s="227"/>
      <c r="E56" s="228">
        <v>3.3540000000000001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142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2" t="s">
        <v>505</v>
      </c>
      <c r="D57" s="227"/>
      <c r="E57" s="228">
        <v>3.2759999999999998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142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22"/>
      <c r="B58" s="223"/>
      <c r="C58" s="262" t="s">
        <v>506</v>
      </c>
      <c r="D58" s="227"/>
      <c r="E58" s="228">
        <v>3.0537000000000001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15"/>
      <c r="Z58" s="215"/>
      <c r="AA58" s="215"/>
      <c r="AB58" s="215"/>
      <c r="AC58" s="215"/>
      <c r="AD58" s="215"/>
      <c r="AE58" s="215"/>
      <c r="AF58" s="215"/>
      <c r="AG58" s="215" t="s">
        <v>142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2" t="s">
        <v>507</v>
      </c>
      <c r="D59" s="227"/>
      <c r="E59" s="228">
        <v>5.2468500000000002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142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22"/>
      <c r="B60" s="223"/>
      <c r="C60" s="262" t="s">
        <v>508</v>
      </c>
      <c r="D60" s="227"/>
      <c r="E60" s="228">
        <v>4.2359999999999998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142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2" t="s">
        <v>509</v>
      </c>
      <c r="D61" s="227"/>
      <c r="E61" s="228">
        <v>4.5140000000000002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142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22"/>
      <c r="B62" s="223"/>
      <c r="C62" s="262" t="s">
        <v>510</v>
      </c>
      <c r="D62" s="227"/>
      <c r="E62" s="228">
        <v>4.0740999999999996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142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2" t="s">
        <v>511</v>
      </c>
      <c r="D63" s="227"/>
      <c r="E63" s="228">
        <v>2.99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142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62" t="s">
        <v>512</v>
      </c>
      <c r="D64" s="227"/>
      <c r="E64" s="228">
        <v>4.7725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142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0.399999999999999" outlineLevel="1">
      <c r="A65" s="239">
        <v>8</v>
      </c>
      <c r="B65" s="240" t="s">
        <v>157</v>
      </c>
      <c r="C65" s="261" t="s">
        <v>158</v>
      </c>
      <c r="D65" s="241" t="s">
        <v>152</v>
      </c>
      <c r="E65" s="242">
        <v>6.5540000000000003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5.0189999999999999E-2</v>
      </c>
      <c r="O65" s="244">
        <f>ROUND(E65*N65,2)</f>
        <v>0.33</v>
      </c>
      <c r="P65" s="244">
        <v>0</v>
      </c>
      <c r="Q65" s="244">
        <f>ROUND(E65*P65,2)</f>
        <v>0</v>
      </c>
      <c r="R65" s="244" t="s">
        <v>159</v>
      </c>
      <c r="S65" s="244" t="s">
        <v>138</v>
      </c>
      <c r="T65" s="245" t="s">
        <v>138</v>
      </c>
      <c r="U65" s="225">
        <v>1.075</v>
      </c>
      <c r="V65" s="225">
        <f>ROUND(E65*U65,2)</f>
        <v>7.05</v>
      </c>
      <c r="W65" s="225"/>
      <c r="X65" s="225" t="s">
        <v>139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140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30.6" outlineLevel="1">
      <c r="A66" s="222"/>
      <c r="B66" s="223"/>
      <c r="C66" s="262" t="s">
        <v>518</v>
      </c>
      <c r="D66" s="227"/>
      <c r="E66" s="228">
        <v>6.5540000000000003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142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0.399999999999999" outlineLevel="1">
      <c r="A67" s="248">
        <v>9</v>
      </c>
      <c r="B67" s="249" t="s">
        <v>161</v>
      </c>
      <c r="C67" s="265" t="s">
        <v>162</v>
      </c>
      <c r="D67" s="250" t="s">
        <v>152</v>
      </c>
      <c r="E67" s="251">
        <v>35.56335</v>
      </c>
      <c r="F67" s="252"/>
      <c r="G67" s="253">
        <f>ROUND(E67*F67,2)</f>
        <v>0</v>
      </c>
      <c r="H67" s="252"/>
      <c r="I67" s="253">
        <f>ROUND(E67*H67,2)</f>
        <v>0</v>
      </c>
      <c r="J67" s="252"/>
      <c r="K67" s="253">
        <f>ROUND(E67*J67,2)</f>
        <v>0</v>
      </c>
      <c r="L67" s="253">
        <v>21</v>
      </c>
      <c r="M67" s="253">
        <f>G67*(1+L67/100)</f>
        <v>0</v>
      </c>
      <c r="N67" s="253">
        <v>1.7219999999999999E-2</v>
      </c>
      <c r="O67" s="253">
        <f>ROUND(E67*N67,2)</f>
        <v>0.61</v>
      </c>
      <c r="P67" s="253">
        <v>0</v>
      </c>
      <c r="Q67" s="253">
        <f>ROUND(E67*P67,2)</f>
        <v>0</v>
      </c>
      <c r="R67" s="253" t="s">
        <v>163</v>
      </c>
      <c r="S67" s="253" t="s">
        <v>138</v>
      </c>
      <c r="T67" s="254" t="s">
        <v>138</v>
      </c>
      <c r="U67" s="225">
        <v>0.628</v>
      </c>
      <c r="V67" s="225">
        <f>ROUND(E67*U67,2)</f>
        <v>22.33</v>
      </c>
      <c r="W67" s="225"/>
      <c r="X67" s="225" t="s">
        <v>139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140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>
      <c r="A68" s="233" t="s">
        <v>133</v>
      </c>
      <c r="B68" s="234" t="s">
        <v>75</v>
      </c>
      <c r="C68" s="260" t="s">
        <v>76</v>
      </c>
      <c r="D68" s="235"/>
      <c r="E68" s="236"/>
      <c r="F68" s="237"/>
      <c r="G68" s="237">
        <f>SUMIF(AG69:AG69,"&lt;&gt;NOR",G69:G69)</f>
        <v>0</v>
      </c>
      <c r="H68" s="237"/>
      <c r="I68" s="237">
        <f>SUM(I69:I69)</f>
        <v>0</v>
      </c>
      <c r="J68" s="237"/>
      <c r="K68" s="237">
        <f>SUM(K69:K69)</f>
        <v>0</v>
      </c>
      <c r="L68" s="237"/>
      <c r="M68" s="237">
        <f>SUM(M69:M69)</f>
        <v>0</v>
      </c>
      <c r="N68" s="237"/>
      <c r="O68" s="237">
        <f>SUM(O69:O69)</f>
        <v>0</v>
      </c>
      <c r="P68" s="237"/>
      <c r="Q68" s="237">
        <f>SUM(Q69:Q69)</f>
        <v>0</v>
      </c>
      <c r="R68" s="237"/>
      <c r="S68" s="237"/>
      <c r="T68" s="238"/>
      <c r="U68" s="232"/>
      <c r="V68" s="232">
        <f>SUM(V69:V69)</f>
        <v>0</v>
      </c>
      <c r="W68" s="232"/>
      <c r="X68" s="232"/>
      <c r="AG68" t="s">
        <v>134</v>
      </c>
    </row>
    <row r="69" spans="1:60" ht="20.399999999999999" outlineLevel="1">
      <c r="A69" s="248">
        <v>10</v>
      </c>
      <c r="B69" s="249" t="s">
        <v>169</v>
      </c>
      <c r="C69" s="265" t="s">
        <v>519</v>
      </c>
      <c r="D69" s="250" t="s">
        <v>171</v>
      </c>
      <c r="E69" s="251">
        <v>1</v>
      </c>
      <c r="F69" s="252"/>
      <c r="G69" s="253">
        <f>ROUND(E69*F69,2)</f>
        <v>0</v>
      </c>
      <c r="H69" s="252"/>
      <c r="I69" s="253">
        <f>ROUND(E69*H69,2)</f>
        <v>0</v>
      </c>
      <c r="J69" s="252"/>
      <c r="K69" s="253">
        <f>ROUND(E69*J69,2)</f>
        <v>0</v>
      </c>
      <c r="L69" s="253">
        <v>21</v>
      </c>
      <c r="M69" s="253">
        <f>G69*(1+L69/100)</f>
        <v>0</v>
      </c>
      <c r="N69" s="253">
        <v>0</v>
      </c>
      <c r="O69" s="253">
        <f>ROUND(E69*N69,2)</f>
        <v>0</v>
      </c>
      <c r="P69" s="253">
        <v>0</v>
      </c>
      <c r="Q69" s="253">
        <f>ROUND(E69*P69,2)</f>
        <v>0</v>
      </c>
      <c r="R69" s="253"/>
      <c r="S69" s="253" t="s">
        <v>172</v>
      </c>
      <c r="T69" s="254" t="s">
        <v>173</v>
      </c>
      <c r="U69" s="225">
        <v>0</v>
      </c>
      <c r="V69" s="225">
        <f>ROUND(E69*U69,2)</f>
        <v>0</v>
      </c>
      <c r="W69" s="225"/>
      <c r="X69" s="225" t="s">
        <v>139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140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>
      <c r="A70" s="233" t="s">
        <v>133</v>
      </c>
      <c r="B70" s="234" t="s">
        <v>77</v>
      </c>
      <c r="C70" s="260" t="s">
        <v>78</v>
      </c>
      <c r="D70" s="235"/>
      <c r="E70" s="236"/>
      <c r="F70" s="237"/>
      <c r="G70" s="237">
        <f>SUMIF(AG71:AG88,"&lt;&gt;NOR",G71:G88)</f>
        <v>0</v>
      </c>
      <c r="H70" s="237"/>
      <c r="I70" s="237">
        <f>SUM(I71:I88)</f>
        <v>0</v>
      </c>
      <c r="J70" s="237"/>
      <c r="K70" s="237">
        <f>SUM(K71:K88)</f>
        <v>0</v>
      </c>
      <c r="L70" s="237"/>
      <c r="M70" s="237">
        <f>SUM(M71:M88)</f>
        <v>0</v>
      </c>
      <c r="N70" s="237"/>
      <c r="O70" s="237">
        <f>SUM(O71:O88)</f>
        <v>1.81</v>
      </c>
      <c r="P70" s="237"/>
      <c r="Q70" s="237">
        <f>SUM(Q71:Q88)</f>
        <v>0</v>
      </c>
      <c r="R70" s="237"/>
      <c r="S70" s="237"/>
      <c r="T70" s="238"/>
      <c r="U70" s="232"/>
      <c r="V70" s="232">
        <f>SUM(V71:V88)</f>
        <v>34.83</v>
      </c>
      <c r="W70" s="232"/>
      <c r="X70" s="232"/>
      <c r="AG70" t="s">
        <v>134</v>
      </c>
    </row>
    <row r="71" spans="1:60" outlineLevel="1">
      <c r="A71" s="239">
        <v>11</v>
      </c>
      <c r="B71" s="240" t="s">
        <v>174</v>
      </c>
      <c r="C71" s="261" t="s">
        <v>175</v>
      </c>
      <c r="D71" s="241" t="s">
        <v>152</v>
      </c>
      <c r="E71" s="242">
        <v>84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3.0000000000000001E-5</v>
      </c>
      <c r="O71" s="244">
        <f>ROUND(E71*N71,2)</f>
        <v>0</v>
      </c>
      <c r="P71" s="244">
        <v>0</v>
      </c>
      <c r="Q71" s="244">
        <f>ROUND(E71*P71,2)</f>
        <v>0</v>
      </c>
      <c r="R71" s="244" t="s">
        <v>176</v>
      </c>
      <c r="S71" s="244" t="s">
        <v>138</v>
      </c>
      <c r="T71" s="245" t="s">
        <v>138</v>
      </c>
      <c r="U71" s="225">
        <v>0.05</v>
      </c>
      <c r="V71" s="225">
        <f>ROUND(E71*U71,2)</f>
        <v>4.2</v>
      </c>
      <c r="W71" s="225"/>
      <c r="X71" s="225" t="s">
        <v>139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140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2" t="s">
        <v>520</v>
      </c>
      <c r="D72" s="227"/>
      <c r="E72" s="228">
        <v>84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15"/>
      <c r="Z72" s="215"/>
      <c r="AA72" s="215"/>
      <c r="AB72" s="215"/>
      <c r="AC72" s="215"/>
      <c r="AD72" s="215"/>
      <c r="AE72" s="215"/>
      <c r="AF72" s="215"/>
      <c r="AG72" s="215" t="s">
        <v>142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ht="20.399999999999999" outlineLevel="1">
      <c r="A73" s="239">
        <v>12</v>
      </c>
      <c r="B73" s="240" t="s">
        <v>178</v>
      </c>
      <c r="C73" s="261" t="s">
        <v>179</v>
      </c>
      <c r="D73" s="241" t="s">
        <v>152</v>
      </c>
      <c r="E73" s="242">
        <v>90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1.8380000000000001E-2</v>
      </c>
      <c r="O73" s="244">
        <f>ROUND(E73*N73,2)</f>
        <v>1.65</v>
      </c>
      <c r="P73" s="244">
        <v>0</v>
      </c>
      <c r="Q73" s="244">
        <f>ROUND(E73*P73,2)</f>
        <v>0</v>
      </c>
      <c r="R73" s="244" t="s">
        <v>180</v>
      </c>
      <c r="S73" s="244" t="s">
        <v>138</v>
      </c>
      <c r="T73" s="245" t="s">
        <v>138</v>
      </c>
      <c r="U73" s="225">
        <v>0.14000000000000001</v>
      </c>
      <c r="V73" s="225">
        <f>ROUND(E73*U73,2)</f>
        <v>12.6</v>
      </c>
      <c r="W73" s="225"/>
      <c r="X73" s="225" t="s">
        <v>139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140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63" t="s">
        <v>181</v>
      </c>
      <c r="D74" s="246"/>
      <c r="E74" s="246"/>
      <c r="F74" s="246"/>
      <c r="G74" s="246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148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22"/>
      <c r="B75" s="223"/>
      <c r="C75" s="264" t="s">
        <v>182</v>
      </c>
      <c r="D75" s="247"/>
      <c r="E75" s="247"/>
      <c r="F75" s="247"/>
      <c r="G75" s="247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15"/>
      <c r="Z75" s="215"/>
      <c r="AA75" s="215"/>
      <c r="AB75" s="215"/>
      <c r="AC75" s="215"/>
      <c r="AD75" s="215"/>
      <c r="AE75" s="215"/>
      <c r="AF75" s="215"/>
      <c r="AG75" s="215" t="s">
        <v>155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62" t="s">
        <v>183</v>
      </c>
      <c r="D76" s="227"/>
      <c r="E76" s="228">
        <v>90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142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30.6" outlineLevel="1">
      <c r="A77" s="239">
        <v>13</v>
      </c>
      <c r="B77" s="240" t="s">
        <v>184</v>
      </c>
      <c r="C77" s="261" t="s">
        <v>185</v>
      </c>
      <c r="D77" s="241" t="s">
        <v>152</v>
      </c>
      <c r="E77" s="242">
        <v>90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9.5E-4</v>
      </c>
      <c r="O77" s="244">
        <f>ROUND(E77*N77,2)</f>
        <v>0.09</v>
      </c>
      <c r="P77" s="244">
        <v>0</v>
      </c>
      <c r="Q77" s="244">
        <f>ROUND(E77*P77,2)</f>
        <v>0</v>
      </c>
      <c r="R77" s="244" t="s">
        <v>180</v>
      </c>
      <c r="S77" s="244" t="s">
        <v>138</v>
      </c>
      <c r="T77" s="245" t="s">
        <v>138</v>
      </c>
      <c r="U77" s="225">
        <v>7.0000000000000001E-3</v>
      </c>
      <c r="V77" s="225">
        <f>ROUND(E77*U77,2)</f>
        <v>0.63</v>
      </c>
      <c r="W77" s="225"/>
      <c r="X77" s="225" t="s">
        <v>139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140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22"/>
      <c r="B78" s="223"/>
      <c r="C78" s="263" t="s">
        <v>181</v>
      </c>
      <c r="D78" s="246"/>
      <c r="E78" s="246"/>
      <c r="F78" s="246"/>
      <c r="G78" s="246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148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8">
        <v>14</v>
      </c>
      <c r="B79" s="249" t="s">
        <v>186</v>
      </c>
      <c r="C79" s="265" t="s">
        <v>187</v>
      </c>
      <c r="D79" s="250" t="s">
        <v>152</v>
      </c>
      <c r="E79" s="251">
        <v>90</v>
      </c>
      <c r="F79" s="252"/>
      <c r="G79" s="253">
        <f>ROUND(E79*F79,2)</f>
        <v>0</v>
      </c>
      <c r="H79" s="252"/>
      <c r="I79" s="253">
        <f>ROUND(E79*H79,2)</f>
        <v>0</v>
      </c>
      <c r="J79" s="252"/>
      <c r="K79" s="253">
        <f>ROUND(E79*J79,2)</f>
        <v>0</v>
      </c>
      <c r="L79" s="253">
        <v>21</v>
      </c>
      <c r="M79" s="253">
        <f>G79*(1+L79/100)</f>
        <v>0</v>
      </c>
      <c r="N79" s="253">
        <v>0</v>
      </c>
      <c r="O79" s="253">
        <f>ROUND(E79*N79,2)</f>
        <v>0</v>
      </c>
      <c r="P79" s="253">
        <v>0</v>
      </c>
      <c r="Q79" s="253">
        <f>ROUND(E79*P79,2)</f>
        <v>0</v>
      </c>
      <c r="R79" s="253" t="s">
        <v>180</v>
      </c>
      <c r="S79" s="253" t="s">
        <v>138</v>
      </c>
      <c r="T79" s="254" t="s">
        <v>138</v>
      </c>
      <c r="U79" s="225">
        <v>0.11700000000000001</v>
      </c>
      <c r="V79" s="225">
        <f>ROUND(E79*U79,2)</f>
        <v>10.53</v>
      </c>
      <c r="W79" s="225"/>
      <c r="X79" s="225" t="s">
        <v>139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140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39">
        <v>15</v>
      </c>
      <c r="B80" s="240" t="s">
        <v>188</v>
      </c>
      <c r="C80" s="261" t="s">
        <v>189</v>
      </c>
      <c r="D80" s="241" t="s">
        <v>152</v>
      </c>
      <c r="E80" s="242">
        <v>14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1.2099999999999999E-3</v>
      </c>
      <c r="O80" s="244">
        <f>ROUND(E80*N80,2)</f>
        <v>0.02</v>
      </c>
      <c r="P80" s="244">
        <v>0</v>
      </c>
      <c r="Q80" s="244">
        <f>ROUND(E80*P80,2)</f>
        <v>0</v>
      </c>
      <c r="R80" s="244" t="s">
        <v>180</v>
      </c>
      <c r="S80" s="244" t="s">
        <v>138</v>
      </c>
      <c r="T80" s="245" t="s">
        <v>138</v>
      </c>
      <c r="U80" s="225">
        <v>0.18</v>
      </c>
      <c r="V80" s="225">
        <f>ROUND(E80*U80,2)</f>
        <v>2.52</v>
      </c>
      <c r="W80" s="225"/>
      <c r="X80" s="225" t="s">
        <v>139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140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22"/>
      <c r="B81" s="223"/>
      <c r="C81" s="262" t="s">
        <v>521</v>
      </c>
      <c r="D81" s="227"/>
      <c r="E81" s="228">
        <v>8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142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22"/>
      <c r="B82" s="223"/>
      <c r="C82" s="262" t="s">
        <v>522</v>
      </c>
      <c r="D82" s="227"/>
      <c r="E82" s="228">
        <v>6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15"/>
      <c r="Z82" s="215"/>
      <c r="AA82" s="215"/>
      <c r="AB82" s="215"/>
      <c r="AC82" s="215"/>
      <c r="AD82" s="215"/>
      <c r="AE82" s="215"/>
      <c r="AF82" s="215"/>
      <c r="AG82" s="215" t="s">
        <v>142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8">
        <v>16</v>
      </c>
      <c r="B83" s="249" t="s">
        <v>192</v>
      </c>
      <c r="C83" s="265" t="s">
        <v>193</v>
      </c>
      <c r="D83" s="250" t="s">
        <v>152</v>
      </c>
      <c r="E83" s="251">
        <v>90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21</v>
      </c>
      <c r="M83" s="253">
        <f>G83*(1+L83/100)</f>
        <v>0</v>
      </c>
      <c r="N83" s="253">
        <v>0</v>
      </c>
      <c r="O83" s="253">
        <f>ROUND(E83*N83,2)</f>
        <v>0</v>
      </c>
      <c r="P83" s="253">
        <v>0</v>
      </c>
      <c r="Q83" s="253">
        <f>ROUND(E83*P83,2)</f>
        <v>0</v>
      </c>
      <c r="R83" s="253" t="s">
        <v>180</v>
      </c>
      <c r="S83" s="253" t="s">
        <v>138</v>
      </c>
      <c r="T83" s="254" t="s">
        <v>138</v>
      </c>
      <c r="U83" s="225">
        <v>3.0300000000000001E-2</v>
      </c>
      <c r="V83" s="225">
        <f>ROUND(E83*U83,2)</f>
        <v>2.73</v>
      </c>
      <c r="W83" s="225"/>
      <c r="X83" s="225" t="s">
        <v>139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140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ht="20.399999999999999" outlineLevel="1">
      <c r="A84" s="248">
        <v>17</v>
      </c>
      <c r="B84" s="249" t="s">
        <v>194</v>
      </c>
      <c r="C84" s="265" t="s">
        <v>195</v>
      </c>
      <c r="D84" s="250" t="s">
        <v>152</v>
      </c>
      <c r="E84" s="251">
        <v>90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21</v>
      </c>
      <c r="M84" s="253">
        <f>G84*(1+L84/100)</f>
        <v>0</v>
      </c>
      <c r="N84" s="253">
        <v>5.0000000000000002E-5</v>
      </c>
      <c r="O84" s="253">
        <f>ROUND(E84*N84,2)</f>
        <v>0</v>
      </c>
      <c r="P84" s="253">
        <v>0</v>
      </c>
      <c r="Q84" s="253">
        <f>ROUND(E84*P84,2)</f>
        <v>0</v>
      </c>
      <c r="R84" s="253" t="s">
        <v>180</v>
      </c>
      <c r="S84" s="253" t="s">
        <v>138</v>
      </c>
      <c r="T84" s="254" t="s">
        <v>138</v>
      </c>
      <c r="U84" s="225">
        <v>0</v>
      </c>
      <c r="V84" s="225">
        <f>ROUND(E84*U84,2)</f>
        <v>0</v>
      </c>
      <c r="W84" s="225"/>
      <c r="X84" s="225" t="s">
        <v>139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140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8">
        <v>18</v>
      </c>
      <c r="B85" s="249" t="s">
        <v>196</v>
      </c>
      <c r="C85" s="265" t="s">
        <v>197</v>
      </c>
      <c r="D85" s="250" t="s">
        <v>152</v>
      </c>
      <c r="E85" s="251">
        <v>90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21</v>
      </c>
      <c r="M85" s="253">
        <f>G85*(1+L85/100)</f>
        <v>0</v>
      </c>
      <c r="N85" s="253">
        <v>0</v>
      </c>
      <c r="O85" s="253">
        <f>ROUND(E85*N85,2)</f>
        <v>0</v>
      </c>
      <c r="P85" s="253">
        <v>0</v>
      </c>
      <c r="Q85" s="253">
        <f>ROUND(E85*P85,2)</f>
        <v>0</v>
      </c>
      <c r="R85" s="253" t="s">
        <v>180</v>
      </c>
      <c r="S85" s="253" t="s">
        <v>138</v>
      </c>
      <c r="T85" s="254" t="s">
        <v>138</v>
      </c>
      <c r="U85" s="225">
        <v>1.7999999999999999E-2</v>
      </c>
      <c r="V85" s="225">
        <f>ROUND(E85*U85,2)</f>
        <v>1.62</v>
      </c>
      <c r="W85" s="225"/>
      <c r="X85" s="225" t="s">
        <v>139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140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8">
        <v>19</v>
      </c>
      <c r="B86" s="249" t="s">
        <v>198</v>
      </c>
      <c r="C86" s="265" t="s">
        <v>199</v>
      </c>
      <c r="D86" s="250" t="s">
        <v>200</v>
      </c>
      <c r="E86" s="251">
        <v>8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21</v>
      </c>
      <c r="M86" s="253">
        <f>G86*(1+L86/100)</f>
        <v>0</v>
      </c>
      <c r="N86" s="253">
        <v>0</v>
      </c>
      <c r="O86" s="253">
        <f>ROUND(E86*N86,2)</f>
        <v>0</v>
      </c>
      <c r="P86" s="253">
        <v>0</v>
      </c>
      <c r="Q86" s="253">
        <f>ROUND(E86*P86,2)</f>
        <v>0</v>
      </c>
      <c r="R86" s="253"/>
      <c r="S86" s="253" t="s">
        <v>172</v>
      </c>
      <c r="T86" s="254" t="s">
        <v>173</v>
      </c>
      <c r="U86" s="225">
        <v>0</v>
      </c>
      <c r="V86" s="225">
        <f>ROUND(E86*U86,2)</f>
        <v>0</v>
      </c>
      <c r="W86" s="225"/>
      <c r="X86" s="225" t="s">
        <v>139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140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39">
        <v>20</v>
      </c>
      <c r="B87" s="240" t="s">
        <v>201</v>
      </c>
      <c r="C87" s="261" t="s">
        <v>202</v>
      </c>
      <c r="D87" s="241" t="s">
        <v>152</v>
      </c>
      <c r="E87" s="242">
        <v>100.8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5.0000000000000001E-4</v>
      </c>
      <c r="O87" s="244">
        <f>ROUND(E87*N87,2)</f>
        <v>0.05</v>
      </c>
      <c r="P87" s="244">
        <v>0</v>
      </c>
      <c r="Q87" s="244">
        <f>ROUND(E87*P87,2)</f>
        <v>0</v>
      </c>
      <c r="R87" s="244" t="s">
        <v>203</v>
      </c>
      <c r="S87" s="244" t="s">
        <v>138</v>
      </c>
      <c r="T87" s="245" t="s">
        <v>138</v>
      </c>
      <c r="U87" s="225">
        <v>0</v>
      </c>
      <c r="V87" s="225">
        <f>ROUND(E87*U87,2)</f>
        <v>0</v>
      </c>
      <c r="W87" s="225"/>
      <c r="X87" s="225" t="s">
        <v>204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205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/>
      <c r="B88" s="223"/>
      <c r="C88" s="262" t="s">
        <v>523</v>
      </c>
      <c r="D88" s="227"/>
      <c r="E88" s="228">
        <v>100.8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142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>
      <c r="A89" s="233" t="s">
        <v>133</v>
      </c>
      <c r="B89" s="234" t="s">
        <v>79</v>
      </c>
      <c r="C89" s="260" t="s">
        <v>80</v>
      </c>
      <c r="D89" s="235"/>
      <c r="E89" s="236"/>
      <c r="F89" s="237"/>
      <c r="G89" s="237">
        <f>SUMIF(AG90:AG111,"&lt;&gt;NOR",G90:G111)</f>
        <v>0</v>
      </c>
      <c r="H89" s="237"/>
      <c r="I89" s="237">
        <f>SUM(I90:I111)</f>
        <v>0</v>
      </c>
      <c r="J89" s="237"/>
      <c r="K89" s="237">
        <f>SUM(K90:K111)</f>
        <v>0</v>
      </c>
      <c r="L89" s="237"/>
      <c r="M89" s="237">
        <f>SUM(M90:M111)</f>
        <v>0</v>
      </c>
      <c r="N89" s="237"/>
      <c r="O89" s="237">
        <f>SUM(O90:O111)</f>
        <v>0.01</v>
      </c>
      <c r="P89" s="237"/>
      <c r="Q89" s="237">
        <f>SUM(Q90:Q111)</f>
        <v>5.42</v>
      </c>
      <c r="R89" s="237"/>
      <c r="S89" s="237"/>
      <c r="T89" s="238"/>
      <c r="U89" s="232"/>
      <c r="V89" s="232">
        <f>SUM(V90:V111)</f>
        <v>39.61</v>
      </c>
      <c r="W89" s="232"/>
      <c r="X89" s="232"/>
      <c r="AG89" t="s">
        <v>134</v>
      </c>
    </row>
    <row r="90" spans="1:60" ht="20.399999999999999" outlineLevel="1">
      <c r="A90" s="239">
        <v>21</v>
      </c>
      <c r="B90" s="240" t="s">
        <v>207</v>
      </c>
      <c r="C90" s="261" t="s">
        <v>208</v>
      </c>
      <c r="D90" s="241" t="s">
        <v>145</v>
      </c>
      <c r="E90" s="242">
        <v>1.9851000000000001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1.671</v>
      </c>
      <c r="Q90" s="244">
        <f>ROUND(E90*P90,2)</f>
        <v>3.32</v>
      </c>
      <c r="R90" s="244" t="s">
        <v>209</v>
      </c>
      <c r="S90" s="244" t="s">
        <v>138</v>
      </c>
      <c r="T90" s="245" t="s">
        <v>138</v>
      </c>
      <c r="U90" s="225">
        <v>2.79</v>
      </c>
      <c r="V90" s="225">
        <f>ROUND(E90*U90,2)</f>
        <v>5.54</v>
      </c>
      <c r="W90" s="225"/>
      <c r="X90" s="225" t="s">
        <v>139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140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ht="21" outlineLevel="1">
      <c r="A91" s="222"/>
      <c r="B91" s="223"/>
      <c r="C91" s="263" t="s">
        <v>210</v>
      </c>
      <c r="D91" s="246"/>
      <c r="E91" s="246"/>
      <c r="F91" s="246"/>
      <c r="G91" s="246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15"/>
      <c r="Z91" s="215"/>
      <c r="AA91" s="215"/>
      <c r="AB91" s="215"/>
      <c r="AC91" s="215"/>
      <c r="AD91" s="215"/>
      <c r="AE91" s="215"/>
      <c r="AF91" s="215"/>
      <c r="AG91" s="215" t="s">
        <v>148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55" t="str">
        <f>C91</f>
        <v>nebo vybourání otvorů průřezové plochy přes 4 m2 ve zdivu nadzákladovém, včetně pomocného lešení o výšce podlahy do 1900 mm a pro zatížení do 1,5 kPa  (150 kg/m2)</v>
      </c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2" t="s">
        <v>524</v>
      </c>
      <c r="D92" s="227"/>
      <c r="E92" s="228">
        <v>1.9851000000000001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15"/>
      <c r="Z92" s="215"/>
      <c r="AA92" s="215"/>
      <c r="AB92" s="215"/>
      <c r="AC92" s="215"/>
      <c r="AD92" s="215"/>
      <c r="AE92" s="215"/>
      <c r="AF92" s="215"/>
      <c r="AG92" s="215" t="s">
        <v>142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0.399999999999999" outlineLevel="1">
      <c r="A93" s="239">
        <v>22</v>
      </c>
      <c r="B93" s="240" t="s">
        <v>214</v>
      </c>
      <c r="C93" s="261" t="s">
        <v>215</v>
      </c>
      <c r="D93" s="241" t="s">
        <v>216</v>
      </c>
      <c r="E93" s="242">
        <v>15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4.8999999999999998E-4</v>
      </c>
      <c r="O93" s="244">
        <f>ROUND(E93*N93,2)</f>
        <v>0.01</v>
      </c>
      <c r="P93" s="244">
        <v>1.4999999999999999E-2</v>
      </c>
      <c r="Q93" s="244">
        <f>ROUND(E93*P93,2)</f>
        <v>0.23</v>
      </c>
      <c r="R93" s="244" t="s">
        <v>209</v>
      </c>
      <c r="S93" s="244" t="s">
        <v>138</v>
      </c>
      <c r="T93" s="245" t="s">
        <v>138</v>
      </c>
      <c r="U93" s="225">
        <v>0.54200000000000004</v>
      </c>
      <c r="V93" s="225">
        <f>ROUND(E93*U93,2)</f>
        <v>8.1300000000000008</v>
      </c>
      <c r="W93" s="225"/>
      <c r="X93" s="225" t="s">
        <v>139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140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66" t="s">
        <v>217</v>
      </c>
      <c r="D94" s="256"/>
      <c r="E94" s="256"/>
      <c r="F94" s="256"/>
      <c r="G94" s="256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15"/>
      <c r="Z94" s="215"/>
      <c r="AA94" s="215"/>
      <c r="AB94" s="215"/>
      <c r="AC94" s="215"/>
      <c r="AD94" s="215"/>
      <c r="AE94" s="215"/>
      <c r="AF94" s="215"/>
      <c r="AG94" s="215" t="s">
        <v>155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30.6" outlineLevel="1">
      <c r="A95" s="239">
        <v>23</v>
      </c>
      <c r="B95" s="240" t="s">
        <v>525</v>
      </c>
      <c r="C95" s="261" t="s">
        <v>526</v>
      </c>
      <c r="D95" s="241" t="s">
        <v>152</v>
      </c>
      <c r="E95" s="242">
        <v>43.325850000000003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2.9000000000000001E-2</v>
      </c>
      <c r="Q95" s="244">
        <f>ROUND(E95*P95,2)</f>
        <v>1.26</v>
      </c>
      <c r="R95" s="244" t="s">
        <v>209</v>
      </c>
      <c r="S95" s="244" t="s">
        <v>138</v>
      </c>
      <c r="T95" s="245" t="s">
        <v>138</v>
      </c>
      <c r="U95" s="225">
        <v>0.1</v>
      </c>
      <c r="V95" s="225">
        <f>ROUND(E95*U95,2)</f>
        <v>4.33</v>
      </c>
      <c r="W95" s="225"/>
      <c r="X95" s="225" t="s">
        <v>139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140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2" t="s">
        <v>527</v>
      </c>
      <c r="D96" s="227"/>
      <c r="E96" s="228">
        <v>3.1347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142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62" t="s">
        <v>503</v>
      </c>
      <c r="D97" s="227"/>
      <c r="E97" s="228">
        <v>4.6740000000000004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142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2" t="s">
        <v>504</v>
      </c>
      <c r="D98" s="227"/>
      <c r="E98" s="228">
        <v>3.3540000000000001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142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2" t="s">
        <v>505</v>
      </c>
      <c r="D99" s="227"/>
      <c r="E99" s="228">
        <v>3.2759999999999998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15"/>
      <c r="Z99" s="215"/>
      <c r="AA99" s="215"/>
      <c r="AB99" s="215"/>
      <c r="AC99" s="215"/>
      <c r="AD99" s="215"/>
      <c r="AE99" s="215"/>
      <c r="AF99" s="215"/>
      <c r="AG99" s="215" t="s">
        <v>142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22"/>
      <c r="B100" s="223"/>
      <c r="C100" s="262" t="s">
        <v>506</v>
      </c>
      <c r="D100" s="227"/>
      <c r="E100" s="228">
        <v>3.0537000000000001</v>
      </c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142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22"/>
      <c r="B101" s="223"/>
      <c r="C101" s="262" t="s">
        <v>507</v>
      </c>
      <c r="D101" s="227"/>
      <c r="E101" s="228">
        <v>5.2468500000000002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142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2" t="s">
        <v>508</v>
      </c>
      <c r="D102" s="227"/>
      <c r="E102" s="228">
        <v>4.2359999999999998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142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62" t="s">
        <v>509</v>
      </c>
      <c r="D103" s="227"/>
      <c r="E103" s="228">
        <v>4.5140000000000002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142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2" t="s">
        <v>510</v>
      </c>
      <c r="D104" s="227"/>
      <c r="E104" s="228">
        <v>4.0740999999999996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142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2" t="s">
        <v>511</v>
      </c>
      <c r="D105" s="227"/>
      <c r="E105" s="228">
        <v>2.99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142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22"/>
      <c r="B106" s="223"/>
      <c r="C106" s="262" t="s">
        <v>512</v>
      </c>
      <c r="D106" s="227"/>
      <c r="E106" s="228">
        <v>4.7725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142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0.399999999999999" outlineLevel="1">
      <c r="A107" s="248">
        <v>24</v>
      </c>
      <c r="B107" s="249" t="s">
        <v>221</v>
      </c>
      <c r="C107" s="265" t="s">
        <v>222</v>
      </c>
      <c r="D107" s="250" t="s">
        <v>152</v>
      </c>
      <c r="E107" s="251">
        <v>43.325850000000003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21</v>
      </c>
      <c r="M107" s="253">
        <f>G107*(1+L107/100)</f>
        <v>0</v>
      </c>
      <c r="N107" s="253">
        <v>0</v>
      </c>
      <c r="O107" s="253">
        <f>ROUND(E107*N107,2)</f>
        <v>0</v>
      </c>
      <c r="P107" s="253">
        <v>1.4E-2</v>
      </c>
      <c r="Q107" s="253">
        <f>ROUND(E107*P107,2)</f>
        <v>0.61</v>
      </c>
      <c r="R107" s="253" t="s">
        <v>209</v>
      </c>
      <c r="S107" s="253" t="s">
        <v>138</v>
      </c>
      <c r="T107" s="254" t="s">
        <v>138</v>
      </c>
      <c r="U107" s="225">
        <v>0.27</v>
      </c>
      <c r="V107" s="225">
        <f>ROUND(E107*U107,2)</f>
        <v>11.7</v>
      </c>
      <c r="W107" s="225"/>
      <c r="X107" s="225" t="s">
        <v>139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140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0.399999999999999" outlineLevel="1">
      <c r="A108" s="248">
        <v>25</v>
      </c>
      <c r="B108" s="249" t="s">
        <v>224</v>
      </c>
      <c r="C108" s="265" t="s">
        <v>225</v>
      </c>
      <c r="D108" s="250" t="s">
        <v>216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21</v>
      </c>
      <c r="M108" s="253">
        <f>G108*(1+L108/100)</f>
        <v>0</v>
      </c>
      <c r="N108" s="253">
        <v>0</v>
      </c>
      <c r="O108" s="253">
        <f>ROUND(E108*N108,2)</f>
        <v>0</v>
      </c>
      <c r="P108" s="253">
        <v>0</v>
      </c>
      <c r="Q108" s="253">
        <f>ROUND(E108*P108,2)</f>
        <v>0</v>
      </c>
      <c r="R108" s="253" t="s">
        <v>209</v>
      </c>
      <c r="S108" s="253" t="s">
        <v>138</v>
      </c>
      <c r="T108" s="254" t="s">
        <v>138</v>
      </c>
      <c r="U108" s="225">
        <v>8.84</v>
      </c>
      <c r="V108" s="225">
        <f>ROUND(E108*U108,2)</f>
        <v>8.84</v>
      </c>
      <c r="W108" s="225"/>
      <c r="X108" s="225" t="s">
        <v>139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140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0.399999999999999" outlineLevel="1">
      <c r="A109" s="248">
        <v>26</v>
      </c>
      <c r="B109" s="249" t="s">
        <v>226</v>
      </c>
      <c r="C109" s="265" t="s">
        <v>227</v>
      </c>
      <c r="D109" s="250" t="s">
        <v>228</v>
      </c>
      <c r="E109" s="251">
        <v>2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21</v>
      </c>
      <c r="M109" s="253">
        <f>G109*(1+L109/100)</f>
        <v>0</v>
      </c>
      <c r="N109" s="253">
        <v>0</v>
      </c>
      <c r="O109" s="253">
        <f>ROUND(E109*N109,2)</f>
        <v>0</v>
      </c>
      <c r="P109" s="253">
        <v>0</v>
      </c>
      <c r="Q109" s="253">
        <f>ROUND(E109*P109,2)</f>
        <v>0</v>
      </c>
      <c r="R109" s="253" t="s">
        <v>209</v>
      </c>
      <c r="S109" s="253" t="s">
        <v>138</v>
      </c>
      <c r="T109" s="254" t="s">
        <v>138</v>
      </c>
      <c r="U109" s="225">
        <v>0.53500000000000003</v>
      </c>
      <c r="V109" s="225">
        <f>ROUND(E109*U109,2)</f>
        <v>1.07</v>
      </c>
      <c r="W109" s="225"/>
      <c r="X109" s="225" t="s">
        <v>139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140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39">
        <v>27</v>
      </c>
      <c r="B110" s="240" t="s">
        <v>229</v>
      </c>
      <c r="C110" s="261" t="s">
        <v>230</v>
      </c>
      <c r="D110" s="241" t="s">
        <v>231</v>
      </c>
      <c r="E110" s="242">
        <v>120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 t="s">
        <v>209</v>
      </c>
      <c r="S110" s="244" t="s">
        <v>138</v>
      </c>
      <c r="T110" s="245" t="s">
        <v>138</v>
      </c>
      <c r="U110" s="225">
        <v>0</v>
      </c>
      <c r="V110" s="225">
        <f>ROUND(E110*U110,2)</f>
        <v>0</v>
      </c>
      <c r="W110" s="225"/>
      <c r="X110" s="225" t="s">
        <v>139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140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62" t="s">
        <v>528</v>
      </c>
      <c r="D111" s="227"/>
      <c r="E111" s="228">
        <v>120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142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>
      <c r="A112" s="233" t="s">
        <v>133</v>
      </c>
      <c r="B112" s="234" t="s">
        <v>81</v>
      </c>
      <c r="C112" s="260" t="s">
        <v>82</v>
      </c>
      <c r="D112" s="235"/>
      <c r="E112" s="236"/>
      <c r="F112" s="237"/>
      <c r="G112" s="237">
        <f>SUMIF(AG113:AG114,"&lt;&gt;NOR",G113:G114)</f>
        <v>0</v>
      </c>
      <c r="H112" s="237"/>
      <c r="I112" s="237">
        <f>SUM(I113:I114)</f>
        <v>0</v>
      </c>
      <c r="J112" s="237"/>
      <c r="K112" s="237">
        <f>SUM(K113:K114)</f>
        <v>0</v>
      </c>
      <c r="L112" s="237"/>
      <c r="M112" s="237">
        <f>SUM(M113:M114)</f>
        <v>0</v>
      </c>
      <c r="N112" s="237"/>
      <c r="O112" s="237">
        <f>SUM(O113:O114)</f>
        <v>0</v>
      </c>
      <c r="P112" s="237"/>
      <c r="Q112" s="237">
        <f>SUM(Q113:Q114)</f>
        <v>0</v>
      </c>
      <c r="R112" s="237"/>
      <c r="S112" s="237"/>
      <c r="T112" s="238"/>
      <c r="U112" s="232"/>
      <c r="V112" s="232">
        <f>SUM(V113:V114)</f>
        <v>20.05</v>
      </c>
      <c r="W112" s="232"/>
      <c r="X112" s="232"/>
      <c r="AG112" t="s">
        <v>134</v>
      </c>
    </row>
    <row r="113" spans="1:60" ht="30.6" outlineLevel="1">
      <c r="A113" s="239">
        <v>28</v>
      </c>
      <c r="B113" s="240" t="s">
        <v>233</v>
      </c>
      <c r="C113" s="261" t="s">
        <v>234</v>
      </c>
      <c r="D113" s="241" t="s">
        <v>235</v>
      </c>
      <c r="E113" s="242">
        <v>7.7785399999999996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 t="s">
        <v>146</v>
      </c>
      <c r="S113" s="244" t="s">
        <v>138</v>
      </c>
      <c r="T113" s="245" t="s">
        <v>138</v>
      </c>
      <c r="U113" s="225">
        <v>2.577</v>
      </c>
      <c r="V113" s="225">
        <f>ROUND(E113*U113,2)</f>
        <v>20.05</v>
      </c>
      <c r="W113" s="225"/>
      <c r="X113" s="225" t="s">
        <v>236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237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63" t="s">
        <v>238</v>
      </c>
      <c r="D114" s="246"/>
      <c r="E114" s="246"/>
      <c r="F114" s="246"/>
      <c r="G114" s="246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148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>
      <c r="A115" s="233" t="s">
        <v>133</v>
      </c>
      <c r="B115" s="234" t="s">
        <v>83</v>
      </c>
      <c r="C115" s="260" t="s">
        <v>84</v>
      </c>
      <c r="D115" s="235"/>
      <c r="E115" s="236"/>
      <c r="F115" s="237"/>
      <c r="G115" s="237">
        <f>SUMIF(AG116:AG121,"&lt;&gt;NOR",G116:G121)</f>
        <v>0</v>
      </c>
      <c r="H115" s="237"/>
      <c r="I115" s="237">
        <f>SUM(I116:I121)</f>
        <v>0</v>
      </c>
      <c r="J115" s="237"/>
      <c r="K115" s="237">
        <f>SUM(K116:K121)</f>
        <v>0</v>
      </c>
      <c r="L115" s="237"/>
      <c r="M115" s="237">
        <f>SUM(M116:M121)</f>
        <v>0</v>
      </c>
      <c r="N115" s="237"/>
      <c r="O115" s="237">
        <f>SUM(O116:O121)</f>
        <v>0.01</v>
      </c>
      <c r="P115" s="237"/>
      <c r="Q115" s="237">
        <f>SUM(Q116:Q121)</f>
        <v>6.51</v>
      </c>
      <c r="R115" s="237"/>
      <c r="S115" s="237"/>
      <c r="T115" s="238"/>
      <c r="U115" s="232"/>
      <c r="V115" s="232">
        <f>SUM(V116:V121)</f>
        <v>42.57</v>
      </c>
      <c r="W115" s="232"/>
      <c r="X115" s="232"/>
      <c r="AG115" t="s">
        <v>134</v>
      </c>
    </row>
    <row r="116" spans="1:60" outlineLevel="1">
      <c r="A116" s="248">
        <v>29</v>
      </c>
      <c r="B116" s="249" t="s">
        <v>239</v>
      </c>
      <c r="C116" s="265" t="s">
        <v>240</v>
      </c>
      <c r="D116" s="250" t="s">
        <v>152</v>
      </c>
      <c r="E116" s="251">
        <v>329.51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21</v>
      </c>
      <c r="M116" s="253">
        <f>G116*(1+L116/100)</f>
        <v>0</v>
      </c>
      <c r="N116" s="253">
        <v>0</v>
      </c>
      <c r="O116" s="253">
        <f>ROUND(E116*N116,2)</f>
        <v>0</v>
      </c>
      <c r="P116" s="253">
        <v>9.7400000000000004E-3</v>
      </c>
      <c r="Q116" s="253">
        <f>ROUND(E116*P116,2)</f>
        <v>3.21</v>
      </c>
      <c r="R116" s="253" t="s">
        <v>241</v>
      </c>
      <c r="S116" s="253" t="s">
        <v>138</v>
      </c>
      <c r="T116" s="254" t="s">
        <v>138</v>
      </c>
      <c r="U116" s="225">
        <v>4.3999999999999997E-2</v>
      </c>
      <c r="V116" s="225">
        <f>ROUND(E116*U116,2)</f>
        <v>14.5</v>
      </c>
      <c r="W116" s="225"/>
      <c r="X116" s="225" t="s">
        <v>139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140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0.399999999999999" outlineLevel="1">
      <c r="A117" s="239">
        <v>30</v>
      </c>
      <c r="B117" s="240" t="s">
        <v>242</v>
      </c>
      <c r="C117" s="261" t="s">
        <v>243</v>
      </c>
      <c r="D117" s="241" t="s">
        <v>216</v>
      </c>
      <c r="E117" s="242">
        <v>19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5.4000000000000001E-4</v>
      </c>
      <c r="O117" s="244">
        <f>ROUND(E117*N117,2)</f>
        <v>0.01</v>
      </c>
      <c r="P117" s="244">
        <v>0</v>
      </c>
      <c r="Q117" s="244">
        <f>ROUND(E117*P117,2)</f>
        <v>0</v>
      </c>
      <c r="R117" s="244" t="s">
        <v>241</v>
      </c>
      <c r="S117" s="244" t="s">
        <v>138</v>
      </c>
      <c r="T117" s="245" t="s">
        <v>138</v>
      </c>
      <c r="U117" s="225">
        <v>0.09</v>
      </c>
      <c r="V117" s="225">
        <f>ROUND(E117*U117,2)</f>
        <v>1.71</v>
      </c>
      <c r="W117" s="225"/>
      <c r="X117" s="225" t="s">
        <v>139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140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22"/>
      <c r="B118" s="223"/>
      <c r="C118" s="262" t="s">
        <v>529</v>
      </c>
      <c r="D118" s="227"/>
      <c r="E118" s="228">
        <v>15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142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62" t="s">
        <v>530</v>
      </c>
      <c r="D119" s="227"/>
      <c r="E119" s="228">
        <v>4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142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39">
        <v>31</v>
      </c>
      <c r="B120" s="240" t="s">
        <v>246</v>
      </c>
      <c r="C120" s="261" t="s">
        <v>247</v>
      </c>
      <c r="D120" s="241" t="s">
        <v>152</v>
      </c>
      <c r="E120" s="242">
        <v>659.02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0</v>
      </c>
      <c r="O120" s="244">
        <f>ROUND(E120*N120,2)</f>
        <v>0</v>
      </c>
      <c r="P120" s="244">
        <v>5.0000000000000001E-3</v>
      </c>
      <c r="Q120" s="244">
        <f>ROUND(E120*P120,2)</f>
        <v>3.3</v>
      </c>
      <c r="R120" s="244"/>
      <c r="S120" s="244" t="s">
        <v>172</v>
      </c>
      <c r="T120" s="245" t="s">
        <v>173</v>
      </c>
      <c r="U120" s="225">
        <v>0.04</v>
      </c>
      <c r="V120" s="225">
        <f>ROUND(E120*U120,2)</f>
        <v>26.36</v>
      </c>
      <c r="W120" s="225"/>
      <c r="X120" s="225" t="s">
        <v>139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140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2" t="s">
        <v>531</v>
      </c>
      <c r="D121" s="227"/>
      <c r="E121" s="228">
        <v>659.02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142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>
      <c r="A122" s="233" t="s">
        <v>133</v>
      </c>
      <c r="B122" s="234" t="s">
        <v>85</v>
      </c>
      <c r="C122" s="260" t="s">
        <v>86</v>
      </c>
      <c r="D122" s="235"/>
      <c r="E122" s="236"/>
      <c r="F122" s="237"/>
      <c r="G122" s="237">
        <f>SUMIF(AG123:AG179,"&lt;&gt;NOR",G123:G179)</f>
        <v>0</v>
      </c>
      <c r="H122" s="237"/>
      <c r="I122" s="237">
        <f>SUM(I123:I179)</f>
        <v>0</v>
      </c>
      <c r="J122" s="237"/>
      <c r="K122" s="237">
        <f>SUM(K123:K179)</f>
        <v>0</v>
      </c>
      <c r="L122" s="237"/>
      <c r="M122" s="237">
        <f>SUM(M123:M179)</f>
        <v>0</v>
      </c>
      <c r="N122" s="237"/>
      <c r="O122" s="237">
        <f>SUM(O123:O179)</f>
        <v>1.4700000000000002</v>
      </c>
      <c r="P122" s="237"/>
      <c r="Q122" s="237">
        <f>SUM(Q123:Q179)</f>
        <v>0</v>
      </c>
      <c r="R122" s="237"/>
      <c r="S122" s="237"/>
      <c r="T122" s="238"/>
      <c r="U122" s="232"/>
      <c r="V122" s="232">
        <f>SUM(V123:V179)</f>
        <v>544.84</v>
      </c>
      <c r="W122" s="232"/>
      <c r="X122" s="232"/>
      <c r="AG122" t="s">
        <v>134</v>
      </c>
    </row>
    <row r="123" spans="1:60" ht="20.399999999999999" outlineLevel="1">
      <c r="A123" s="239">
        <v>32</v>
      </c>
      <c r="B123" s="240" t="s">
        <v>249</v>
      </c>
      <c r="C123" s="261" t="s">
        <v>250</v>
      </c>
      <c r="D123" s="241" t="s">
        <v>152</v>
      </c>
      <c r="E123" s="242">
        <v>473.02992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2.2000000000000001E-3</v>
      </c>
      <c r="O123" s="244">
        <f>ROUND(E123*N123,2)</f>
        <v>1.04</v>
      </c>
      <c r="P123" s="244">
        <v>0</v>
      </c>
      <c r="Q123" s="244">
        <f>ROUND(E123*P123,2)</f>
        <v>0</v>
      </c>
      <c r="R123" s="244" t="s">
        <v>241</v>
      </c>
      <c r="S123" s="244" t="s">
        <v>138</v>
      </c>
      <c r="T123" s="245" t="s">
        <v>138</v>
      </c>
      <c r="U123" s="225">
        <v>0.91</v>
      </c>
      <c r="V123" s="225">
        <f>ROUND(E123*U123,2)</f>
        <v>430.46</v>
      </c>
      <c r="W123" s="225"/>
      <c r="X123" s="225" t="s">
        <v>139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140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22"/>
      <c r="B124" s="223"/>
      <c r="C124" s="266" t="s">
        <v>251</v>
      </c>
      <c r="D124" s="256"/>
      <c r="E124" s="256"/>
      <c r="F124" s="256"/>
      <c r="G124" s="256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155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22"/>
      <c r="B125" s="223"/>
      <c r="C125" s="262" t="s">
        <v>532</v>
      </c>
      <c r="D125" s="227"/>
      <c r="E125" s="228">
        <v>329.51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142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22"/>
      <c r="B126" s="223"/>
      <c r="C126" s="262" t="s">
        <v>253</v>
      </c>
      <c r="D126" s="227"/>
      <c r="E126" s="228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142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22"/>
      <c r="B127" s="223"/>
      <c r="C127" s="262" t="s">
        <v>533</v>
      </c>
      <c r="D127" s="227"/>
      <c r="E127" s="228">
        <v>4.2839999999999998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142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22"/>
      <c r="B128" s="223"/>
      <c r="C128" s="262" t="s">
        <v>534</v>
      </c>
      <c r="D128" s="227"/>
      <c r="E128" s="228">
        <v>36.448650000000001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142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22"/>
      <c r="B129" s="223"/>
      <c r="C129" s="262" t="s">
        <v>535</v>
      </c>
      <c r="D129" s="227"/>
      <c r="E129" s="228">
        <v>18.417339999999999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142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22"/>
      <c r="B130" s="223"/>
      <c r="C130" s="262" t="s">
        <v>536</v>
      </c>
      <c r="D130" s="227"/>
      <c r="E130" s="228">
        <v>7.4463400000000002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142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22"/>
      <c r="B131" s="223"/>
      <c r="C131" s="262" t="s">
        <v>537</v>
      </c>
      <c r="D131" s="227"/>
      <c r="E131" s="228">
        <v>6.9824999999999999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142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22"/>
      <c r="B132" s="223"/>
      <c r="C132" s="262" t="s">
        <v>538</v>
      </c>
      <c r="D132" s="227"/>
      <c r="E132" s="228">
        <v>3.5012300000000001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142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22"/>
      <c r="B133" s="223"/>
      <c r="C133" s="262" t="s">
        <v>539</v>
      </c>
      <c r="D133" s="227"/>
      <c r="E133" s="228">
        <v>22.292549999999999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142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22"/>
      <c r="B134" s="223"/>
      <c r="C134" s="262" t="s">
        <v>540</v>
      </c>
      <c r="D134" s="227"/>
      <c r="E134" s="228">
        <v>10.4832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142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22"/>
      <c r="B135" s="223"/>
      <c r="C135" s="262" t="s">
        <v>541</v>
      </c>
      <c r="D135" s="227"/>
      <c r="E135" s="228">
        <v>1.4053199999999999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142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22"/>
      <c r="B136" s="223"/>
      <c r="C136" s="262" t="s">
        <v>542</v>
      </c>
      <c r="D136" s="227"/>
      <c r="E136" s="228">
        <v>13.103999999999999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142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22"/>
      <c r="B137" s="223"/>
      <c r="C137" s="262" t="s">
        <v>543</v>
      </c>
      <c r="D137" s="227"/>
      <c r="E137" s="228">
        <v>11.4008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142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ht="30.6" outlineLevel="1">
      <c r="A138" s="222"/>
      <c r="B138" s="223"/>
      <c r="C138" s="262" t="s">
        <v>544</v>
      </c>
      <c r="D138" s="227"/>
      <c r="E138" s="228">
        <v>7.7539999999999996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142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20.399999999999999" outlineLevel="1">
      <c r="A139" s="239">
        <v>33</v>
      </c>
      <c r="B139" s="240" t="s">
        <v>263</v>
      </c>
      <c r="C139" s="261" t="s">
        <v>264</v>
      </c>
      <c r="D139" s="241" t="s">
        <v>137</v>
      </c>
      <c r="E139" s="242">
        <v>90.435000000000002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1.5200000000000001E-3</v>
      </c>
      <c r="O139" s="244">
        <f>ROUND(E139*N139,2)</f>
        <v>0.14000000000000001</v>
      </c>
      <c r="P139" s="244">
        <v>0</v>
      </c>
      <c r="Q139" s="244">
        <f>ROUND(E139*P139,2)</f>
        <v>0</v>
      </c>
      <c r="R139" s="244" t="s">
        <v>241</v>
      </c>
      <c r="S139" s="244" t="s">
        <v>138</v>
      </c>
      <c r="T139" s="245" t="s">
        <v>138</v>
      </c>
      <c r="U139" s="225">
        <v>0.25</v>
      </c>
      <c r="V139" s="225">
        <f>ROUND(E139*U139,2)</f>
        <v>22.61</v>
      </c>
      <c r="W139" s="225"/>
      <c r="X139" s="225" t="s">
        <v>139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140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22"/>
      <c r="B140" s="223"/>
      <c r="C140" s="263" t="s">
        <v>265</v>
      </c>
      <c r="D140" s="246"/>
      <c r="E140" s="246"/>
      <c r="F140" s="246"/>
      <c r="G140" s="246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148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22"/>
      <c r="B141" s="223"/>
      <c r="C141" s="264" t="s">
        <v>266</v>
      </c>
      <c r="D141" s="247"/>
      <c r="E141" s="247"/>
      <c r="F141" s="247"/>
      <c r="G141" s="247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155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22"/>
      <c r="B142" s="223"/>
      <c r="C142" s="262" t="s">
        <v>545</v>
      </c>
      <c r="D142" s="227"/>
      <c r="E142" s="228">
        <v>4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142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22"/>
      <c r="B143" s="223"/>
      <c r="C143" s="262" t="s">
        <v>546</v>
      </c>
      <c r="D143" s="227"/>
      <c r="E143" s="228">
        <v>7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142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22"/>
      <c r="B144" s="223"/>
      <c r="C144" s="262" t="s">
        <v>547</v>
      </c>
      <c r="D144" s="227"/>
      <c r="E144" s="228">
        <v>3.51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142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22"/>
      <c r="B145" s="223"/>
      <c r="C145" s="262" t="s">
        <v>548</v>
      </c>
      <c r="D145" s="227"/>
      <c r="E145" s="228">
        <v>10.11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142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22"/>
      <c r="B146" s="223"/>
      <c r="C146" s="262" t="s">
        <v>549</v>
      </c>
      <c r="D146" s="227"/>
      <c r="E146" s="228">
        <v>10.4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142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22"/>
      <c r="B147" s="223"/>
      <c r="C147" s="262" t="s">
        <v>550</v>
      </c>
      <c r="D147" s="227"/>
      <c r="E147" s="228">
        <v>6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142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22"/>
      <c r="B148" s="223"/>
      <c r="C148" s="262" t="s">
        <v>551</v>
      </c>
      <c r="D148" s="227"/>
      <c r="E148" s="228">
        <v>10.645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142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ht="30.6" outlineLevel="1">
      <c r="A149" s="222"/>
      <c r="B149" s="223"/>
      <c r="C149" s="262" t="s">
        <v>552</v>
      </c>
      <c r="D149" s="227"/>
      <c r="E149" s="228">
        <v>38.770000000000003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142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ht="20.399999999999999" outlineLevel="1">
      <c r="A150" s="239">
        <v>34</v>
      </c>
      <c r="B150" s="240" t="s">
        <v>273</v>
      </c>
      <c r="C150" s="261" t="s">
        <v>274</v>
      </c>
      <c r="D150" s="241" t="s">
        <v>137</v>
      </c>
      <c r="E150" s="242">
        <v>149.42349999999999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7.6000000000000004E-4</v>
      </c>
      <c r="O150" s="244">
        <f>ROUND(E150*N150,2)</f>
        <v>0.11</v>
      </c>
      <c r="P150" s="244">
        <v>0</v>
      </c>
      <c r="Q150" s="244">
        <f>ROUND(E150*P150,2)</f>
        <v>0</v>
      </c>
      <c r="R150" s="244" t="s">
        <v>241</v>
      </c>
      <c r="S150" s="244" t="s">
        <v>138</v>
      </c>
      <c r="T150" s="245" t="s">
        <v>138</v>
      </c>
      <c r="U150" s="225">
        <v>0.19</v>
      </c>
      <c r="V150" s="225">
        <f>ROUND(E150*U150,2)</f>
        <v>28.39</v>
      </c>
      <c r="W150" s="225"/>
      <c r="X150" s="225" t="s">
        <v>139</v>
      </c>
      <c r="Y150" s="215"/>
      <c r="Z150" s="215"/>
      <c r="AA150" s="215"/>
      <c r="AB150" s="215"/>
      <c r="AC150" s="215"/>
      <c r="AD150" s="215"/>
      <c r="AE150" s="215"/>
      <c r="AF150" s="215"/>
      <c r="AG150" s="215" t="s">
        <v>140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22"/>
      <c r="B151" s="223"/>
      <c r="C151" s="263" t="s">
        <v>265</v>
      </c>
      <c r="D151" s="246"/>
      <c r="E151" s="246"/>
      <c r="F151" s="246"/>
      <c r="G151" s="246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148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22"/>
      <c r="B152" s="223"/>
      <c r="C152" s="264" t="s">
        <v>275</v>
      </c>
      <c r="D152" s="247"/>
      <c r="E152" s="247"/>
      <c r="F152" s="247"/>
      <c r="G152" s="247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155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22"/>
      <c r="B153" s="223"/>
      <c r="C153" s="262" t="s">
        <v>545</v>
      </c>
      <c r="D153" s="227"/>
      <c r="E153" s="228">
        <v>4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142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22"/>
      <c r="B154" s="223"/>
      <c r="C154" s="262" t="s">
        <v>553</v>
      </c>
      <c r="D154" s="227"/>
      <c r="E154" s="228">
        <v>33.06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142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22"/>
      <c r="B155" s="223"/>
      <c r="C155" s="262" t="s">
        <v>554</v>
      </c>
      <c r="D155" s="227"/>
      <c r="E155" s="228">
        <v>18.4635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142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22"/>
      <c r="B156" s="223"/>
      <c r="C156" s="262" t="s">
        <v>555</v>
      </c>
      <c r="D156" s="227"/>
      <c r="E156" s="228">
        <v>7.4649999999999999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142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22"/>
      <c r="B157" s="223"/>
      <c r="C157" s="262" t="s">
        <v>546</v>
      </c>
      <c r="D157" s="227"/>
      <c r="E157" s="228">
        <v>7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142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22"/>
      <c r="B158" s="223"/>
      <c r="C158" s="262" t="s">
        <v>547</v>
      </c>
      <c r="D158" s="227"/>
      <c r="E158" s="228">
        <v>3.51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142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22"/>
      <c r="B159" s="223"/>
      <c r="C159" s="262" t="s">
        <v>548</v>
      </c>
      <c r="D159" s="227"/>
      <c r="E159" s="228">
        <v>10.11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142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22"/>
      <c r="B160" s="223"/>
      <c r="C160" s="262" t="s">
        <v>549</v>
      </c>
      <c r="D160" s="227"/>
      <c r="E160" s="228">
        <v>10.4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142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22"/>
      <c r="B161" s="223"/>
      <c r="C161" s="262" t="s">
        <v>550</v>
      </c>
      <c r="D161" s="227"/>
      <c r="E161" s="228">
        <v>6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142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>
      <c r="A162" s="222"/>
      <c r="B162" s="223"/>
      <c r="C162" s="262" t="s">
        <v>551</v>
      </c>
      <c r="D162" s="227"/>
      <c r="E162" s="228">
        <v>10.645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142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30.6" outlineLevel="1">
      <c r="A163" s="222"/>
      <c r="B163" s="223"/>
      <c r="C163" s="262" t="s">
        <v>552</v>
      </c>
      <c r="D163" s="227"/>
      <c r="E163" s="228">
        <v>38.770000000000003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142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0.399999999999999" outlineLevel="1">
      <c r="A164" s="248">
        <v>35</v>
      </c>
      <c r="B164" s="249" t="s">
        <v>278</v>
      </c>
      <c r="C164" s="265" t="s">
        <v>279</v>
      </c>
      <c r="D164" s="250" t="s">
        <v>152</v>
      </c>
      <c r="E164" s="251">
        <v>473.02992</v>
      </c>
      <c r="F164" s="252"/>
      <c r="G164" s="253">
        <f>ROUND(E164*F164,2)</f>
        <v>0</v>
      </c>
      <c r="H164" s="252"/>
      <c r="I164" s="253">
        <f>ROUND(E164*H164,2)</f>
        <v>0</v>
      </c>
      <c r="J164" s="252"/>
      <c r="K164" s="253">
        <f>ROUND(E164*J164,2)</f>
        <v>0</v>
      </c>
      <c r="L164" s="253">
        <v>21</v>
      </c>
      <c r="M164" s="253">
        <f>G164*(1+L164/100)</f>
        <v>0</v>
      </c>
      <c r="N164" s="253">
        <v>1.2999999999999999E-4</v>
      </c>
      <c r="O164" s="253">
        <f>ROUND(E164*N164,2)</f>
        <v>0.06</v>
      </c>
      <c r="P164" s="253">
        <v>0</v>
      </c>
      <c r="Q164" s="253">
        <f>ROUND(E164*P164,2)</f>
        <v>0</v>
      </c>
      <c r="R164" s="253" t="s">
        <v>241</v>
      </c>
      <c r="S164" s="253" t="s">
        <v>138</v>
      </c>
      <c r="T164" s="254" t="s">
        <v>138</v>
      </c>
      <c r="U164" s="225">
        <v>0.1</v>
      </c>
      <c r="V164" s="225">
        <f>ROUND(E164*U164,2)</f>
        <v>47.3</v>
      </c>
      <c r="W164" s="225"/>
      <c r="X164" s="225" t="s">
        <v>139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140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39">
        <v>36</v>
      </c>
      <c r="B165" s="240" t="s">
        <v>280</v>
      </c>
      <c r="C165" s="261" t="s">
        <v>281</v>
      </c>
      <c r="D165" s="241" t="s">
        <v>152</v>
      </c>
      <c r="E165" s="242">
        <v>64.304550000000006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1.8400000000000001E-3</v>
      </c>
      <c r="O165" s="244">
        <f>ROUND(E165*N165,2)</f>
        <v>0.12</v>
      </c>
      <c r="P165" s="244">
        <v>0</v>
      </c>
      <c r="Q165" s="244">
        <f>ROUND(E165*P165,2)</f>
        <v>0</v>
      </c>
      <c r="R165" s="244"/>
      <c r="S165" s="244" t="s">
        <v>172</v>
      </c>
      <c r="T165" s="245" t="s">
        <v>173</v>
      </c>
      <c r="U165" s="225">
        <v>0.25</v>
      </c>
      <c r="V165" s="225">
        <f>ROUND(E165*U165,2)</f>
        <v>16.079999999999998</v>
      </c>
      <c r="W165" s="225"/>
      <c r="X165" s="225" t="s">
        <v>139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140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22"/>
      <c r="B166" s="223"/>
      <c r="C166" s="266" t="s">
        <v>266</v>
      </c>
      <c r="D166" s="256"/>
      <c r="E166" s="256"/>
      <c r="F166" s="256"/>
      <c r="G166" s="256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155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22"/>
      <c r="B167" s="223"/>
      <c r="C167" s="262" t="s">
        <v>556</v>
      </c>
      <c r="D167" s="227"/>
      <c r="E167" s="228">
        <v>1.32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142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>
      <c r="A168" s="222"/>
      <c r="B168" s="223"/>
      <c r="C168" s="262" t="s">
        <v>557</v>
      </c>
      <c r="D168" s="227"/>
      <c r="E168" s="228">
        <v>26.448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142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>
      <c r="A169" s="222"/>
      <c r="B169" s="223"/>
      <c r="C169" s="262" t="s">
        <v>558</v>
      </c>
      <c r="D169" s="227"/>
      <c r="E169" s="228">
        <v>12.92445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142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>
      <c r="A170" s="222"/>
      <c r="B170" s="223"/>
      <c r="C170" s="262" t="s">
        <v>559</v>
      </c>
      <c r="D170" s="227"/>
      <c r="E170" s="228">
        <v>5.2255000000000003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142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22"/>
      <c r="B171" s="223"/>
      <c r="C171" s="262" t="s">
        <v>560</v>
      </c>
      <c r="D171" s="227"/>
      <c r="E171" s="228">
        <v>2.31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142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22"/>
      <c r="B172" s="223"/>
      <c r="C172" s="262" t="s">
        <v>561</v>
      </c>
      <c r="D172" s="227"/>
      <c r="E172" s="228">
        <v>1.1583000000000001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142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22"/>
      <c r="B173" s="223"/>
      <c r="C173" s="262" t="s">
        <v>562</v>
      </c>
      <c r="D173" s="227"/>
      <c r="E173" s="228">
        <v>3.3363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142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22"/>
      <c r="B174" s="223"/>
      <c r="C174" s="262" t="s">
        <v>563</v>
      </c>
      <c r="D174" s="227"/>
      <c r="E174" s="228">
        <v>3.4319999999999999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142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22"/>
      <c r="B175" s="223"/>
      <c r="C175" s="262" t="s">
        <v>564</v>
      </c>
      <c r="D175" s="227"/>
      <c r="E175" s="228">
        <v>1.9119999999999999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142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22"/>
      <c r="B176" s="223"/>
      <c r="C176" s="262" t="s">
        <v>565</v>
      </c>
      <c r="D176" s="227"/>
      <c r="E176" s="228">
        <v>1.98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142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22"/>
      <c r="B177" s="223"/>
      <c r="C177" s="262" t="s">
        <v>566</v>
      </c>
      <c r="D177" s="227"/>
      <c r="E177" s="228">
        <v>4.258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142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22">
        <v>37</v>
      </c>
      <c r="B178" s="223" t="s">
        <v>290</v>
      </c>
      <c r="C178" s="267" t="s">
        <v>291</v>
      </c>
      <c r="D178" s="224" t="s">
        <v>0</v>
      </c>
      <c r="E178" s="257"/>
      <c r="F178" s="226"/>
      <c r="G178" s="225">
        <f>ROUND(E178*F178,2)</f>
        <v>0</v>
      </c>
      <c r="H178" s="226"/>
      <c r="I178" s="225">
        <f>ROUND(E178*H178,2)</f>
        <v>0</v>
      </c>
      <c r="J178" s="226"/>
      <c r="K178" s="225">
        <f>ROUND(E178*J178,2)</f>
        <v>0</v>
      </c>
      <c r="L178" s="225">
        <v>21</v>
      </c>
      <c r="M178" s="225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5" t="s">
        <v>241</v>
      </c>
      <c r="S178" s="225" t="s">
        <v>138</v>
      </c>
      <c r="T178" s="225" t="s">
        <v>138</v>
      </c>
      <c r="U178" s="225">
        <v>0</v>
      </c>
      <c r="V178" s="225">
        <f>ROUND(E178*U178,2)</f>
        <v>0</v>
      </c>
      <c r="W178" s="225"/>
      <c r="X178" s="225" t="s">
        <v>236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237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22"/>
      <c r="B179" s="223"/>
      <c r="C179" s="268" t="s">
        <v>292</v>
      </c>
      <c r="D179" s="258"/>
      <c r="E179" s="258"/>
      <c r="F179" s="258"/>
      <c r="G179" s="258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148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>
      <c r="A180" s="233" t="s">
        <v>133</v>
      </c>
      <c r="B180" s="234" t="s">
        <v>89</v>
      </c>
      <c r="C180" s="260" t="s">
        <v>90</v>
      </c>
      <c r="D180" s="235"/>
      <c r="E180" s="236"/>
      <c r="F180" s="237"/>
      <c r="G180" s="237">
        <f>SUMIF(AG181:AG209,"&lt;&gt;NOR",G181:G209)</f>
        <v>0</v>
      </c>
      <c r="H180" s="237"/>
      <c r="I180" s="237">
        <f>SUM(I181:I209)</f>
        <v>0</v>
      </c>
      <c r="J180" s="237"/>
      <c r="K180" s="237">
        <f>SUM(K181:K209)</f>
        <v>0</v>
      </c>
      <c r="L180" s="237"/>
      <c r="M180" s="237">
        <f>SUM(M181:M209)</f>
        <v>0</v>
      </c>
      <c r="N180" s="237"/>
      <c r="O180" s="237">
        <f>SUM(O181:O209)</f>
        <v>6.9299999999999988</v>
      </c>
      <c r="P180" s="237"/>
      <c r="Q180" s="237">
        <f>SUM(Q181:Q209)</f>
        <v>5.9300000000000006</v>
      </c>
      <c r="R180" s="237"/>
      <c r="S180" s="237"/>
      <c r="T180" s="238"/>
      <c r="U180" s="232"/>
      <c r="V180" s="232">
        <f>SUM(V181:V209)</f>
        <v>203.57</v>
      </c>
      <c r="W180" s="232"/>
      <c r="X180" s="232"/>
      <c r="AG180" t="s">
        <v>134</v>
      </c>
    </row>
    <row r="181" spans="1:60" ht="20.399999999999999" outlineLevel="1">
      <c r="A181" s="239">
        <v>38</v>
      </c>
      <c r="B181" s="240" t="s">
        <v>301</v>
      </c>
      <c r="C181" s="261" t="s">
        <v>302</v>
      </c>
      <c r="D181" s="241" t="s">
        <v>137</v>
      </c>
      <c r="E181" s="242">
        <v>40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1.6000000000000001E-4</v>
      </c>
      <c r="O181" s="244">
        <f>ROUND(E181*N181,2)</f>
        <v>0.01</v>
      </c>
      <c r="P181" s="244">
        <v>2.4750000000000001E-2</v>
      </c>
      <c r="Q181" s="244">
        <f>ROUND(E181*P181,2)</f>
        <v>0.99</v>
      </c>
      <c r="R181" s="244" t="s">
        <v>303</v>
      </c>
      <c r="S181" s="244" t="s">
        <v>138</v>
      </c>
      <c r="T181" s="245" t="s">
        <v>138</v>
      </c>
      <c r="U181" s="225">
        <v>0.41</v>
      </c>
      <c r="V181" s="225">
        <f>ROUND(E181*U181,2)</f>
        <v>16.399999999999999</v>
      </c>
      <c r="W181" s="225"/>
      <c r="X181" s="225" t="s">
        <v>139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140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22"/>
      <c r="B182" s="223"/>
      <c r="C182" s="262" t="s">
        <v>567</v>
      </c>
      <c r="D182" s="227"/>
      <c r="E182" s="228">
        <v>40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142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ht="20.399999999999999" outlineLevel="1">
      <c r="A183" s="239">
        <v>39</v>
      </c>
      <c r="B183" s="240" t="s">
        <v>305</v>
      </c>
      <c r="C183" s="261" t="s">
        <v>306</v>
      </c>
      <c r="D183" s="241" t="s">
        <v>152</v>
      </c>
      <c r="E183" s="242">
        <v>329.51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1.452E-2</v>
      </c>
      <c r="O183" s="244">
        <f>ROUND(E183*N183,2)</f>
        <v>4.78</v>
      </c>
      <c r="P183" s="244">
        <v>0</v>
      </c>
      <c r="Q183" s="244">
        <f>ROUND(E183*P183,2)</f>
        <v>0</v>
      </c>
      <c r="R183" s="244" t="s">
        <v>303</v>
      </c>
      <c r="S183" s="244" t="s">
        <v>138</v>
      </c>
      <c r="T183" s="245" t="s">
        <v>138</v>
      </c>
      <c r="U183" s="225">
        <v>0.27</v>
      </c>
      <c r="V183" s="225">
        <f>ROUND(E183*U183,2)</f>
        <v>88.97</v>
      </c>
      <c r="W183" s="225"/>
      <c r="X183" s="225" t="s">
        <v>139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140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22"/>
      <c r="B184" s="223"/>
      <c r="C184" s="262" t="s">
        <v>532</v>
      </c>
      <c r="D184" s="227"/>
      <c r="E184" s="228">
        <v>329.51</v>
      </c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142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ht="20.399999999999999" outlineLevel="1">
      <c r="A185" s="248">
        <v>40</v>
      </c>
      <c r="B185" s="249" t="s">
        <v>308</v>
      </c>
      <c r="C185" s="265" t="s">
        <v>309</v>
      </c>
      <c r="D185" s="250" t="s">
        <v>152</v>
      </c>
      <c r="E185" s="251">
        <v>329.51</v>
      </c>
      <c r="F185" s="252"/>
      <c r="G185" s="253">
        <f>ROUND(E185*F185,2)</f>
        <v>0</v>
      </c>
      <c r="H185" s="252"/>
      <c r="I185" s="253">
        <f>ROUND(E185*H185,2)</f>
        <v>0</v>
      </c>
      <c r="J185" s="252"/>
      <c r="K185" s="253">
        <f>ROUND(E185*J185,2)</f>
        <v>0</v>
      </c>
      <c r="L185" s="253">
        <v>21</v>
      </c>
      <c r="M185" s="253">
        <f>G185*(1+L185/100)</f>
        <v>0</v>
      </c>
      <c r="N185" s="253">
        <v>0</v>
      </c>
      <c r="O185" s="253">
        <f>ROUND(E185*N185,2)</f>
        <v>0</v>
      </c>
      <c r="P185" s="253">
        <v>1.4999999999999999E-2</v>
      </c>
      <c r="Q185" s="253">
        <f>ROUND(E185*P185,2)</f>
        <v>4.9400000000000004</v>
      </c>
      <c r="R185" s="253" t="s">
        <v>303</v>
      </c>
      <c r="S185" s="253" t="s">
        <v>138</v>
      </c>
      <c r="T185" s="254" t="s">
        <v>138</v>
      </c>
      <c r="U185" s="225">
        <v>0.09</v>
      </c>
      <c r="V185" s="225">
        <f>ROUND(E185*U185,2)</f>
        <v>29.66</v>
      </c>
      <c r="W185" s="225"/>
      <c r="X185" s="225" t="s">
        <v>139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140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39">
        <v>41</v>
      </c>
      <c r="B186" s="240" t="s">
        <v>317</v>
      </c>
      <c r="C186" s="261" t="s">
        <v>318</v>
      </c>
      <c r="D186" s="241" t="s">
        <v>152</v>
      </c>
      <c r="E186" s="242">
        <v>56.203850000000003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2.0000000000000002E-5</v>
      </c>
      <c r="O186" s="244">
        <f>ROUND(E186*N186,2)</f>
        <v>0</v>
      </c>
      <c r="P186" s="244">
        <v>0</v>
      </c>
      <c r="Q186" s="244">
        <f>ROUND(E186*P186,2)</f>
        <v>0</v>
      </c>
      <c r="R186" s="244" t="s">
        <v>303</v>
      </c>
      <c r="S186" s="244" t="s">
        <v>138</v>
      </c>
      <c r="T186" s="245" t="s">
        <v>138</v>
      </c>
      <c r="U186" s="225">
        <v>0.49</v>
      </c>
      <c r="V186" s="225">
        <f>ROUND(E186*U186,2)</f>
        <v>27.54</v>
      </c>
      <c r="W186" s="225"/>
      <c r="X186" s="225" t="s">
        <v>139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140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22"/>
      <c r="B187" s="223"/>
      <c r="C187" s="262" t="s">
        <v>568</v>
      </c>
      <c r="D187" s="227"/>
      <c r="E187" s="228">
        <v>1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142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>
      <c r="A188" s="222"/>
      <c r="B188" s="223"/>
      <c r="C188" s="262" t="s">
        <v>569</v>
      </c>
      <c r="D188" s="227"/>
      <c r="E188" s="228">
        <v>23.141999999999999</v>
      </c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142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22"/>
      <c r="B189" s="223"/>
      <c r="C189" s="262" t="s">
        <v>570</v>
      </c>
      <c r="D189" s="227"/>
      <c r="E189" s="228">
        <v>11.078099999999999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142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22"/>
      <c r="B190" s="223"/>
      <c r="C190" s="262" t="s">
        <v>571</v>
      </c>
      <c r="D190" s="227"/>
      <c r="E190" s="228">
        <v>4.4790000000000001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142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22"/>
      <c r="B191" s="223"/>
      <c r="C191" s="262" t="s">
        <v>572</v>
      </c>
      <c r="D191" s="227"/>
      <c r="E191" s="228">
        <v>2.1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142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22"/>
      <c r="B192" s="223"/>
      <c r="C192" s="262" t="s">
        <v>573</v>
      </c>
      <c r="D192" s="227"/>
      <c r="E192" s="228">
        <v>1.0529999999999999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142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22"/>
      <c r="B193" s="223"/>
      <c r="C193" s="262" t="s">
        <v>574</v>
      </c>
      <c r="D193" s="227"/>
      <c r="E193" s="228">
        <v>3.0329999999999999</v>
      </c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142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22"/>
      <c r="B194" s="223"/>
      <c r="C194" s="262" t="s">
        <v>575</v>
      </c>
      <c r="D194" s="227"/>
      <c r="E194" s="228">
        <v>3.12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142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>
      <c r="A195" s="222"/>
      <c r="B195" s="223"/>
      <c r="C195" s="262" t="s">
        <v>576</v>
      </c>
      <c r="D195" s="227"/>
      <c r="E195" s="228">
        <v>1.673</v>
      </c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142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22"/>
      <c r="B196" s="223"/>
      <c r="C196" s="262" t="s">
        <v>577</v>
      </c>
      <c r="D196" s="227"/>
      <c r="E196" s="228">
        <v>1.8</v>
      </c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142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22"/>
      <c r="B197" s="223"/>
      <c r="C197" s="262" t="s">
        <v>578</v>
      </c>
      <c r="D197" s="227"/>
      <c r="E197" s="228">
        <v>3.7257500000000001</v>
      </c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142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39">
        <v>42</v>
      </c>
      <c r="B198" s="240" t="s">
        <v>326</v>
      </c>
      <c r="C198" s="261" t="s">
        <v>327</v>
      </c>
      <c r="D198" s="241" t="s">
        <v>137</v>
      </c>
      <c r="E198" s="242">
        <v>16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8.2500000000000004E-3</v>
      </c>
      <c r="O198" s="244">
        <f>ROUND(E198*N198,2)</f>
        <v>0.13</v>
      </c>
      <c r="P198" s="244">
        <v>0</v>
      </c>
      <c r="Q198" s="244">
        <f>ROUND(E198*P198,2)</f>
        <v>0</v>
      </c>
      <c r="R198" s="244" t="s">
        <v>303</v>
      </c>
      <c r="S198" s="244" t="s">
        <v>138</v>
      </c>
      <c r="T198" s="245" t="s">
        <v>138</v>
      </c>
      <c r="U198" s="225">
        <v>0.5</v>
      </c>
      <c r="V198" s="225">
        <f>ROUND(E198*U198,2)</f>
        <v>8</v>
      </c>
      <c r="W198" s="225"/>
      <c r="X198" s="225" t="s">
        <v>139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140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22"/>
      <c r="B199" s="223"/>
      <c r="C199" s="263" t="s">
        <v>328</v>
      </c>
      <c r="D199" s="246"/>
      <c r="E199" s="246"/>
      <c r="F199" s="246"/>
      <c r="G199" s="246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148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>
      <c r="A200" s="222"/>
      <c r="B200" s="223"/>
      <c r="C200" s="262" t="s">
        <v>579</v>
      </c>
      <c r="D200" s="227"/>
      <c r="E200" s="228">
        <v>16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142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39">
        <v>43</v>
      </c>
      <c r="B201" s="240" t="s">
        <v>331</v>
      </c>
      <c r="C201" s="261" t="s">
        <v>332</v>
      </c>
      <c r="D201" s="241" t="s">
        <v>137</v>
      </c>
      <c r="E201" s="242">
        <v>40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2.3460000000000002E-2</v>
      </c>
      <c r="O201" s="244">
        <f>ROUND(E201*N201,2)</f>
        <v>0.94</v>
      </c>
      <c r="P201" s="244">
        <v>0</v>
      </c>
      <c r="Q201" s="244">
        <f>ROUND(E201*P201,2)</f>
        <v>0</v>
      </c>
      <c r="R201" s="244" t="s">
        <v>303</v>
      </c>
      <c r="S201" s="244" t="s">
        <v>138</v>
      </c>
      <c r="T201" s="245" t="s">
        <v>138</v>
      </c>
      <c r="U201" s="225">
        <v>0.82499999999999996</v>
      </c>
      <c r="V201" s="225">
        <f>ROUND(E201*U201,2)</f>
        <v>33</v>
      </c>
      <c r="W201" s="225"/>
      <c r="X201" s="225" t="s">
        <v>139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140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22"/>
      <c r="B202" s="223"/>
      <c r="C202" s="263" t="s">
        <v>328</v>
      </c>
      <c r="D202" s="246"/>
      <c r="E202" s="246"/>
      <c r="F202" s="246"/>
      <c r="G202" s="246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148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39">
        <v>44</v>
      </c>
      <c r="B203" s="240" t="s">
        <v>335</v>
      </c>
      <c r="C203" s="261" t="s">
        <v>336</v>
      </c>
      <c r="D203" s="241" t="s">
        <v>145</v>
      </c>
      <c r="E203" s="242">
        <v>9.3162400000000005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2.9100000000000001E-2</v>
      </c>
      <c r="O203" s="244">
        <f>ROUND(E203*N203,2)</f>
        <v>0.27</v>
      </c>
      <c r="P203" s="244">
        <v>0</v>
      </c>
      <c r="Q203" s="244">
        <f>ROUND(E203*P203,2)</f>
        <v>0</v>
      </c>
      <c r="R203" s="244" t="s">
        <v>303</v>
      </c>
      <c r="S203" s="244" t="s">
        <v>138</v>
      </c>
      <c r="T203" s="245" t="s">
        <v>138</v>
      </c>
      <c r="U203" s="225">
        <v>0</v>
      </c>
      <c r="V203" s="225">
        <f>ROUND(E203*U203,2)</f>
        <v>0</v>
      </c>
      <c r="W203" s="225"/>
      <c r="X203" s="225" t="s">
        <v>139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140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22"/>
      <c r="B204" s="223"/>
      <c r="C204" s="262" t="s">
        <v>580</v>
      </c>
      <c r="D204" s="227"/>
      <c r="E204" s="228">
        <v>7.9082400000000002</v>
      </c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142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>
      <c r="A205" s="222"/>
      <c r="B205" s="223"/>
      <c r="C205" s="262" t="s">
        <v>581</v>
      </c>
      <c r="D205" s="227"/>
      <c r="E205" s="228">
        <v>1.4079999999999999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142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39">
        <v>45</v>
      </c>
      <c r="B206" s="240" t="s">
        <v>340</v>
      </c>
      <c r="C206" s="261" t="s">
        <v>341</v>
      </c>
      <c r="D206" s="241" t="s">
        <v>152</v>
      </c>
      <c r="E206" s="242">
        <v>61.824240000000003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1.2999999999999999E-2</v>
      </c>
      <c r="O206" s="244">
        <f>ROUND(E206*N206,2)</f>
        <v>0.8</v>
      </c>
      <c r="P206" s="244">
        <v>0</v>
      </c>
      <c r="Q206" s="244">
        <f>ROUND(E206*P206,2)</f>
        <v>0</v>
      </c>
      <c r="R206" s="244"/>
      <c r="S206" s="244" t="s">
        <v>172</v>
      </c>
      <c r="T206" s="245" t="s">
        <v>138</v>
      </c>
      <c r="U206" s="225">
        <v>0</v>
      </c>
      <c r="V206" s="225">
        <f>ROUND(E206*U206,2)</f>
        <v>0</v>
      </c>
      <c r="W206" s="225"/>
      <c r="X206" s="225" t="s">
        <v>204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205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22"/>
      <c r="B207" s="223"/>
      <c r="C207" s="262" t="s">
        <v>582</v>
      </c>
      <c r="D207" s="227"/>
      <c r="E207" s="228">
        <v>61.824240000000003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142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22">
        <v>46</v>
      </c>
      <c r="B208" s="223" t="s">
        <v>343</v>
      </c>
      <c r="C208" s="267" t="s">
        <v>344</v>
      </c>
      <c r="D208" s="224" t="s">
        <v>0</v>
      </c>
      <c r="E208" s="257"/>
      <c r="F208" s="226"/>
      <c r="G208" s="225">
        <f>ROUND(E208*F208,2)</f>
        <v>0</v>
      </c>
      <c r="H208" s="226"/>
      <c r="I208" s="225">
        <f>ROUND(E208*H208,2)</f>
        <v>0</v>
      </c>
      <c r="J208" s="226"/>
      <c r="K208" s="225">
        <f>ROUND(E208*J208,2)</f>
        <v>0</v>
      </c>
      <c r="L208" s="225">
        <v>21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 t="s">
        <v>303</v>
      </c>
      <c r="S208" s="225" t="s">
        <v>138</v>
      </c>
      <c r="T208" s="225" t="s">
        <v>138</v>
      </c>
      <c r="U208" s="225">
        <v>0</v>
      </c>
      <c r="V208" s="225">
        <f>ROUND(E208*U208,2)</f>
        <v>0</v>
      </c>
      <c r="W208" s="225"/>
      <c r="X208" s="225" t="s">
        <v>236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237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22"/>
      <c r="B209" s="223"/>
      <c r="C209" s="268" t="s">
        <v>292</v>
      </c>
      <c r="D209" s="258"/>
      <c r="E209" s="258"/>
      <c r="F209" s="258"/>
      <c r="G209" s="258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148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>
      <c r="A210" s="233" t="s">
        <v>133</v>
      </c>
      <c r="B210" s="234" t="s">
        <v>91</v>
      </c>
      <c r="C210" s="260" t="s">
        <v>92</v>
      </c>
      <c r="D210" s="235"/>
      <c r="E210" s="236"/>
      <c r="F210" s="237"/>
      <c r="G210" s="237">
        <f>SUMIF(AG211:AG242,"&lt;&gt;NOR",G211:G242)</f>
        <v>0</v>
      </c>
      <c r="H210" s="237"/>
      <c r="I210" s="237">
        <f>SUM(I211:I242)</f>
        <v>0</v>
      </c>
      <c r="J210" s="237"/>
      <c r="K210" s="237">
        <f>SUM(K211:K242)</f>
        <v>0</v>
      </c>
      <c r="L210" s="237"/>
      <c r="M210" s="237">
        <f>SUM(M211:M242)</f>
        <v>0</v>
      </c>
      <c r="N210" s="237"/>
      <c r="O210" s="237">
        <f>SUM(O211:O242)</f>
        <v>0.1</v>
      </c>
      <c r="P210" s="237"/>
      <c r="Q210" s="237">
        <f>SUM(Q211:Q242)</f>
        <v>0.59000000000000008</v>
      </c>
      <c r="R210" s="237"/>
      <c r="S210" s="237"/>
      <c r="T210" s="238"/>
      <c r="U210" s="232"/>
      <c r="V210" s="232">
        <f>SUM(V211:V242)</f>
        <v>35.69</v>
      </c>
      <c r="W210" s="232"/>
      <c r="X210" s="232"/>
      <c r="AG210" t="s">
        <v>134</v>
      </c>
    </row>
    <row r="211" spans="1:60" ht="30.6" outlineLevel="1">
      <c r="A211" s="239">
        <v>47</v>
      </c>
      <c r="B211" s="240" t="s">
        <v>345</v>
      </c>
      <c r="C211" s="261" t="s">
        <v>346</v>
      </c>
      <c r="D211" s="241" t="s">
        <v>152</v>
      </c>
      <c r="E211" s="242">
        <v>19.094470000000001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5.3499999999999997E-3</v>
      </c>
      <c r="O211" s="244">
        <f>ROUND(E211*N211,2)</f>
        <v>0.1</v>
      </c>
      <c r="P211" s="244">
        <v>0</v>
      </c>
      <c r="Q211" s="244">
        <f>ROUND(E211*P211,2)</f>
        <v>0</v>
      </c>
      <c r="R211" s="244" t="s">
        <v>347</v>
      </c>
      <c r="S211" s="244" t="s">
        <v>138</v>
      </c>
      <c r="T211" s="245" t="s">
        <v>138</v>
      </c>
      <c r="U211" s="225">
        <v>1.196</v>
      </c>
      <c r="V211" s="225">
        <f>ROUND(E211*U211,2)</f>
        <v>22.84</v>
      </c>
      <c r="W211" s="225"/>
      <c r="X211" s="225" t="s">
        <v>139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140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22"/>
      <c r="B212" s="223"/>
      <c r="C212" s="262" t="s">
        <v>583</v>
      </c>
      <c r="D212" s="227"/>
      <c r="E212" s="228">
        <v>11.407500000000001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142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ht="30.6" outlineLevel="1">
      <c r="A213" s="222"/>
      <c r="B213" s="223"/>
      <c r="C213" s="262" t="s">
        <v>584</v>
      </c>
      <c r="D213" s="227"/>
      <c r="E213" s="228">
        <v>7.6869800000000001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142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ht="20.399999999999999" outlineLevel="1">
      <c r="A214" s="239">
        <v>48</v>
      </c>
      <c r="B214" s="240" t="s">
        <v>585</v>
      </c>
      <c r="C214" s="261" t="s">
        <v>586</v>
      </c>
      <c r="D214" s="241" t="s">
        <v>137</v>
      </c>
      <c r="E214" s="242">
        <v>4.78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2.0500000000000002E-3</v>
      </c>
      <c r="Q214" s="244">
        <f>ROUND(E214*P214,2)</f>
        <v>0.01</v>
      </c>
      <c r="R214" s="244" t="s">
        <v>347</v>
      </c>
      <c r="S214" s="244" t="s">
        <v>138</v>
      </c>
      <c r="T214" s="245" t="s">
        <v>138</v>
      </c>
      <c r="U214" s="225">
        <v>4.5999999999999999E-2</v>
      </c>
      <c r="V214" s="225">
        <f>ROUND(E214*U214,2)</f>
        <v>0.22</v>
      </c>
      <c r="W214" s="225"/>
      <c r="X214" s="225" t="s">
        <v>139</v>
      </c>
      <c r="Y214" s="215"/>
      <c r="Z214" s="215"/>
      <c r="AA214" s="215"/>
      <c r="AB214" s="215"/>
      <c r="AC214" s="215"/>
      <c r="AD214" s="215"/>
      <c r="AE214" s="215"/>
      <c r="AF214" s="215"/>
      <c r="AG214" s="215" t="s">
        <v>140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>
      <c r="A215" s="222"/>
      <c r="B215" s="223"/>
      <c r="C215" s="262" t="s">
        <v>587</v>
      </c>
      <c r="D215" s="227"/>
      <c r="E215" s="228">
        <v>4.78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142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ht="20.399999999999999" outlineLevel="1">
      <c r="A216" s="239">
        <v>49</v>
      </c>
      <c r="B216" s="240" t="s">
        <v>354</v>
      </c>
      <c r="C216" s="261" t="s">
        <v>355</v>
      </c>
      <c r="D216" s="241" t="s">
        <v>137</v>
      </c>
      <c r="E216" s="242">
        <v>83.898499999999999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4">
        <v>0</v>
      </c>
      <c r="O216" s="244">
        <f>ROUND(E216*N216,2)</f>
        <v>0</v>
      </c>
      <c r="P216" s="244">
        <v>4.15E-3</v>
      </c>
      <c r="Q216" s="244">
        <f>ROUND(E216*P216,2)</f>
        <v>0.35</v>
      </c>
      <c r="R216" s="244" t="s">
        <v>347</v>
      </c>
      <c r="S216" s="244" t="s">
        <v>138</v>
      </c>
      <c r="T216" s="245" t="s">
        <v>138</v>
      </c>
      <c r="U216" s="225">
        <v>7.0000000000000007E-2</v>
      </c>
      <c r="V216" s="225">
        <f>ROUND(E216*U216,2)</f>
        <v>5.87</v>
      </c>
      <c r="W216" s="225"/>
      <c r="X216" s="225" t="s">
        <v>139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140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22"/>
      <c r="B217" s="223"/>
      <c r="C217" s="262" t="s">
        <v>545</v>
      </c>
      <c r="D217" s="227"/>
      <c r="E217" s="228">
        <v>4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142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22"/>
      <c r="B218" s="223"/>
      <c r="C218" s="262" t="s">
        <v>553</v>
      </c>
      <c r="D218" s="227"/>
      <c r="E218" s="228">
        <v>33.06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142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>
      <c r="A219" s="222"/>
      <c r="B219" s="223"/>
      <c r="C219" s="262" t="s">
        <v>554</v>
      </c>
      <c r="D219" s="227"/>
      <c r="E219" s="228">
        <v>18.4635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142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>
      <c r="A220" s="222"/>
      <c r="B220" s="223"/>
      <c r="C220" s="262" t="s">
        <v>555</v>
      </c>
      <c r="D220" s="227"/>
      <c r="E220" s="228">
        <v>7.4649999999999999</v>
      </c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142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>
      <c r="A221" s="222"/>
      <c r="B221" s="223"/>
      <c r="C221" s="262" t="s">
        <v>546</v>
      </c>
      <c r="D221" s="227"/>
      <c r="E221" s="228">
        <v>7</v>
      </c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142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>
      <c r="A222" s="222"/>
      <c r="B222" s="223"/>
      <c r="C222" s="262" t="s">
        <v>547</v>
      </c>
      <c r="D222" s="227"/>
      <c r="E222" s="228">
        <v>3.51</v>
      </c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142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>
      <c r="A223" s="222"/>
      <c r="B223" s="223"/>
      <c r="C223" s="262" t="s">
        <v>549</v>
      </c>
      <c r="D223" s="227"/>
      <c r="E223" s="228">
        <v>10.4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142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ht="30.6" outlineLevel="1">
      <c r="A224" s="239">
        <v>50</v>
      </c>
      <c r="B224" s="240" t="s">
        <v>588</v>
      </c>
      <c r="C224" s="261" t="s">
        <v>589</v>
      </c>
      <c r="D224" s="241" t="s">
        <v>137</v>
      </c>
      <c r="E224" s="242">
        <v>26.754999999999999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5.9100000000000003E-3</v>
      </c>
      <c r="Q224" s="244">
        <f>ROUND(E224*P224,2)</f>
        <v>0.16</v>
      </c>
      <c r="R224" s="244" t="s">
        <v>347</v>
      </c>
      <c r="S224" s="244" t="s">
        <v>138</v>
      </c>
      <c r="T224" s="245" t="s">
        <v>138</v>
      </c>
      <c r="U224" s="225">
        <v>0.15</v>
      </c>
      <c r="V224" s="225">
        <f>ROUND(E224*U224,2)</f>
        <v>4.01</v>
      </c>
      <c r="W224" s="225"/>
      <c r="X224" s="225" t="s">
        <v>139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140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>
      <c r="A225" s="222"/>
      <c r="B225" s="223"/>
      <c r="C225" s="262" t="s">
        <v>548</v>
      </c>
      <c r="D225" s="227"/>
      <c r="E225" s="228">
        <v>10.11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142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>
      <c r="A226" s="222"/>
      <c r="B226" s="223"/>
      <c r="C226" s="262" t="s">
        <v>550</v>
      </c>
      <c r="D226" s="227"/>
      <c r="E226" s="228">
        <v>6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142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22"/>
      <c r="B227" s="223"/>
      <c r="C227" s="262" t="s">
        <v>551</v>
      </c>
      <c r="D227" s="227"/>
      <c r="E227" s="228">
        <v>10.645</v>
      </c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142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>
      <c r="A228" s="239">
        <v>51</v>
      </c>
      <c r="B228" s="240" t="s">
        <v>357</v>
      </c>
      <c r="C228" s="261" t="s">
        <v>358</v>
      </c>
      <c r="D228" s="241" t="s">
        <v>152</v>
      </c>
      <c r="E228" s="242">
        <v>11.407500000000001</v>
      </c>
      <c r="F228" s="243"/>
      <c r="G228" s="244">
        <f>ROUND(E228*F228,2)</f>
        <v>0</v>
      </c>
      <c r="H228" s="243"/>
      <c r="I228" s="244">
        <f>ROUND(E228*H228,2)</f>
        <v>0</v>
      </c>
      <c r="J228" s="243"/>
      <c r="K228" s="244">
        <f>ROUND(E228*J228,2)</f>
        <v>0</v>
      </c>
      <c r="L228" s="244">
        <v>21</v>
      </c>
      <c r="M228" s="244">
        <f>G228*(1+L228/100)</f>
        <v>0</v>
      </c>
      <c r="N228" s="244">
        <v>0</v>
      </c>
      <c r="O228" s="244">
        <f>ROUND(E228*N228,2)</f>
        <v>0</v>
      </c>
      <c r="P228" s="244">
        <v>5.8500000000000002E-3</v>
      </c>
      <c r="Q228" s="244">
        <f>ROUND(E228*P228,2)</f>
        <v>7.0000000000000007E-2</v>
      </c>
      <c r="R228" s="244" t="s">
        <v>347</v>
      </c>
      <c r="S228" s="244" t="s">
        <v>138</v>
      </c>
      <c r="T228" s="245" t="s">
        <v>138</v>
      </c>
      <c r="U228" s="225">
        <v>0.18</v>
      </c>
      <c r="V228" s="225">
        <f>ROUND(E228*U228,2)</f>
        <v>2.0499999999999998</v>
      </c>
      <c r="W228" s="225"/>
      <c r="X228" s="225" t="s">
        <v>139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140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22"/>
      <c r="B229" s="223"/>
      <c r="C229" s="262" t="s">
        <v>590</v>
      </c>
      <c r="D229" s="227"/>
      <c r="E229" s="228">
        <v>11.407500000000001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142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>
      <c r="A230" s="239">
        <v>52</v>
      </c>
      <c r="B230" s="240" t="s">
        <v>360</v>
      </c>
      <c r="C230" s="261" t="s">
        <v>361</v>
      </c>
      <c r="D230" s="241" t="s">
        <v>137</v>
      </c>
      <c r="E230" s="242">
        <v>53.38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4"/>
      <c r="S230" s="244" t="s">
        <v>172</v>
      </c>
      <c r="T230" s="245" t="s">
        <v>173</v>
      </c>
      <c r="U230" s="225">
        <v>0</v>
      </c>
      <c r="V230" s="225">
        <f>ROUND(E230*U230,2)</f>
        <v>0</v>
      </c>
      <c r="W230" s="225"/>
      <c r="X230" s="225" t="s">
        <v>139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140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22"/>
      <c r="B231" s="223"/>
      <c r="C231" s="262" t="s">
        <v>591</v>
      </c>
      <c r="D231" s="227"/>
      <c r="E231" s="228">
        <v>53.38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142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>
      <c r="A232" s="248">
        <v>53</v>
      </c>
      <c r="B232" s="249" t="s">
        <v>362</v>
      </c>
      <c r="C232" s="265" t="s">
        <v>363</v>
      </c>
      <c r="D232" s="250" t="s">
        <v>152</v>
      </c>
      <c r="E232" s="251">
        <v>19.094470000000001</v>
      </c>
      <c r="F232" s="252"/>
      <c r="G232" s="253">
        <f>ROUND(E232*F232,2)</f>
        <v>0</v>
      </c>
      <c r="H232" s="252"/>
      <c r="I232" s="253">
        <f>ROUND(E232*H232,2)</f>
        <v>0</v>
      </c>
      <c r="J232" s="252"/>
      <c r="K232" s="253">
        <f>ROUND(E232*J232,2)</f>
        <v>0</v>
      </c>
      <c r="L232" s="253">
        <v>21</v>
      </c>
      <c r="M232" s="253">
        <f>G232*(1+L232/100)</f>
        <v>0</v>
      </c>
      <c r="N232" s="253">
        <v>0</v>
      </c>
      <c r="O232" s="253">
        <f>ROUND(E232*N232,2)</f>
        <v>0</v>
      </c>
      <c r="P232" s="253">
        <v>0</v>
      </c>
      <c r="Q232" s="253">
        <f>ROUND(E232*P232,2)</f>
        <v>0</v>
      </c>
      <c r="R232" s="253"/>
      <c r="S232" s="253" t="s">
        <v>172</v>
      </c>
      <c r="T232" s="254" t="s">
        <v>173</v>
      </c>
      <c r="U232" s="225">
        <v>0</v>
      </c>
      <c r="V232" s="225">
        <f>ROUND(E232*U232,2)</f>
        <v>0</v>
      </c>
      <c r="W232" s="225"/>
      <c r="X232" s="225" t="s">
        <v>139</v>
      </c>
      <c r="Y232" s="215"/>
      <c r="Z232" s="215"/>
      <c r="AA232" s="215"/>
      <c r="AB232" s="215"/>
      <c r="AC232" s="215"/>
      <c r="AD232" s="215"/>
      <c r="AE232" s="215"/>
      <c r="AF232" s="215"/>
      <c r="AG232" s="215" t="s">
        <v>140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>
      <c r="A233" s="239">
        <v>54</v>
      </c>
      <c r="B233" s="240" t="s">
        <v>369</v>
      </c>
      <c r="C233" s="261" t="s">
        <v>370</v>
      </c>
      <c r="D233" s="241" t="s">
        <v>137</v>
      </c>
      <c r="E233" s="242">
        <v>53.38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172</v>
      </c>
      <c r="T233" s="245" t="s">
        <v>173</v>
      </c>
      <c r="U233" s="225">
        <v>0</v>
      </c>
      <c r="V233" s="225">
        <f>ROUND(E233*U233,2)</f>
        <v>0</v>
      </c>
      <c r="W233" s="225"/>
      <c r="X233" s="225" t="s">
        <v>139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140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>
      <c r="A234" s="222"/>
      <c r="B234" s="223"/>
      <c r="C234" s="262" t="s">
        <v>591</v>
      </c>
      <c r="D234" s="227"/>
      <c r="E234" s="228">
        <v>53.38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142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>
      <c r="A235" s="248">
        <v>55</v>
      </c>
      <c r="B235" s="249" t="s">
        <v>371</v>
      </c>
      <c r="C235" s="265" t="s">
        <v>372</v>
      </c>
      <c r="D235" s="250" t="s">
        <v>171</v>
      </c>
      <c r="E235" s="251">
        <v>1</v>
      </c>
      <c r="F235" s="252"/>
      <c r="G235" s="253">
        <f>ROUND(E235*F235,2)</f>
        <v>0</v>
      </c>
      <c r="H235" s="252"/>
      <c r="I235" s="253">
        <f>ROUND(E235*H235,2)</f>
        <v>0</v>
      </c>
      <c r="J235" s="252"/>
      <c r="K235" s="253">
        <f>ROUND(E235*J235,2)</f>
        <v>0</v>
      </c>
      <c r="L235" s="253">
        <v>21</v>
      </c>
      <c r="M235" s="253">
        <f>G235*(1+L235/100)</f>
        <v>0</v>
      </c>
      <c r="N235" s="253">
        <v>0</v>
      </c>
      <c r="O235" s="253">
        <f>ROUND(E235*N235,2)</f>
        <v>0</v>
      </c>
      <c r="P235" s="253">
        <v>0</v>
      </c>
      <c r="Q235" s="253">
        <f>ROUND(E235*P235,2)</f>
        <v>0</v>
      </c>
      <c r="R235" s="253"/>
      <c r="S235" s="253" t="s">
        <v>172</v>
      </c>
      <c r="T235" s="254" t="s">
        <v>173</v>
      </c>
      <c r="U235" s="225">
        <v>0</v>
      </c>
      <c r="V235" s="225">
        <f>ROUND(E235*U235,2)</f>
        <v>0</v>
      </c>
      <c r="W235" s="225"/>
      <c r="X235" s="225" t="s">
        <v>139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140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>
      <c r="A236" s="239">
        <v>56</v>
      </c>
      <c r="B236" s="240" t="s">
        <v>373</v>
      </c>
      <c r="C236" s="261" t="s">
        <v>374</v>
      </c>
      <c r="D236" s="241" t="s">
        <v>152</v>
      </c>
      <c r="E236" s="242">
        <v>1.08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4"/>
      <c r="S236" s="244" t="s">
        <v>172</v>
      </c>
      <c r="T236" s="245" t="s">
        <v>173</v>
      </c>
      <c r="U236" s="225">
        <v>0</v>
      </c>
      <c r="V236" s="225">
        <f>ROUND(E236*U236,2)</f>
        <v>0</v>
      </c>
      <c r="W236" s="225"/>
      <c r="X236" s="225" t="s">
        <v>139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140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22"/>
      <c r="B237" s="223"/>
      <c r="C237" s="262" t="s">
        <v>592</v>
      </c>
      <c r="D237" s="227"/>
      <c r="E237" s="228">
        <v>1.08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142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48">
        <v>57</v>
      </c>
      <c r="B238" s="249" t="s">
        <v>379</v>
      </c>
      <c r="C238" s="265" t="s">
        <v>380</v>
      </c>
      <c r="D238" s="250" t="s">
        <v>216</v>
      </c>
      <c r="E238" s="251">
        <v>2</v>
      </c>
      <c r="F238" s="252"/>
      <c r="G238" s="253">
        <f>ROUND(E238*F238,2)</f>
        <v>0</v>
      </c>
      <c r="H238" s="252"/>
      <c r="I238" s="253">
        <f>ROUND(E238*H238,2)</f>
        <v>0</v>
      </c>
      <c r="J238" s="252"/>
      <c r="K238" s="253">
        <f>ROUND(E238*J238,2)</f>
        <v>0</v>
      </c>
      <c r="L238" s="253">
        <v>21</v>
      </c>
      <c r="M238" s="253">
        <f>G238*(1+L238/100)</f>
        <v>0</v>
      </c>
      <c r="N238" s="253">
        <v>8.5999999999999998E-4</v>
      </c>
      <c r="O238" s="253">
        <f>ROUND(E238*N238,2)</f>
        <v>0</v>
      </c>
      <c r="P238" s="253">
        <v>0</v>
      </c>
      <c r="Q238" s="253">
        <f>ROUND(E238*P238,2)</f>
        <v>0</v>
      </c>
      <c r="R238" s="253"/>
      <c r="S238" s="253" t="s">
        <v>172</v>
      </c>
      <c r="T238" s="254" t="s">
        <v>173</v>
      </c>
      <c r="U238" s="225">
        <v>0.34914000000000001</v>
      </c>
      <c r="V238" s="225">
        <f>ROUND(E238*U238,2)</f>
        <v>0.7</v>
      </c>
      <c r="W238" s="225"/>
      <c r="X238" s="225" t="s">
        <v>139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140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>
      <c r="A239" s="248">
        <v>58</v>
      </c>
      <c r="B239" s="249" t="s">
        <v>381</v>
      </c>
      <c r="C239" s="265" t="s">
        <v>382</v>
      </c>
      <c r="D239" s="250" t="s">
        <v>171</v>
      </c>
      <c r="E239" s="251">
        <v>6</v>
      </c>
      <c r="F239" s="252"/>
      <c r="G239" s="253">
        <f>ROUND(E239*F239,2)</f>
        <v>0</v>
      </c>
      <c r="H239" s="252"/>
      <c r="I239" s="253">
        <f>ROUND(E239*H239,2)</f>
        <v>0</v>
      </c>
      <c r="J239" s="252"/>
      <c r="K239" s="253">
        <f>ROUND(E239*J239,2)</f>
        <v>0</v>
      </c>
      <c r="L239" s="253">
        <v>21</v>
      </c>
      <c r="M239" s="253">
        <f>G239*(1+L239/100)</f>
        <v>0</v>
      </c>
      <c r="N239" s="253">
        <v>0</v>
      </c>
      <c r="O239" s="253">
        <f>ROUND(E239*N239,2)</f>
        <v>0</v>
      </c>
      <c r="P239" s="253">
        <v>0</v>
      </c>
      <c r="Q239" s="253">
        <f>ROUND(E239*P239,2)</f>
        <v>0</v>
      </c>
      <c r="R239" s="253"/>
      <c r="S239" s="253" t="s">
        <v>172</v>
      </c>
      <c r="T239" s="254" t="s">
        <v>173</v>
      </c>
      <c r="U239" s="225">
        <v>0</v>
      </c>
      <c r="V239" s="225">
        <f>ROUND(E239*U239,2)</f>
        <v>0</v>
      </c>
      <c r="W239" s="225"/>
      <c r="X239" s="225" t="s">
        <v>139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140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>
      <c r="A240" s="239">
        <v>59</v>
      </c>
      <c r="B240" s="240" t="s">
        <v>383</v>
      </c>
      <c r="C240" s="261" t="s">
        <v>384</v>
      </c>
      <c r="D240" s="241" t="s">
        <v>152</v>
      </c>
      <c r="E240" s="242">
        <v>329.51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4"/>
      <c r="S240" s="244" t="s">
        <v>172</v>
      </c>
      <c r="T240" s="245" t="s">
        <v>173</v>
      </c>
      <c r="U240" s="225">
        <v>0</v>
      </c>
      <c r="V240" s="225">
        <f>ROUND(E240*U240,2)</f>
        <v>0</v>
      </c>
      <c r="W240" s="225"/>
      <c r="X240" s="225" t="s">
        <v>139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140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>
      <c r="A241" s="222">
        <v>60</v>
      </c>
      <c r="B241" s="223" t="s">
        <v>385</v>
      </c>
      <c r="C241" s="267" t="s">
        <v>386</v>
      </c>
      <c r="D241" s="224" t="s">
        <v>0</v>
      </c>
      <c r="E241" s="257"/>
      <c r="F241" s="226"/>
      <c r="G241" s="225">
        <f>ROUND(E241*F241,2)</f>
        <v>0</v>
      </c>
      <c r="H241" s="226"/>
      <c r="I241" s="225">
        <f>ROUND(E241*H241,2)</f>
        <v>0</v>
      </c>
      <c r="J241" s="226"/>
      <c r="K241" s="225">
        <f>ROUND(E241*J241,2)</f>
        <v>0</v>
      </c>
      <c r="L241" s="225">
        <v>21</v>
      </c>
      <c r="M241" s="225">
        <f>G241*(1+L241/100)</f>
        <v>0</v>
      </c>
      <c r="N241" s="225">
        <v>0</v>
      </c>
      <c r="O241" s="225">
        <f>ROUND(E241*N241,2)</f>
        <v>0</v>
      </c>
      <c r="P241" s="225">
        <v>0</v>
      </c>
      <c r="Q241" s="225">
        <f>ROUND(E241*P241,2)</f>
        <v>0</v>
      </c>
      <c r="R241" s="225" t="s">
        <v>347</v>
      </c>
      <c r="S241" s="225" t="s">
        <v>138</v>
      </c>
      <c r="T241" s="225" t="s">
        <v>138</v>
      </c>
      <c r="U241" s="225">
        <v>0</v>
      </c>
      <c r="V241" s="225">
        <f>ROUND(E241*U241,2)</f>
        <v>0</v>
      </c>
      <c r="W241" s="225"/>
      <c r="X241" s="225" t="s">
        <v>236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237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22"/>
      <c r="B242" s="223"/>
      <c r="C242" s="268" t="s">
        <v>292</v>
      </c>
      <c r="D242" s="258"/>
      <c r="E242" s="258"/>
      <c r="F242" s="258"/>
      <c r="G242" s="258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148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>
      <c r="A243" s="233" t="s">
        <v>133</v>
      </c>
      <c r="B243" s="234" t="s">
        <v>93</v>
      </c>
      <c r="C243" s="260" t="s">
        <v>94</v>
      </c>
      <c r="D243" s="235"/>
      <c r="E243" s="236"/>
      <c r="F243" s="237"/>
      <c r="G243" s="237">
        <f>SUMIF(AG244:AG245,"&lt;&gt;NOR",G244:G245)</f>
        <v>0</v>
      </c>
      <c r="H243" s="237"/>
      <c r="I243" s="237">
        <f>SUM(I244:I245)</f>
        <v>0</v>
      </c>
      <c r="J243" s="237"/>
      <c r="K243" s="237">
        <f>SUM(K244:K245)</f>
        <v>0</v>
      </c>
      <c r="L243" s="237"/>
      <c r="M243" s="237">
        <f>SUM(M244:M245)</f>
        <v>0</v>
      </c>
      <c r="N243" s="237"/>
      <c r="O243" s="237">
        <f>SUM(O244:O245)</f>
        <v>0</v>
      </c>
      <c r="P243" s="237"/>
      <c r="Q243" s="237">
        <f>SUM(Q244:Q245)</f>
        <v>0.02</v>
      </c>
      <c r="R243" s="237"/>
      <c r="S243" s="237"/>
      <c r="T243" s="238"/>
      <c r="U243" s="232"/>
      <c r="V243" s="232">
        <f>SUM(V244:V245)</f>
        <v>1.94</v>
      </c>
      <c r="W243" s="232"/>
      <c r="X243" s="232"/>
      <c r="AG243" t="s">
        <v>134</v>
      </c>
    </row>
    <row r="244" spans="1:60" ht="20.399999999999999" outlineLevel="1">
      <c r="A244" s="239">
        <v>61</v>
      </c>
      <c r="B244" s="240" t="s">
        <v>593</v>
      </c>
      <c r="C244" s="261" t="s">
        <v>594</v>
      </c>
      <c r="D244" s="241" t="s">
        <v>595</v>
      </c>
      <c r="E244" s="242">
        <v>20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4">
        <v>5.0000000000000002E-5</v>
      </c>
      <c r="O244" s="244">
        <f>ROUND(E244*N244,2)</f>
        <v>0</v>
      </c>
      <c r="P244" s="244">
        <v>1E-3</v>
      </c>
      <c r="Q244" s="244">
        <f>ROUND(E244*P244,2)</f>
        <v>0.02</v>
      </c>
      <c r="R244" s="244" t="s">
        <v>389</v>
      </c>
      <c r="S244" s="244" t="s">
        <v>138</v>
      </c>
      <c r="T244" s="245" t="s">
        <v>138</v>
      </c>
      <c r="U244" s="225">
        <v>9.7000000000000003E-2</v>
      </c>
      <c r="V244" s="225">
        <f>ROUND(E244*U244,2)</f>
        <v>1.94</v>
      </c>
      <c r="W244" s="225"/>
      <c r="X244" s="225" t="s">
        <v>139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140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>
      <c r="A245" s="222"/>
      <c r="B245" s="223"/>
      <c r="C245" s="262" t="s">
        <v>596</v>
      </c>
      <c r="D245" s="227"/>
      <c r="E245" s="228">
        <v>20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142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>
      <c r="A246" s="233" t="s">
        <v>133</v>
      </c>
      <c r="B246" s="234" t="s">
        <v>95</v>
      </c>
      <c r="C246" s="260" t="s">
        <v>96</v>
      </c>
      <c r="D246" s="235"/>
      <c r="E246" s="236"/>
      <c r="F246" s="237"/>
      <c r="G246" s="237">
        <f>SUMIF(AG247:AG251,"&lt;&gt;NOR",G247:G251)</f>
        <v>0</v>
      </c>
      <c r="H246" s="237"/>
      <c r="I246" s="237">
        <f>SUM(I247:I251)</f>
        <v>0</v>
      </c>
      <c r="J246" s="237"/>
      <c r="K246" s="237">
        <f>SUM(K247:K251)</f>
        <v>0</v>
      </c>
      <c r="L246" s="237"/>
      <c r="M246" s="237">
        <f>SUM(M247:M251)</f>
        <v>0</v>
      </c>
      <c r="N246" s="237"/>
      <c r="O246" s="237">
        <f>SUM(O247:O251)</f>
        <v>0.12</v>
      </c>
      <c r="P246" s="237"/>
      <c r="Q246" s="237">
        <f>SUM(Q247:Q251)</f>
        <v>0</v>
      </c>
      <c r="R246" s="237"/>
      <c r="S246" s="237"/>
      <c r="T246" s="238"/>
      <c r="U246" s="232"/>
      <c r="V246" s="232">
        <f>SUM(V247:V251)</f>
        <v>113.3</v>
      </c>
      <c r="W246" s="232"/>
      <c r="X246" s="232"/>
      <c r="AG246" t="s">
        <v>134</v>
      </c>
    </row>
    <row r="247" spans="1:60" ht="20.399999999999999" outlineLevel="1">
      <c r="A247" s="239">
        <v>62</v>
      </c>
      <c r="B247" s="240" t="s">
        <v>396</v>
      </c>
      <c r="C247" s="261" t="s">
        <v>397</v>
      </c>
      <c r="D247" s="241" t="s">
        <v>152</v>
      </c>
      <c r="E247" s="242">
        <v>755.322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4">
        <v>1.6000000000000001E-4</v>
      </c>
      <c r="O247" s="244">
        <f>ROUND(E247*N247,2)</f>
        <v>0.12</v>
      </c>
      <c r="P247" s="244">
        <v>0</v>
      </c>
      <c r="Q247" s="244">
        <f>ROUND(E247*P247,2)</f>
        <v>0</v>
      </c>
      <c r="R247" s="244" t="s">
        <v>393</v>
      </c>
      <c r="S247" s="244" t="s">
        <v>138</v>
      </c>
      <c r="T247" s="245" t="s">
        <v>138</v>
      </c>
      <c r="U247" s="225">
        <v>0.15</v>
      </c>
      <c r="V247" s="225">
        <f>ROUND(E247*U247,2)</f>
        <v>113.3</v>
      </c>
      <c r="W247" s="225"/>
      <c r="X247" s="225" t="s">
        <v>139</v>
      </c>
      <c r="Y247" s="215"/>
      <c r="Z247" s="215"/>
      <c r="AA247" s="215"/>
      <c r="AB247" s="215"/>
      <c r="AC247" s="215"/>
      <c r="AD247" s="215"/>
      <c r="AE247" s="215"/>
      <c r="AF247" s="215"/>
      <c r="AG247" s="215" t="s">
        <v>140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22"/>
      <c r="B248" s="223"/>
      <c r="C248" s="263" t="s">
        <v>398</v>
      </c>
      <c r="D248" s="246"/>
      <c r="E248" s="246"/>
      <c r="F248" s="246"/>
      <c r="G248" s="246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148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22"/>
      <c r="B249" s="223"/>
      <c r="C249" s="264" t="s">
        <v>399</v>
      </c>
      <c r="D249" s="247"/>
      <c r="E249" s="247"/>
      <c r="F249" s="247"/>
      <c r="G249" s="247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155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>
      <c r="A250" s="222"/>
      <c r="B250" s="223"/>
      <c r="C250" s="262" t="s">
        <v>597</v>
      </c>
      <c r="D250" s="227"/>
      <c r="E250" s="228">
        <v>724.92200000000003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142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>
      <c r="A251" s="222"/>
      <c r="B251" s="223"/>
      <c r="C251" s="262" t="s">
        <v>598</v>
      </c>
      <c r="D251" s="227"/>
      <c r="E251" s="228">
        <v>30.4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142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>
      <c r="A252" s="233" t="s">
        <v>133</v>
      </c>
      <c r="B252" s="234" t="s">
        <v>97</v>
      </c>
      <c r="C252" s="260" t="s">
        <v>74</v>
      </c>
      <c r="D252" s="235"/>
      <c r="E252" s="236"/>
      <c r="F252" s="237"/>
      <c r="G252" s="237">
        <f>SUMIF(AG253:AG256,"&lt;&gt;NOR",G253:G256)</f>
        <v>0</v>
      </c>
      <c r="H252" s="237"/>
      <c r="I252" s="237">
        <f>SUM(I253:I256)</f>
        <v>0</v>
      </c>
      <c r="J252" s="237"/>
      <c r="K252" s="237">
        <f>SUM(K253:K256)</f>
        <v>0</v>
      </c>
      <c r="L252" s="237"/>
      <c r="M252" s="237">
        <f>SUM(M253:M256)</f>
        <v>0</v>
      </c>
      <c r="N252" s="237"/>
      <c r="O252" s="237">
        <f>SUM(O253:O256)</f>
        <v>0</v>
      </c>
      <c r="P252" s="237"/>
      <c r="Q252" s="237">
        <f>SUM(Q253:Q256)</f>
        <v>0</v>
      </c>
      <c r="R252" s="237"/>
      <c r="S252" s="237"/>
      <c r="T252" s="238"/>
      <c r="U252" s="232"/>
      <c r="V252" s="232">
        <f>SUM(V253:V256)</f>
        <v>0</v>
      </c>
      <c r="W252" s="232"/>
      <c r="X252" s="232"/>
      <c r="AG252" t="s">
        <v>134</v>
      </c>
    </row>
    <row r="253" spans="1:60" outlineLevel="1">
      <c r="A253" s="239">
        <v>63</v>
      </c>
      <c r="B253" s="240" t="s">
        <v>407</v>
      </c>
      <c r="C253" s="261" t="s">
        <v>408</v>
      </c>
      <c r="D253" s="241" t="s">
        <v>137</v>
      </c>
      <c r="E253" s="242">
        <v>128.5</v>
      </c>
      <c r="F253" s="243"/>
      <c r="G253" s="244">
        <f>ROUND(E253*F253,2)</f>
        <v>0</v>
      </c>
      <c r="H253" s="243"/>
      <c r="I253" s="244">
        <f>ROUND(E253*H253,2)</f>
        <v>0</v>
      </c>
      <c r="J253" s="243"/>
      <c r="K253" s="244">
        <f>ROUND(E253*J253,2)</f>
        <v>0</v>
      </c>
      <c r="L253" s="244">
        <v>21</v>
      </c>
      <c r="M253" s="244">
        <f>G253*(1+L253/100)</f>
        <v>0</v>
      </c>
      <c r="N253" s="244">
        <v>0</v>
      </c>
      <c r="O253" s="244">
        <f>ROUND(E253*N253,2)</f>
        <v>0</v>
      </c>
      <c r="P253" s="244">
        <v>0</v>
      </c>
      <c r="Q253" s="244">
        <f>ROUND(E253*P253,2)</f>
        <v>0</v>
      </c>
      <c r="R253" s="244"/>
      <c r="S253" s="244" t="s">
        <v>172</v>
      </c>
      <c r="T253" s="245" t="s">
        <v>173</v>
      </c>
      <c r="U253" s="225">
        <v>0</v>
      </c>
      <c r="V253" s="225">
        <f>ROUND(E253*U253,2)</f>
        <v>0</v>
      </c>
      <c r="W253" s="225"/>
      <c r="X253" s="225" t="s">
        <v>139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140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22"/>
      <c r="B254" s="223"/>
      <c r="C254" s="262" t="s">
        <v>599</v>
      </c>
      <c r="D254" s="227"/>
      <c r="E254" s="228">
        <v>128.5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142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>
      <c r="A255" s="248">
        <v>64</v>
      </c>
      <c r="B255" s="249" t="s">
        <v>410</v>
      </c>
      <c r="C255" s="265" t="s">
        <v>411</v>
      </c>
      <c r="D255" s="250" t="s">
        <v>137</v>
      </c>
      <c r="E255" s="251">
        <v>128.5</v>
      </c>
      <c r="F255" s="252"/>
      <c r="G255" s="253">
        <f>ROUND(E255*F255,2)</f>
        <v>0</v>
      </c>
      <c r="H255" s="252"/>
      <c r="I255" s="253">
        <f>ROUND(E255*H255,2)</f>
        <v>0</v>
      </c>
      <c r="J255" s="252"/>
      <c r="K255" s="253">
        <f>ROUND(E255*J255,2)</f>
        <v>0</v>
      </c>
      <c r="L255" s="253">
        <v>21</v>
      </c>
      <c r="M255" s="253">
        <f>G255*(1+L255/100)</f>
        <v>0</v>
      </c>
      <c r="N255" s="253">
        <v>0</v>
      </c>
      <c r="O255" s="253">
        <f>ROUND(E255*N255,2)</f>
        <v>0</v>
      </c>
      <c r="P255" s="253">
        <v>0</v>
      </c>
      <c r="Q255" s="253">
        <f>ROUND(E255*P255,2)</f>
        <v>0</v>
      </c>
      <c r="R255" s="253"/>
      <c r="S255" s="253" t="s">
        <v>172</v>
      </c>
      <c r="T255" s="254" t="s">
        <v>173</v>
      </c>
      <c r="U255" s="225">
        <v>0</v>
      </c>
      <c r="V255" s="225">
        <f>ROUND(E255*U255,2)</f>
        <v>0</v>
      </c>
      <c r="W255" s="225"/>
      <c r="X255" s="225" t="s">
        <v>139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140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48">
        <v>65</v>
      </c>
      <c r="B256" s="249" t="s">
        <v>412</v>
      </c>
      <c r="C256" s="265" t="s">
        <v>413</v>
      </c>
      <c r="D256" s="250" t="s">
        <v>171</v>
      </c>
      <c r="E256" s="251">
        <v>1</v>
      </c>
      <c r="F256" s="252"/>
      <c r="G256" s="253">
        <f>ROUND(E256*F256,2)</f>
        <v>0</v>
      </c>
      <c r="H256" s="252"/>
      <c r="I256" s="253">
        <f>ROUND(E256*H256,2)</f>
        <v>0</v>
      </c>
      <c r="J256" s="252"/>
      <c r="K256" s="253">
        <f>ROUND(E256*J256,2)</f>
        <v>0</v>
      </c>
      <c r="L256" s="253">
        <v>21</v>
      </c>
      <c r="M256" s="253">
        <f>G256*(1+L256/100)</f>
        <v>0</v>
      </c>
      <c r="N256" s="253">
        <v>0</v>
      </c>
      <c r="O256" s="253">
        <f>ROUND(E256*N256,2)</f>
        <v>0</v>
      </c>
      <c r="P256" s="253">
        <v>0</v>
      </c>
      <c r="Q256" s="253">
        <f>ROUND(E256*P256,2)</f>
        <v>0</v>
      </c>
      <c r="R256" s="253"/>
      <c r="S256" s="253" t="s">
        <v>172</v>
      </c>
      <c r="T256" s="254" t="s">
        <v>173</v>
      </c>
      <c r="U256" s="225">
        <v>0</v>
      </c>
      <c r="V256" s="225">
        <f>ROUND(E256*U256,2)</f>
        <v>0</v>
      </c>
      <c r="W256" s="225"/>
      <c r="X256" s="225" t="s">
        <v>139</v>
      </c>
      <c r="Y256" s="215"/>
      <c r="Z256" s="215"/>
      <c r="AA256" s="215"/>
      <c r="AB256" s="215"/>
      <c r="AC256" s="215"/>
      <c r="AD256" s="215"/>
      <c r="AE256" s="215"/>
      <c r="AF256" s="215"/>
      <c r="AG256" s="215" t="s">
        <v>140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>
      <c r="A257" s="233" t="s">
        <v>133</v>
      </c>
      <c r="B257" s="234" t="s">
        <v>99</v>
      </c>
      <c r="C257" s="260" t="s">
        <v>100</v>
      </c>
      <c r="D257" s="235"/>
      <c r="E257" s="236"/>
      <c r="F257" s="237"/>
      <c r="G257" s="237">
        <f>SUMIF(AG258:AG260,"&lt;&gt;NOR",G258:G260)</f>
        <v>0</v>
      </c>
      <c r="H257" s="237"/>
      <c r="I257" s="237">
        <f>SUM(I258:I260)</f>
        <v>0</v>
      </c>
      <c r="J257" s="237"/>
      <c r="K257" s="237">
        <f>SUM(K258:K260)</f>
        <v>0</v>
      </c>
      <c r="L257" s="237"/>
      <c r="M257" s="237">
        <f>SUM(M258:M260)</f>
        <v>0</v>
      </c>
      <c r="N257" s="237"/>
      <c r="O257" s="237">
        <f>SUM(O258:O260)</f>
        <v>0</v>
      </c>
      <c r="P257" s="237"/>
      <c r="Q257" s="237">
        <f>SUM(Q258:Q260)</f>
        <v>0</v>
      </c>
      <c r="R257" s="237"/>
      <c r="S257" s="237"/>
      <c r="T257" s="238"/>
      <c r="U257" s="232"/>
      <c r="V257" s="232">
        <f>SUM(V258:V260)</f>
        <v>0</v>
      </c>
      <c r="W257" s="232"/>
      <c r="X257" s="232"/>
      <c r="AG257" t="s">
        <v>134</v>
      </c>
    </row>
    <row r="258" spans="1:60" outlineLevel="1">
      <c r="A258" s="239">
        <v>66</v>
      </c>
      <c r="B258" s="240" t="s">
        <v>414</v>
      </c>
      <c r="C258" s="261" t="s">
        <v>415</v>
      </c>
      <c r="D258" s="241" t="s">
        <v>416</v>
      </c>
      <c r="E258" s="242">
        <v>50</v>
      </c>
      <c r="F258" s="243"/>
      <c r="G258" s="244">
        <f>ROUND(E258*F258,2)</f>
        <v>0</v>
      </c>
      <c r="H258" s="243"/>
      <c r="I258" s="244">
        <f>ROUND(E258*H258,2)</f>
        <v>0</v>
      </c>
      <c r="J258" s="243"/>
      <c r="K258" s="244">
        <f>ROUND(E258*J258,2)</f>
        <v>0</v>
      </c>
      <c r="L258" s="244">
        <v>21</v>
      </c>
      <c r="M258" s="244">
        <f>G258*(1+L258/100)</f>
        <v>0</v>
      </c>
      <c r="N258" s="244">
        <v>0</v>
      </c>
      <c r="O258" s="244">
        <f>ROUND(E258*N258,2)</f>
        <v>0</v>
      </c>
      <c r="P258" s="244">
        <v>0</v>
      </c>
      <c r="Q258" s="244">
        <f>ROUND(E258*P258,2)</f>
        <v>0</v>
      </c>
      <c r="R258" s="244" t="s">
        <v>417</v>
      </c>
      <c r="S258" s="244" t="s">
        <v>138</v>
      </c>
      <c r="T258" s="245" t="s">
        <v>138</v>
      </c>
      <c r="U258" s="225">
        <v>0</v>
      </c>
      <c r="V258" s="225">
        <f>ROUND(E258*U258,2)</f>
        <v>0</v>
      </c>
      <c r="W258" s="225"/>
      <c r="X258" s="225" t="s">
        <v>418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419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>
      <c r="A259" s="222"/>
      <c r="B259" s="223"/>
      <c r="C259" s="266" t="s">
        <v>420</v>
      </c>
      <c r="D259" s="256"/>
      <c r="E259" s="256"/>
      <c r="F259" s="256"/>
      <c r="G259" s="256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155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>
      <c r="A260" s="222"/>
      <c r="B260" s="223"/>
      <c r="C260" s="264" t="s">
        <v>421</v>
      </c>
      <c r="D260" s="247"/>
      <c r="E260" s="247"/>
      <c r="F260" s="247"/>
      <c r="G260" s="247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155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>
      <c r="A261" s="233" t="s">
        <v>133</v>
      </c>
      <c r="B261" s="234" t="s">
        <v>101</v>
      </c>
      <c r="C261" s="260" t="s">
        <v>102</v>
      </c>
      <c r="D261" s="235"/>
      <c r="E261" s="236"/>
      <c r="F261" s="237"/>
      <c r="G261" s="237">
        <f>SUMIF(AG262:AG269,"&lt;&gt;NOR",G262:G269)</f>
        <v>0</v>
      </c>
      <c r="H261" s="237"/>
      <c r="I261" s="237">
        <f>SUM(I262:I269)</f>
        <v>0</v>
      </c>
      <c r="J261" s="237"/>
      <c r="K261" s="237">
        <f>SUM(K262:K269)</f>
        <v>0</v>
      </c>
      <c r="L261" s="237"/>
      <c r="M261" s="237">
        <f>SUM(M262:M269)</f>
        <v>0</v>
      </c>
      <c r="N261" s="237"/>
      <c r="O261" s="237">
        <f>SUM(O262:O269)</f>
        <v>0</v>
      </c>
      <c r="P261" s="237"/>
      <c r="Q261" s="237">
        <f>SUM(Q262:Q269)</f>
        <v>0</v>
      </c>
      <c r="R261" s="237"/>
      <c r="S261" s="237"/>
      <c r="T261" s="238"/>
      <c r="U261" s="232"/>
      <c r="V261" s="232">
        <f>SUM(V262:V269)</f>
        <v>84.49</v>
      </c>
      <c r="W261" s="232"/>
      <c r="X261" s="232"/>
      <c r="AG261" t="s">
        <v>134</v>
      </c>
    </row>
    <row r="262" spans="1:60" ht="20.399999999999999" outlineLevel="1">
      <c r="A262" s="248">
        <v>67</v>
      </c>
      <c r="B262" s="249" t="s">
        <v>423</v>
      </c>
      <c r="C262" s="265" t="s">
        <v>424</v>
      </c>
      <c r="D262" s="250" t="s">
        <v>235</v>
      </c>
      <c r="E262" s="251">
        <v>18.445119999999999</v>
      </c>
      <c r="F262" s="252"/>
      <c r="G262" s="253">
        <f>ROUND(E262*F262,2)</f>
        <v>0</v>
      </c>
      <c r="H262" s="252"/>
      <c r="I262" s="253">
        <f>ROUND(E262*H262,2)</f>
        <v>0</v>
      </c>
      <c r="J262" s="252"/>
      <c r="K262" s="253">
        <f>ROUND(E262*J262,2)</f>
        <v>0</v>
      </c>
      <c r="L262" s="253">
        <v>21</v>
      </c>
      <c r="M262" s="253">
        <f>G262*(1+L262/100)</f>
        <v>0</v>
      </c>
      <c r="N262" s="253">
        <v>0</v>
      </c>
      <c r="O262" s="253">
        <f>ROUND(E262*N262,2)</f>
        <v>0</v>
      </c>
      <c r="P262" s="253">
        <v>0</v>
      </c>
      <c r="Q262" s="253">
        <f>ROUND(E262*P262,2)</f>
        <v>0</v>
      </c>
      <c r="R262" s="253" t="s">
        <v>425</v>
      </c>
      <c r="S262" s="253" t="s">
        <v>138</v>
      </c>
      <c r="T262" s="254" t="s">
        <v>138</v>
      </c>
      <c r="U262" s="225">
        <v>0.01</v>
      </c>
      <c r="V262" s="225">
        <f>ROUND(E262*U262,2)</f>
        <v>0.18</v>
      </c>
      <c r="W262" s="225"/>
      <c r="X262" s="225" t="s">
        <v>426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427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48">
        <v>68</v>
      </c>
      <c r="B263" s="249" t="s">
        <v>428</v>
      </c>
      <c r="C263" s="265" t="s">
        <v>429</v>
      </c>
      <c r="D263" s="250" t="s">
        <v>235</v>
      </c>
      <c r="E263" s="251">
        <v>534.90862000000004</v>
      </c>
      <c r="F263" s="252"/>
      <c r="G263" s="253">
        <f>ROUND(E263*F263,2)</f>
        <v>0</v>
      </c>
      <c r="H263" s="252"/>
      <c r="I263" s="253">
        <f>ROUND(E263*H263,2)</f>
        <v>0</v>
      </c>
      <c r="J263" s="252"/>
      <c r="K263" s="253">
        <f>ROUND(E263*J263,2)</f>
        <v>0</v>
      </c>
      <c r="L263" s="253">
        <v>21</v>
      </c>
      <c r="M263" s="253">
        <f>G263*(1+L263/100)</f>
        <v>0</v>
      </c>
      <c r="N263" s="253">
        <v>0</v>
      </c>
      <c r="O263" s="253">
        <f>ROUND(E263*N263,2)</f>
        <v>0</v>
      </c>
      <c r="P263" s="253">
        <v>0</v>
      </c>
      <c r="Q263" s="253">
        <f>ROUND(E263*P263,2)</f>
        <v>0</v>
      </c>
      <c r="R263" s="253" t="s">
        <v>425</v>
      </c>
      <c r="S263" s="253" t="s">
        <v>138</v>
      </c>
      <c r="T263" s="254" t="s">
        <v>138</v>
      </c>
      <c r="U263" s="225">
        <v>0</v>
      </c>
      <c r="V263" s="225">
        <f>ROUND(E263*U263,2)</f>
        <v>0</v>
      </c>
      <c r="W263" s="225"/>
      <c r="X263" s="225" t="s">
        <v>426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427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>
      <c r="A264" s="248">
        <v>69</v>
      </c>
      <c r="B264" s="249" t="s">
        <v>430</v>
      </c>
      <c r="C264" s="265" t="s">
        <v>431</v>
      </c>
      <c r="D264" s="250" t="s">
        <v>235</v>
      </c>
      <c r="E264" s="251">
        <v>18.445119999999999</v>
      </c>
      <c r="F264" s="252"/>
      <c r="G264" s="253">
        <f>ROUND(E264*F264,2)</f>
        <v>0</v>
      </c>
      <c r="H264" s="252"/>
      <c r="I264" s="253">
        <f>ROUND(E264*H264,2)</f>
        <v>0</v>
      </c>
      <c r="J264" s="252"/>
      <c r="K264" s="253">
        <f>ROUND(E264*J264,2)</f>
        <v>0</v>
      </c>
      <c r="L264" s="253">
        <v>21</v>
      </c>
      <c r="M264" s="253">
        <f>G264*(1+L264/100)</f>
        <v>0</v>
      </c>
      <c r="N264" s="253">
        <v>0</v>
      </c>
      <c r="O264" s="253">
        <f>ROUND(E264*N264,2)</f>
        <v>0</v>
      </c>
      <c r="P264" s="253">
        <v>0</v>
      </c>
      <c r="Q264" s="253">
        <f>ROUND(E264*P264,2)</f>
        <v>0</v>
      </c>
      <c r="R264" s="253" t="s">
        <v>209</v>
      </c>
      <c r="S264" s="253" t="s">
        <v>138</v>
      </c>
      <c r="T264" s="254" t="s">
        <v>138</v>
      </c>
      <c r="U264" s="225">
        <v>0.93300000000000005</v>
      </c>
      <c r="V264" s="225">
        <f>ROUND(E264*U264,2)</f>
        <v>17.21</v>
      </c>
      <c r="W264" s="225"/>
      <c r="X264" s="225" t="s">
        <v>426</v>
      </c>
      <c r="Y264" s="215"/>
      <c r="Z264" s="215"/>
      <c r="AA264" s="215"/>
      <c r="AB264" s="215"/>
      <c r="AC264" s="215"/>
      <c r="AD264" s="215"/>
      <c r="AE264" s="215"/>
      <c r="AF264" s="215"/>
      <c r="AG264" s="215" t="s">
        <v>427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>
      <c r="A265" s="248">
        <v>70</v>
      </c>
      <c r="B265" s="249" t="s">
        <v>432</v>
      </c>
      <c r="C265" s="265" t="s">
        <v>433</v>
      </c>
      <c r="D265" s="250" t="s">
        <v>235</v>
      </c>
      <c r="E265" s="251">
        <v>36.890250000000002</v>
      </c>
      <c r="F265" s="252"/>
      <c r="G265" s="253">
        <f>ROUND(E265*F265,2)</f>
        <v>0</v>
      </c>
      <c r="H265" s="252"/>
      <c r="I265" s="253">
        <f>ROUND(E265*H265,2)</f>
        <v>0</v>
      </c>
      <c r="J265" s="252"/>
      <c r="K265" s="253">
        <f>ROUND(E265*J265,2)</f>
        <v>0</v>
      </c>
      <c r="L265" s="253">
        <v>21</v>
      </c>
      <c r="M265" s="253">
        <f>G265*(1+L265/100)</f>
        <v>0</v>
      </c>
      <c r="N265" s="253">
        <v>0</v>
      </c>
      <c r="O265" s="253">
        <f>ROUND(E265*N265,2)</f>
        <v>0</v>
      </c>
      <c r="P265" s="253">
        <v>0</v>
      </c>
      <c r="Q265" s="253">
        <f>ROUND(E265*P265,2)</f>
        <v>0</v>
      </c>
      <c r="R265" s="253" t="s">
        <v>209</v>
      </c>
      <c r="S265" s="253" t="s">
        <v>138</v>
      </c>
      <c r="T265" s="254" t="s">
        <v>138</v>
      </c>
      <c r="U265" s="225">
        <v>0.65300000000000002</v>
      </c>
      <c r="V265" s="225">
        <f>ROUND(E265*U265,2)</f>
        <v>24.09</v>
      </c>
      <c r="W265" s="225"/>
      <c r="X265" s="225" t="s">
        <v>426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427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>
      <c r="A266" s="248">
        <v>71</v>
      </c>
      <c r="B266" s="249" t="s">
        <v>434</v>
      </c>
      <c r="C266" s="265" t="s">
        <v>435</v>
      </c>
      <c r="D266" s="250" t="s">
        <v>235</v>
      </c>
      <c r="E266" s="251">
        <v>18.445119999999999</v>
      </c>
      <c r="F266" s="252"/>
      <c r="G266" s="253">
        <f>ROUND(E266*F266,2)</f>
        <v>0</v>
      </c>
      <c r="H266" s="252"/>
      <c r="I266" s="253">
        <f>ROUND(E266*H266,2)</f>
        <v>0</v>
      </c>
      <c r="J266" s="252"/>
      <c r="K266" s="253">
        <f>ROUND(E266*J266,2)</f>
        <v>0</v>
      </c>
      <c r="L266" s="253">
        <v>21</v>
      </c>
      <c r="M266" s="253">
        <f>G266*(1+L266/100)</f>
        <v>0</v>
      </c>
      <c r="N266" s="253">
        <v>0</v>
      </c>
      <c r="O266" s="253">
        <f>ROUND(E266*N266,2)</f>
        <v>0</v>
      </c>
      <c r="P266" s="253">
        <v>0</v>
      </c>
      <c r="Q266" s="253">
        <f>ROUND(E266*P266,2)</f>
        <v>0</v>
      </c>
      <c r="R266" s="253" t="s">
        <v>209</v>
      </c>
      <c r="S266" s="253" t="s">
        <v>138</v>
      </c>
      <c r="T266" s="254" t="s">
        <v>138</v>
      </c>
      <c r="U266" s="225">
        <v>0.55000000000000004</v>
      </c>
      <c r="V266" s="225">
        <f>ROUND(E266*U266,2)</f>
        <v>10.14</v>
      </c>
      <c r="W266" s="225"/>
      <c r="X266" s="225" t="s">
        <v>426</v>
      </c>
      <c r="Y266" s="215"/>
      <c r="Z266" s="215"/>
      <c r="AA266" s="215"/>
      <c r="AB266" s="215"/>
      <c r="AC266" s="215"/>
      <c r="AD266" s="215"/>
      <c r="AE266" s="215"/>
      <c r="AF266" s="215"/>
      <c r="AG266" s="215" t="s">
        <v>427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>
      <c r="A267" s="248">
        <v>72</v>
      </c>
      <c r="B267" s="249" t="s">
        <v>436</v>
      </c>
      <c r="C267" s="265" t="s">
        <v>437</v>
      </c>
      <c r="D267" s="250" t="s">
        <v>235</v>
      </c>
      <c r="E267" s="251">
        <v>18.445119999999999</v>
      </c>
      <c r="F267" s="252"/>
      <c r="G267" s="253">
        <f>ROUND(E267*F267,2)</f>
        <v>0</v>
      </c>
      <c r="H267" s="252"/>
      <c r="I267" s="253">
        <f>ROUND(E267*H267,2)</f>
        <v>0</v>
      </c>
      <c r="J267" s="252"/>
      <c r="K267" s="253">
        <f>ROUND(E267*J267,2)</f>
        <v>0</v>
      </c>
      <c r="L267" s="253">
        <v>21</v>
      </c>
      <c r="M267" s="253">
        <f>G267*(1+L267/100)</f>
        <v>0</v>
      </c>
      <c r="N267" s="253">
        <v>0</v>
      </c>
      <c r="O267" s="253">
        <f>ROUND(E267*N267,2)</f>
        <v>0</v>
      </c>
      <c r="P267" s="253">
        <v>0</v>
      </c>
      <c r="Q267" s="253">
        <f>ROUND(E267*P267,2)</f>
        <v>0</v>
      </c>
      <c r="R267" s="253" t="s">
        <v>209</v>
      </c>
      <c r="S267" s="253" t="s">
        <v>138</v>
      </c>
      <c r="T267" s="254" t="s">
        <v>138</v>
      </c>
      <c r="U267" s="225">
        <v>0.94199999999999995</v>
      </c>
      <c r="V267" s="225">
        <f>ROUND(E267*U267,2)</f>
        <v>17.38</v>
      </c>
      <c r="W267" s="225"/>
      <c r="X267" s="225" t="s">
        <v>426</v>
      </c>
      <c r="Y267" s="215"/>
      <c r="Z267" s="215"/>
      <c r="AA267" s="215"/>
      <c r="AB267" s="215"/>
      <c r="AC267" s="215"/>
      <c r="AD267" s="215"/>
      <c r="AE267" s="215"/>
      <c r="AF267" s="215"/>
      <c r="AG267" s="215" t="s">
        <v>427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>
      <c r="A268" s="248">
        <v>73</v>
      </c>
      <c r="B268" s="249" t="s">
        <v>438</v>
      </c>
      <c r="C268" s="265" t="s">
        <v>439</v>
      </c>
      <c r="D268" s="250" t="s">
        <v>235</v>
      </c>
      <c r="E268" s="251">
        <v>147.56100000000001</v>
      </c>
      <c r="F268" s="252"/>
      <c r="G268" s="253">
        <f>ROUND(E268*F268,2)</f>
        <v>0</v>
      </c>
      <c r="H268" s="252"/>
      <c r="I268" s="253">
        <f>ROUND(E268*H268,2)</f>
        <v>0</v>
      </c>
      <c r="J268" s="252"/>
      <c r="K268" s="253">
        <f>ROUND(E268*J268,2)</f>
        <v>0</v>
      </c>
      <c r="L268" s="253">
        <v>21</v>
      </c>
      <c r="M268" s="253">
        <f>G268*(1+L268/100)</f>
        <v>0</v>
      </c>
      <c r="N268" s="253">
        <v>0</v>
      </c>
      <c r="O268" s="253">
        <f>ROUND(E268*N268,2)</f>
        <v>0</v>
      </c>
      <c r="P268" s="253">
        <v>0</v>
      </c>
      <c r="Q268" s="253">
        <f>ROUND(E268*P268,2)</f>
        <v>0</v>
      </c>
      <c r="R268" s="253" t="s">
        <v>209</v>
      </c>
      <c r="S268" s="253" t="s">
        <v>138</v>
      </c>
      <c r="T268" s="254" t="s">
        <v>138</v>
      </c>
      <c r="U268" s="225">
        <v>0.105</v>
      </c>
      <c r="V268" s="225">
        <f>ROUND(E268*U268,2)</f>
        <v>15.49</v>
      </c>
      <c r="W268" s="225"/>
      <c r="X268" s="225" t="s">
        <v>426</v>
      </c>
      <c r="Y268" s="215"/>
      <c r="Z268" s="215"/>
      <c r="AA268" s="215"/>
      <c r="AB268" s="215"/>
      <c r="AC268" s="215"/>
      <c r="AD268" s="215"/>
      <c r="AE268" s="215"/>
      <c r="AF268" s="215"/>
      <c r="AG268" s="215" t="s">
        <v>427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>
      <c r="A269" s="248">
        <v>74</v>
      </c>
      <c r="B269" s="249" t="s">
        <v>440</v>
      </c>
      <c r="C269" s="265" t="s">
        <v>441</v>
      </c>
      <c r="D269" s="250" t="s">
        <v>235</v>
      </c>
      <c r="E269" s="251">
        <v>18.445119999999999</v>
      </c>
      <c r="F269" s="252"/>
      <c r="G269" s="253">
        <f>ROUND(E269*F269,2)</f>
        <v>0</v>
      </c>
      <c r="H269" s="252"/>
      <c r="I269" s="253">
        <f>ROUND(E269*H269,2)</f>
        <v>0</v>
      </c>
      <c r="J269" s="252"/>
      <c r="K269" s="253">
        <f>ROUND(E269*J269,2)</f>
        <v>0</v>
      </c>
      <c r="L269" s="253">
        <v>21</v>
      </c>
      <c r="M269" s="253">
        <f>G269*(1+L269/100)</f>
        <v>0</v>
      </c>
      <c r="N269" s="253">
        <v>0</v>
      </c>
      <c r="O269" s="253">
        <f>ROUND(E269*N269,2)</f>
        <v>0</v>
      </c>
      <c r="P269" s="253">
        <v>0</v>
      </c>
      <c r="Q269" s="253">
        <f>ROUND(E269*P269,2)</f>
        <v>0</v>
      </c>
      <c r="R269" s="253" t="s">
        <v>209</v>
      </c>
      <c r="S269" s="253" t="s">
        <v>138</v>
      </c>
      <c r="T269" s="254" t="s">
        <v>138</v>
      </c>
      <c r="U269" s="225">
        <v>0</v>
      </c>
      <c r="V269" s="225">
        <f>ROUND(E269*U269,2)</f>
        <v>0</v>
      </c>
      <c r="W269" s="225"/>
      <c r="X269" s="225" t="s">
        <v>426</v>
      </c>
      <c r="Y269" s="215"/>
      <c r="Z269" s="215"/>
      <c r="AA269" s="215"/>
      <c r="AB269" s="215"/>
      <c r="AC269" s="215"/>
      <c r="AD269" s="215"/>
      <c r="AE269" s="215"/>
      <c r="AF269" s="215"/>
      <c r="AG269" s="215" t="s">
        <v>427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>
      <c r="A270" s="233" t="s">
        <v>133</v>
      </c>
      <c r="B270" s="234" t="s">
        <v>104</v>
      </c>
      <c r="C270" s="260" t="s">
        <v>104</v>
      </c>
      <c r="D270" s="235"/>
      <c r="E270" s="236"/>
      <c r="F270" s="237"/>
      <c r="G270" s="237">
        <f>SUMIF(AG271:AG310,"&lt;&gt;NOR",G271:G310)</f>
        <v>0</v>
      </c>
      <c r="H270" s="237"/>
      <c r="I270" s="237">
        <f>SUM(I271:I310)</f>
        <v>0</v>
      </c>
      <c r="J270" s="237"/>
      <c r="K270" s="237">
        <f>SUM(K271:K310)</f>
        <v>0</v>
      </c>
      <c r="L270" s="237"/>
      <c r="M270" s="237">
        <f>SUM(M271:M310)</f>
        <v>0</v>
      </c>
      <c r="N270" s="237"/>
      <c r="O270" s="237">
        <f>SUM(O271:O310)</f>
        <v>0</v>
      </c>
      <c r="P270" s="237"/>
      <c r="Q270" s="237">
        <f>SUM(Q271:Q310)</f>
        <v>0</v>
      </c>
      <c r="R270" s="237"/>
      <c r="S270" s="237"/>
      <c r="T270" s="238"/>
      <c r="U270" s="232"/>
      <c r="V270" s="232">
        <f>SUM(V271:V310)</f>
        <v>0</v>
      </c>
      <c r="W270" s="232"/>
      <c r="X270" s="232"/>
      <c r="AG270" t="s">
        <v>134</v>
      </c>
    </row>
    <row r="271" spans="1:60" outlineLevel="1">
      <c r="A271" s="239">
        <v>75</v>
      </c>
      <c r="B271" s="240" t="s">
        <v>442</v>
      </c>
      <c r="C271" s="261" t="s">
        <v>443</v>
      </c>
      <c r="D271" s="241" t="s">
        <v>171</v>
      </c>
      <c r="E271" s="242">
        <v>1</v>
      </c>
      <c r="F271" s="243"/>
      <c r="G271" s="244">
        <f>ROUND(E271*F271,2)</f>
        <v>0</v>
      </c>
      <c r="H271" s="243"/>
      <c r="I271" s="244">
        <f>ROUND(E271*H271,2)</f>
        <v>0</v>
      </c>
      <c r="J271" s="243"/>
      <c r="K271" s="244">
        <f>ROUND(E271*J271,2)</f>
        <v>0</v>
      </c>
      <c r="L271" s="244">
        <v>21</v>
      </c>
      <c r="M271" s="244">
        <f>G271*(1+L271/100)</f>
        <v>0</v>
      </c>
      <c r="N271" s="244">
        <v>0</v>
      </c>
      <c r="O271" s="244">
        <f>ROUND(E271*N271,2)</f>
        <v>0</v>
      </c>
      <c r="P271" s="244">
        <v>0</v>
      </c>
      <c r="Q271" s="244">
        <f>ROUND(E271*P271,2)</f>
        <v>0</v>
      </c>
      <c r="R271" s="244"/>
      <c r="S271" s="244" t="s">
        <v>172</v>
      </c>
      <c r="T271" s="245" t="s">
        <v>173</v>
      </c>
      <c r="U271" s="225">
        <v>0</v>
      </c>
      <c r="V271" s="225">
        <f>ROUND(E271*U271,2)</f>
        <v>0</v>
      </c>
      <c r="W271" s="225"/>
      <c r="X271" s="225" t="s">
        <v>139</v>
      </c>
      <c r="Y271" s="215"/>
      <c r="Z271" s="215"/>
      <c r="AA271" s="215"/>
      <c r="AB271" s="215"/>
      <c r="AC271" s="215"/>
      <c r="AD271" s="215"/>
      <c r="AE271" s="215"/>
      <c r="AF271" s="215"/>
      <c r="AG271" s="215" t="s">
        <v>444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>
      <c r="A272" s="222"/>
      <c r="B272" s="223"/>
      <c r="C272" s="266" t="s">
        <v>445</v>
      </c>
      <c r="D272" s="256"/>
      <c r="E272" s="256"/>
      <c r="F272" s="256"/>
      <c r="G272" s="256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15"/>
      <c r="Z272" s="215"/>
      <c r="AA272" s="215"/>
      <c r="AB272" s="215"/>
      <c r="AC272" s="215"/>
      <c r="AD272" s="215"/>
      <c r="AE272" s="215"/>
      <c r="AF272" s="215"/>
      <c r="AG272" s="215" t="s">
        <v>155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>
      <c r="A273" s="222"/>
      <c r="B273" s="223"/>
      <c r="C273" s="262" t="s">
        <v>65</v>
      </c>
      <c r="D273" s="227"/>
      <c r="E273" s="228">
        <v>1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15"/>
      <c r="Z273" s="215"/>
      <c r="AA273" s="215"/>
      <c r="AB273" s="215"/>
      <c r="AC273" s="215"/>
      <c r="AD273" s="215"/>
      <c r="AE273" s="215"/>
      <c r="AF273" s="215"/>
      <c r="AG273" s="215" t="s">
        <v>142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>
      <c r="A274" s="239">
        <v>76</v>
      </c>
      <c r="B274" s="240" t="s">
        <v>446</v>
      </c>
      <c r="C274" s="261" t="s">
        <v>447</v>
      </c>
      <c r="D274" s="241" t="s">
        <v>171</v>
      </c>
      <c r="E274" s="242">
        <v>1</v>
      </c>
      <c r="F274" s="243"/>
      <c r="G274" s="244">
        <f>ROUND(E274*F274,2)</f>
        <v>0</v>
      </c>
      <c r="H274" s="243"/>
      <c r="I274" s="244">
        <f>ROUND(E274*H274,2)</f>
        <v>0</v>
      </c>
      <c r="J274" s="243"/>
      <c r="K274" s="244">
        <f>ROUND(E274*J274,2)</f>
        <v>0</v>
      </c>
      <c r="L274" s="244">
        <v>21</v>
      </c>
      <c r="M274" s="244">
        <f>G274*(1+L274/100)</f>
        <v>0</v>
      </c>
      <c r="N274" s="244">
        <v>0</v>
      </c>
      <c r="O274" s="244">
        <f>ROUND(E274*N274,2)</f>
        <v>0</v>
      </c>
      <c r="P274" s="244">
        <v>0</v>
      </c>
      <c r="Q274" s="244">
        <f>ROUND(E274*P274,2)</f>
        <v>0</v>
      </c>
      <c r="R274" s="244"/>
      <c r="S274" s="244" t="s">
        <v>172</v>
      </c>
      <c r="T274" s="245" t="s">
        <v>173</v>
      </c>
      <c r="U274" s="225">
        <v>0</v>
      </c>
      <c r="V274" s="225">
        <f>ROUND(E274*U274,2)</f>
        <v>0</v>
      </c>
      <c r="W274" s="225"/>
      <c r="X274" s="225" t="s">
        <v>139</v>
      </c>
      <c r="Y274" s="215"/>
      <c r="Z274" s="215"/>
      <c r="AA274" s="215"/>
      <c r="AB274" s="215"/>
      <c r="AC274" s="215"/>
      <c r="AD274" s="215"/>
      <c r="AE274" s="215"/>
      <c r="AF274" s="215"/>
      <c r="AG274" s="215" t="s">
        <v>444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>
      <c r="A275" s="222"/>
      <c r="B275" s="223"/>
      <c r="C275" s="266" t="s">
        <v>448</v>
      </c>
      <c r="D275" s="256"/>
      <c r="E275" s="256"/>
      <c r="F275" s="256"/>
      <c r="G275" s="256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155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>
      <c r="A276" s="222"/>
      <c r="B276" s="223"/>
      <c r="C276" s="269" t="s">
        <v>449</v>
      </c>
      <c r="D276" s="229"/>
      <c r="E276" s="230"/>
      <c r="F276" s="231"/>
      <c r="G276" s="231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155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>
      <c r="A277" s="222"/>
      <c r="B277" s="223"/>
      <c r="C277" s="264" t="s">
        <v>450</v>
      </c>
      <c r="D277" s="247"/>
      <c r="E277" s="247"/>
      <c r="F277" s="247"/>
      <c r="G277" s="247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155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>
      <c r="A278" s="239">
        <v>77</v>
      </c>
      <c r="B278" s="240" t="s">
        <v>451</v>
      </c>
      <c r="C278" s="261" t="s">
        <v>452</v>
      </c>
      <c r="D278" s="241" t="s">
        <v>171</v>
      </c>
      <c r="E278" s="242">
        <v>1</v>
      </c>
      <c r="F278" s="243"/>
      <c r="G278" s="244">
        <f>ROUND(E278*F278,2)</f>
        <v>0</v>
      </c>
      <c r="H278" s="243"/>
      <c r="I278" s="244">
        <f>ROUND(E278*H278,2)</f>
        <v>0</v>
      </c>
      <c r="J278" s="243"/>
      <c r="K278" s="244">
        <f>ROUND(E278*J278,2)</f>
        <v>0</v>
      </c>
      <c r="L278" s="244">
        <v>21</v>
      </c>
      <c r="M278" s="244">
        <f>G278*(1+L278/100)</f>
        <v>0</v>
      </c>
      <c r="N278" s="244">
        <v>0</v>
      </c>
      <c r="O278" s="244">
        <f>ROUND(E278*N278,2)</f>
        <v>0</v>
      </c>
      <c r="P278" s="244">
        <v>0</v>
      </c>
      <c r="Q278" s="244">
        <f>ROUND(E278*P278,2)</f>
        <v>0</v>
      </c>
      <c r="R278" s="244"/>
      <c r="S278" s="244" t="s">
        <v>172</v>
      </c>
      <c r="T278" s="245" t="s">
        <v>173</v>
      </c>
      <c r="U278" s="225">
        <v>0</v>
      </c>
      <c r="V278" s="225">
        <f>ROUND(E278*U278,2)</f>
        <v>0</v>
      </c>
      <c r="W278" s="225"/>
      <c r="X278" s="225" t="s">
        <v>139</v>
      </c>
      <c r="Y278" s="215"/>
      <c r="Z278" s="215"/>
      <c r="AA278" s="215"/>
      <c r="AB278" s="215"/>
      <c r="AC278" s="215"/>
      <c r="AD278" s="215"/>
      <c r="AE278" s="215"/>
      <c r="AF278" s="215"/>
      <c r="AG278" s="215" t="s">
        <v>444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ht="21" outlineLevel="1">
      <c r="A279" s="222"/>
      <c r="B279" s="223"/>
      <c r="C279" s="266" t="s">
        <v>453</v>
      </c>
      <c r="D279" s="256"/>
      <c r="E279" s="256"/>
      <c r="F279" s="256"/>
      <c r="G279" s="256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155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55" t="str">
        <f>C279</f>
        <v>- kompletní dokladová část dle SoD (revize, atesty, certifikáty, prohlášení o shodě) pro předání a převzetí dokončeného díla a pro zajištění kolaudačního souhlasu</v>
      </c>
      <c r="BB279" s="215"/>
      <c r="BC279" s="215"/>
      <c r="BD279" s="215"/>
      <c r="BE279" s="215"/>
      <c r="BF279" s="215"/>
      <c r="BG279" s="215"/>
      <c r="BH279" s="215"/>
    </row>
    <row r="280" spans="1:60" outlineLevel="1">
      <c r="A280" s="222"/>
      <c r="B280" s="223"/>
      <c r="C280" s="269" t="s">
        <v>449</v>
      </c>
      <c r="D280" s="229"/>
      <c r="E280" s="230"/>
      <c r="F280" s="231"/>
      <c r="G280" s="231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155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ht="21" outlineLevel="1">
      <c r="A281" s="222"/>
      <c r="B281" s="223"/>
      <c r="C281" s="264" t="s">
        <v>454</v>
      </c>
      <c r="D281" s="247"/>
      <c r="E281" s="247"/>
      <c r="F281" s="247"/>
      <c r="G281" s="247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155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55" t="str">
        <f>C281</f>
        <v>- náklady zhotovitele, související s prováděním zkoušek a REVIZÍ předepsaných technickými normami a vyjádřeními dotčených orgánů pro řádné provedení a předání díla</v>
      </c>
      <c r="BB281" s="215"/>
      <c r="BC281" s="215"/>
      <c r="BD281" s="215"/>
      <c r="BE281" s="215"/>
      <c r="BF281" s="215"/>
      <c r="BG281" s="215"/>
      <c r="BH281" s="215"/>
    </row>
    <row r="282" spans="1:60" outlineLevel="1">
      <c r="A282" s="222"/>
      <c r="B282" s="223"/>
      <c r="C282" s="269" t="s">
        <v>449</v>
      </c>
      <c r="D282" s="229"/>
      <c r="E282" s="230"/>
      <c r="F282" s="231"/>
      <c r="G282" s="231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155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>
      <c r="A283" s="222"/>
      <c r="B283" s="223"/>
      <c r="C283" s="264" t="s">
        <v>455</v>
      </c>
      <c r="D283" s="247"/>
      <c r="E283" s="247"/>
      <c r="F283" s="247"/>
      <c r="G283" s="247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155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>
      <c r="A284" s="222"/>
      <c r="B284" s="223"/>
      <c r="C284" s="264" t="s">
        <v>456</v>
      </c>
      <c r="D284" s="247"/>
      <c r="E284" s="247"/>
      <c r="F284" s="247"/>
      <c r="G284" s="247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155</v>
      </c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>
      <c r="A285" s="222"/>
      <c r="B285" s="223"/>
      <c r="C285" s="269" t="s">
        <v>449</v>
      </c>
      <c r="D285" s="229"/>
      <c r="E285" s="230"/>
      <c r="F285" s="231"/>
      <c r="G285" s="231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155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>
      <c r="A286" s="222"/>
      <c r="B286" s="223"/>
      <c r="C286" s="264" t="s">
        <v>457</v>
      </c>
      <c r="D286" s="247"/>
      <c r="E286" s="247"/>
      <c r="F286" s="247"/>
      <c r="G286" s="247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155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>
      <c r="A287" s="222"/>
      <c r="B287" s="223"/>
      <c r="C287" s="269" t="s">
        <v>449</v>
      </c>
      <c r="D287" s="229"/>
      <c r="E287" s="230"/>
      <c r="F287" s="231"/>
      <c r="G287" s="231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15"/>
      <c r="Z287" s="215"/>
      <c r="AA287" s="215"/>
      <c r="AB287" s="215"/>
      <c r="AC287" s="215"/>
      <c r="AD287" s="215"/>
      <c r="AE287" s="215"/>
      <c r="AF287" s="215"/>
      <c r="AG287" s="215" t="s">
        <v>155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>
      <c r="A288" s="222"/>
      <c r="B288" s="223"/>
      <c r="C288" s="264" t="s">
        <v>458</v>
      </c>
      <c r="D288" s="247"/>
      <c r="E288" s="247"/>
      <c r="F288" s="247"/>
      <c r="G288" s="247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155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55" t="str">
        <f>C288</f>
        <v>- náklady na předání všech návodů k obsluze a údržbě pro technologická zařízení a  náklady na zaškolení obsluhy objednatele</v>
      </c>
      <c r="BB288" s="215"/>
      <c r="BC288" s="215"/>
      <c r="BD288" s="215"/>
      <c r="BE288" s="215"/>
      <c r="BF288" s="215"/>
      <c r="BG288" s="215"/>
      <c r="BH288" s="215"/>
    </row>
    <row r="289" spans="1:60" outlineLevel="1">
      <c r="A289" s="248">
        <v>78</v>
      </c>
      <c r="B289" s="249" t="s">
        <v>459</v>
      </c>
      <c r="C289" s="265" t="s">
        <v>460</v>
      </c>
      <c r="D289" s="250" t="s">
        <v>171</v>
      </c>
      <c r="E289" s="251">
        <v>1</v>
      </c>
      <c r="F289" s="252"/>
      <c r="G289" s="253">
        <f>ROUND(E289*F289,2)</f>
        <v>0</v>
      </c>
      <c r="H289" s="252"/>
      <c r="I289" s="253">
        <f>ROUND(E289*H289,2)</f>
        <v>0</v>
      </c>
      <c r="J289" s="252"/>
      <c r="K289" s="253">
        <f>ROUND(E289*J289,2)</f>
        <v>0</v>
      </c>
      <c r="L289" s="253">
        <v>21</v>
      </c>
      <c r="M289" s="253">
        <f>G289*(1+L289/100)</f>
        <v>0</v>
      </c>
      <c r="N289" s="253">
        <v>0</v>
      </c>
      <c r="O289" s="253">
        <f>ROUND(E289*N289,2)</f>
        <v>0</v>
      </c>
      <c r="P289" s="253">
        <v>0</v>
      </c>
      <c r="Q289" s="253">
        <f>ROUND(E289*P289,2)</f>
        <v>0</v>
      </c>
      <c r="R289" s="253"/>
      <c r="S289" s="253" t="s">
        <v>172</v>
      </c>
      <c r="T289" s="254" t="s">
        <v>173</v>
      </c>
      <c r="U289" s="225">
        <v>0</v>
      </c>
      <c r="V289" s="225">
        <f>ROUND(E289*U289,2)</f>
        <v>0</v>
      </c>
      <c r="W289" s="225"/>
      <c r="X289" s="225" t="s">
        <v>139</v>
      </c>
      <c r="Y289" s="215"/>
      <c r="Z289" s="215"/>
      <c r="AA289" s="215"/>
      <c r="AB289" s="215"/>
      <c r="AC289" s="215"/>
      <c r="AD289" s="215"/>
      <c r="AE289" s="215"/>
      <c r="AF289" s="215"/>
      <c r="AG289" s="215" t="s">
        <v>140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>
      <c r="A290" s="239">
        <v>79</v>
      </c>
      <c r="B290" s="240" t="s">
        <v>461</v>
      </c>
      <c r="C290" s="261" t="s">
        <v>462</v>
      </c>
      <c r="D290" s="241" t="s">
        <v>171</v>
      </c>
      <c r="E290" s="242">
        <v>1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4">
        <v>0</v>
      </c>
      <c r="O290" s="244">
        <f>ROUND(E290*N290,2)</f>
        <v>0</v>
      </c>
      <c r="P290" s="244">
        <v>0</v>
      </c>
      <c r="Q290" s="244">
        <f>ROUND(E290*P290,2)</f>
        <v>0</v>
      </c>
      <c r="R290" s="244"/>
      <c r="S290" s="244" t="s">
        <v>138</v>
      </c>
      <c r="T290" s="245" t="s">
        <v>173</v>
      </c>
      <c r="U290" s="225">
        <v>0</v>
      </c>
      <c r="V290" s="225">
        <f>ROUND(E290*U290,2)</f>
        <v>0</v>
      </c>
      <c r="W290" s="225"/>
      <c r="X290" s="225" t="s">
        <v>104</v>
      </c>
      <c r="Y290" s="215"/>
      <c r="Z290" s="215"/>
      <c r="AA290" s="215"/>
      <c r="AB290" s="215"/>
      <c r="AC290" s="215"/>
      <c r="AD290" s="215"/>
      <c r="AE290" s="215"/>
      <c r="AF290" s="215"/>
      <c r="AG290" s="215" t="s">
        <v>463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ht="21" outlineLevel="1">
      <c r="A291" s="222"/>
      <c r="B291" s="223"/>
      <c r="C291" s="266" t="s">
        <v>464</v>
      </c>
      <c r="D291" s="256"/>
      <c r="E291" s="256"/>
      <c r="F291" s="256"/>
      <c r="G291" s="256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155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55" t="str">
        <f>C291</f>
        <v>-  Zajištění bezpečného příjezdu a přístupu na staveniště včetně dopravního značení a potřebných souhlasů a rozhodnutí s vybudováním zařízení staveniště</v>
      </c>
      <c r="BB291" s="215"/>
      <c r="BC291" s="215"/>
      <c r="BD291" s="215"/>
      <c r="BE291" s="215"/>
      <c r="BF291" s="215"/>
      <c r="BG291" s="215"/>
      <c r="BH291" s="215"/>
    </row>
    <row r="292" spans="1:60" outlineLevel="1">
      <c r="A292" s="222"/>
      <c r="B292" s="223"/>
      <c r="C292" s="269" t="s">
        <v>449</v>
      </c>
      <c r="D292" s="229"/>
      <c r="E292" s="230"/>
      <c r="F292" s="231"/>
      <c r="G292" s="231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155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>
      <c r="A293" s="222"/>
      <c r="B293" s="223"/>
      <c r="C293" s="264" t="s">
        <v>465</v>
      </c>
      <c r="D293" s="247"/>
      <c r="E293" s="247"/>
      <c r="F293" s="247"/>
      <c r="G293" s="247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15"/>
      <c r="Z293" s="215"/>
      <c r="AA293" s="215"/>
      <c r="AB293" s="215"/>
      <c r="AC293" s="215"/>
      <c r="AD293" s="215"/>
      <c r="AE293" s="215"/>
      <c r="AF293" s="215"/>
      <c r="AG293" s="215" t="s">
        <v>155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>
      <c r="A294" s="222"/>
      <c r="B294" s="223"/>
      <c r="C294" s="269" t="s">
        <v>449</v>
      </c>
      <c r="D294" s="229"/>
      <c r="E294" s="230"/>
      <c r="F294" s="231"/>
      <c r="G294" s="231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155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ht="21" outlineLevel="1">
      <c r="A295" s="222"/>
      <c r="B295" s="223"/>
      <c r="C295" s="264" t="s">
        <v>466</v>
      </c>
      <c r="D295" s="247"/>
      <c r="E295" s="247"/>
      <c r="F295" s="247"/>
      <c r="G295" s="247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15"/>
      <c r="Z295" s="215"/>
      <c r="AA295" s="215"/>
      <c r="AB295" s="215"/>
      <c r="AC295" s="215"/>
      <c r="AD295" s="215"/>
      <c r="AE295" s="215"/>
      <c r="AF295" s="215"/>
      <c r="AG295" s="215" t="s">
        <v>155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55" t="str">
        <f>C295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295" s="215"/>
      <c r="BC295" s="215"/>
      <c r="BD295" s="215"/>
      <c r="BE295" s="215"/>
      <c r="BF295" s="215"/>
      <c r="BG295" s="215"/>
      <c r="BH295" s="215"/>
    </row>
    <row r="296" spans="1:60" outlineLevel="1">
      <c r="A296" s="222"/>
      <c r="B296" s="223"/>
      <c r="C296" s="262" t="s">
        <v>65</v>
      </c>
      <c r="D296" s="227"/>
      <c r="E296" s="228">
        <v>1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15"/>
      <c r="Z296" s="215"/>
      <c r="AA296" s="215"/>
      <c r="AB296" s="215"/>
      <c r="AC296" s="215"/>
      <c r="AD296" s="215"/>
      <c r="AE296" s="215"/>
      <c r="AF296" s="215"/>
      <c r="AG296" s="215" t="s">
        <v>142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>
      <c r="A297" s="239">
        <v>80</v>
      </c>
      <c r="B297" s="240" t="s">
        <v>467</v>
      </c>
      <c r="C297" s="261" t="s">
        <v>468</v>
      </c>
      <c r="D297" s="241" t="s">
        <v>171</v>
      </c>
      <c r="E297" s="242">
        <v>1</v>
      </c>
      <c r="F297" s="243"/>
      <c r="G297" s="244">
        <f>ROUND(E297*F297,2)</f>
        <v>0</v>
      </c>
      <c r="H297" s="243"/>
      <c r="I297" s="244">
        <f>ROUND(E297*H297,2)</f>
        <v>0</v>
      </c>
      <c r="J297" s="243"/>
      <c r="K297" s="244">
        <f>ROUND(E297*J297,2)</f>
        <v>0</v>
      </c>
      <c r="L297" s="244">
        <v>21</v>
      </c>
      <c r="M297" s="244">
        <f>G297*(1+L297/100)</f>
        <v>0</v>
      </c>
      <c r="N297" s="244">
        <v>0</v>
      </c>
      <c r="O297" s="244">
        <f>ROUND(E297*N297,2)</f>
        <v>0</v>
      </c>
      <c r="P297" s="244">
        <v>0</v>
      </c>
      <c r="Q297" s="244">
        <f>ROUND(E297*P297,2)</f>
        <v>0</v>
      </c>
      <c r="R297" s="244"/>
      <c r="S297" s="244" t="s">
        <v>138</v>
      </c>
      <c r="T297" s="245" t="s">
        <v>173</v>
      </c>
      <c r="U297" s="225">
        <v>0</v>
      </c>
      <c r="V297" s="225">
        <f>ROUND(E297*U297,2)</f>
        <v>0</v>
      </c>
      <c r="W297" s="225"/>
      <c r="X297" s="225" t="s">
        <v>104</v>
      </c>
      <c r="Y297" s="215"/>
      <c r="Z297" s="215"/>
      <c r="AA297" s="215"/>
      <c r="AB297" s="215"/>
      <c r="AC297" s="215"/>
      <c r="AD297" s="215"/>
      <c r="AE297" s="215"/>
      <c r="AF297" s="215"/>
      <c r="AG297" s="215" t="s">
        <v>463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>
      <c r="A298" s="222"/>
      <c r="B298" s="223"/>
      <c r="C298" s="266" t="s">
        <v>469</v>
      </c>
      <c r="D298" s="256"/>
      <c r="E298" s="256"/>
      <c r="F298" s="256"/>
      <c r="G298" s="256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155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>
      <c r="A299" s="222"/>
      <c r="B299" s="223"/>
      <c r="C299" s="269" t="s">
        <v>449</v>
      </c>
      <c r="D299" s="229"/>
      <c r="E299" s="230"/>
      <c r="F299" s="231"/>
      <c r="G299" s="231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15"/>
      <c r="Z299" s="215"/>
      <c r="AA299" s="215"/>
      <c r="AB299" s="215"/>
      <c r="AC299" s="215"/>
      <c r="AD299" s="215"/>
      <c r="AE299" s="215"/>
      <c r="AF299" s="215"/>
      <c r="AG299" s="215" t="s">
        <v>155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>
      <c r="A300" s="222"/>
      <c r="B300" s="223"/>
      <c r="C300" s="264" t="s">
        <v>470</v>
      </c>
      <c r="D300" s="247"/>
      <c r="E300" s="247"/>
      <c r="F300" s="247"/>
      <c r="G300" s="247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15"/>
      <c r="Z300" s="215"/>
      <c r="AA300" s="215"/>
      <c r="AB300" s="215"/>
      <c r="AC300" s="215"/>
      <c r="AD300" s="215"/>
      <c r="AE300" s="215"/>
      <c r="AF300" s="215"/>
      <c r="AG300" s="215" t="s">
        <v>155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>
      <c r="A301" s="222"/>
      <c r="B301" s="223"/>
      <c r="C301" s="269" t="s">
        <v>449</v>
      </c>
      <c r="D301" s="229"/>
      <c r="E301" s="230"/>
      <c r="F301" s="231"/>
      <c r="G301" s="231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15"/>
      <c r="Z301" s="215"/>
      <c r="AA301" s="215"/>
      <c r="AB301" s="215"/>
      <c r="AC301" s="215"/>
      <c r="AD301" s="215"/>
      <c r="AE301" s="215"/>
      <c r="AF301" s="215"/>
      <c r="AG301" s="215" t="s">
        <v>155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>
      <c r="A302" s="222"/>
      <c r="B302" s="223"/>
      <c r="C302" s="264" t="s">
        <v>471</v>
      </c>
      <c r="D302" s="247"/>
      <c r="E302" s="247"/>
      <c r="F302" s="247"/>
      <c r="G302" s="247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155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>
      <c r="A303" s="222"/>
      <c r="B303" s="223"/>
      <c r="C303" s="269" t="s">
        <v>449</v>
      </c>
      <c r="D303" s="229"/>
      <c r="E303" s="230"/>
      <c r="F303" s="231"/>
      <c r="G303" s="231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15"/>
      <c r="Z303" s="215"/>
      <c r="AA303" s="215"/>
      <c r="AB303" s="215"/>
      <c r="AC303" s="215"/>
      <c r="AD303" s="215"/>
      <c r="AE303" s="215"/>
      <c r="AF303" s="215"/>
      <c r="AG303" s="215" t="s">
        <v>155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ht="21" outlineLevel="1">
      <c r="A304" s="222"/>
      <c r="B304" s="223"/>
      <c r="C304" s="264" t="s">
        <v>472</v>
      </c>
      <c r="D304" s="247"/>
      <c r="E304" s="247"/>
      <c r="F304" s="247"/>
      <c r="G304" s="247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15"/>
      <c r="Z304" s="215"/>
      <c r="AA304" s="215"/>
      <c r="AB304" s="215"/>
      <c r="AC304" s="215"/>
      <c r="AD304" s="215"/>
      <c r="AE304" s="215"/>
      <c r="AF304" s="215"/>
      <c r="AG304" s="215" t="s">
        <v>155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55" t="str">
        <f>C304</f>
        <v>- Opatření k zabránění nadměrného zatěžování staveniště a jeho okolí prachem (např. používání krycích plachet, kropení sutě a odtěžované zeminy vodou)</v>
      </c>
      <c r="BB304" s="215"/>
      <c r="BC304" s="215"/>
      <c r="BD304" s="215"/>
      <c r="BE304" s="215"/>
      <c r="BF304" s="215"/>
      <c r="BG304" s="215"/>
      <c r="BH304" s="215"/>
    </row>
    <row r="305" spans="1:60" outlineLevel="1">
      <c r="A305" s="222"/>
      <c r="B305" s="223"/>
      <c r="C305" s="262" t="s">
        <v>65</v>
      </c>
      <c r="D305" s="227"/>
      <c r="E305" s="228">
        <v>1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15"/>
      <c r="Z305" s="215"/>
      <c r="AA305" s="215"/>
      <c r="AB305" s="215"/>
      <c r="AC305" s="215"/>
      <c r="AD305" s="215"/>
      <c r="AE305" s="215"/>
      <c r="AF305" s="215"/>
      <c r="AG305" s="215" t="s">
        <v>142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>
      <c r="A306" s="239">
        <v>81</v>
      </c>
      <c r="B306" s="240" t="s">
        <v>473</v>
      </c>
      <c r="C306" s="261" t="s">
        <v>474</v>
      </c>
      <c r="D306" s="241" t="s">
        <v>171</v>
      </c>
      <c r="E306" s="242">
        <v>1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4">
        <v>0</v>
      </c>
      <c r="O306" s="244">
        <f>ROUND(E306*N306,2)</f>
        <v>0</v>
      </c>
      <c r="P306" s="244">
        <v>0</v>
      </c>
      <c r="Q306" s="244">
        <f>ROUND(E306*P306,2)</f>
        <v>0</v>
      </c>
      <c r="R306" s="244"/>
      <c r="S306" s="244" t="s">
        <v>138</v>
      </c>
      <c r="T306" s="245" t="s">
        <v>173</v>
      </c>
      <c r="U306" s="225">
        <v>0</v>
      </c>
      <c r="V306" s="225">
        <f>ROUND(E306*U306,2)</f>
        <v>0</v>
      </c>
      <c r="W306" s="225"/>
      <c r="X306" s="225" t="s">
        <v>104</v>
      </c>
      <c r="Y306" s="215"/>
      <c r="Z306" s="215"/>
      <c r="AA306" s="215"/>
      <c r="AB306" s="215"/>
      <c r="AC306" s="215"/>
      <c r="AD306" s="215"/>
      <c r="AE306" s="215"/>
      <c r="AF306" s="215"/>
      <c r="AG306" s="215" t="s">
        <v>463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>
      <c r="A307" s="222"/>
      <c r="B307" s="223"/>
      <c r="C307" s="266" t="s">
        <v>475</v>
      </c>
      <c r="D307" s="256"/>
      <c r="E307" s="256"/>
      <c r="F307" s="256"/>
      <c r="G307" s="256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155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>
      <c r="A308" s="222"/>
      <c r="B308" s="223"/>
      <c r="C308" s="269" t="s">
        <v>449</v>
      </c>
      <c r="D308" s="229"/>
      <c r="E308" s="230"/>
      <c r="F308" s="231"/>
      <c r="G308" s="231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15"/>
      <c r="Z308" s="215"/>
      <c r="AA308" s="215"/>
      <c r="AB308" s="215"/>
      <c r="AC308" s="215"/>
      <c r="AD308" s="215"/>
      <c r="AE308" s="215"/>
      <c r="AF308" s="215"/>
      <c r="AG308" s="215" t="s">
        <v>155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>
      <c r="A309" s="222"/>
      <c r="B309" s="223"/>
      <c r="C309" s="264" t="s">
        <v>476</v>
      </c>
      <c r="D309" s="247"/>
      <c r="E309" s="247"/>
      <c r="F309" s="247"/>
      <c r="G309" s="247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15"/>
      <c r="Z309" s="215"/>
      <c r="AA309" s="215"/>
      <c r="AB309" s="215"/>
      <c r="AC309" s="215"/>
      <c r="AD309" s="215"/>
      <c r="AE309" s="215"/>
      <c r="AF309" s="215"/>
      <c r="AG309" s="215" t="s">
        <v>155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>
      <c r="A310" s="222"/>
      <c r="B310" s="223"/>
      <c r="C310" s="262" t="s">
        <v>65</v>
      </c>
      <c r="D310" s="227"/>
      <c r="E310" s="228">
        <v>1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15"/>
      <c r="Z310" s="215"/>
      <c r="AA310" s="215"/>
      <c r="AB310" s="215"/>
      <c r="AC310" s="215"/>
      <c r="AD310" s="215"/>
      <c r="AE310" s="215"/>
      <c r="AF310" s="215"/>
      <c r="AG310" s="215" t="s">
        <v>142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>
      <c r="A311" s="3"/>
      <c r="B311" s="4"/>
      <c r="C311" s="270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AE311">
        <v>15</v>
      </c>
      <c r="AF311">
        <v>21</v>
      </c>
      <c r="AG311" t="s">
        <v>120</v>
      </c>
    </row>
    <row r="312" spans="1:60">
      <c r="A312" s="218"/>
      <c r="B312" s="219" t="s">
        <v>29</v>
      </c>
      <c r="C312" s="271"/>
      <c r="D312" s="220"/>
      <c r="E312" s="221"/>
      <c r="F312" s="221"/>
      <c r="G312" s="259">
        <f>G8+G14+G18+G32+G68+G70+G89+G112+G115+G122+G180+G210+G243+G246+G252+G257+G261+G270</f>
        <v>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f>SUMIF(L7:L310,AE311,G7:G310)</f>
        <v>0</v>
      </c>
      <c r="AF312">
        <f>SUMIF(L7:L310,AF311,G7:G310)</f>
        <v>0</v>
      </c>
      <c r="AG312" t="s">
        <v>477</v>
      </c>
    </row>
    <row r="313" spans="1:60">
      <c r="C313" s="272"/>
      <c r="D313" s="10"/>
      <c r="AG313" t="s">
        <v>478</v>
      </c>
    </row>
    <row r="314" spans="1:60">
      <c r="D314" s="10"/>
    </row>
    <row r="315" spans="1:60">
      <c r="D315" s="10"/>
    </row>
    <row r="316" spans="1:60">
      <c r="D316" s="10"/>
    </row>
    <row r="317" spans="1:60">
      <c r="D317" s="10"/>
    </row>
    <row r="318" spans="1:60">
      <c r="D318" s="10"/>
    </row>
    <row r="319" spans="1:60">
      <c r="D319" s="10"/>
    </row>
    <row r="320" spans="1:60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50">
    <mergeCell ref="C307:G307"/>
    <mergeCell ref="C309:G309"/>
    <mergeCell ref="C293:G293"/>
    <mergeCell ref="C295:G295"/>
    <mergeCell ref="C298:G298"/>
    <mergeCell ref="C300:G300"/>
    <mergeCell ref="C302:G302"/>
    <mergeCell ref="C304:G304"/>
    <mergeCell ref="C281:G281"/>
    <mergeCell ref="C283:G283"/>
    <mergeCell ref="C284:G284"/>
    <mergeCell ref="C286:G286"/>
    <mergeCell ref="C288:G288"/>
    <mergeCell ref="C291:G291"/>
    <mergeCell ref="C259:G259"/>
    <mergeCell ref="C260:G260"/>
    <mergeCell ref="C272:G272"/>
    <mergeCell ref="C275:G275"/>
    <mergeCell ref="C277:G277"/>
    <mergeCell ref="C279:G279"/>
    <mergeCell ref="C199:G199"/>
    <mergeCell ref="C202:G202"/>
    <mergeCell ref="C209:G209"/>
    <mergeCell ref="C242:G242"/>
    <mergeCell ref="C248:G248"/>
    <mergeCell ref="C249:G249"/>
    <mergeCell ref="C140:G140"/>
    <mergeCell ref="C141:G141"/>
    <mergeCell ref="C151:G151"/>
    <mergeCell ref="C152:G152"/>
    <mergeCell ref="C166:G166"/>
    <mergeCell ref="C179:G179"/>
    <mergeCell ref="C75:G75"/>
    <mergeCell ref="C78:G78"/>
    <mergeCell ref="C91:G91"/>
    <mergeCell ref="C94:G94"/>
    <mergeCell ref="C114:G114"/>
    <mergeCell ref="C124:G124"/>
    <mergeCell ref="C34:G34"/>
    <mergeCell ref="C35:G35"/>
    <mergeCell ref="C48:G48"/>
    <mergeCell ref="C49:G49"/>
    <mergeCell ref="C53:G53"/>
    <mergeCell ref="C74:G74"/>
    <mergeCell ref="A1:G1"/>
    <mergeCell ref="C2:G2"/>
    <mergeCell ref="C3:G3"/>
    <mergeCell ref="C4:G4"/>
    <mergeCell ref="C16:G16"/>
    <mergeCell ref="C26:G2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107</v>
      </c>
      <c r="B1" s="200"/>
      <c r="C1" s="200"/>
      <c r="D1" s="200"/>
      <c r="E1" s="200"/>
      <c r="F1" s="200"/>
      <c r="G1" s="200"/>
      <c r="AG1" t="s">
        <v>108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109</v>
      </c>
    </row>
    <row r="3" spans="1:60" ht="25.05" customHeight="1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80" t="s">
        <v>109</v>
      </c>
      <c r="AG3" t="s">
        <v>110</v>
      </c>
    </row>
    <row r="4" spans="1:60" ht="25.05" customHeight="1">
      <c r="A4" s="205" t="s">
        <v>9</v>
      </c>
      <c r="B4" s="206" t="s">
        <v>55</v>
      </c>
      <c r="C4" s="207" t="s">
        <v>60</v>
      </c>
      <c r="D4" s="208"/>
      <c r="E4" s="208"/>
      <c r="F4" s="208"/>
      <c r="G4" s="209"/>
      <c r="AG4" t="s">
        <v>111</v>
      </c>
    </row>
    <row r="5" spans="1:60">
      <c r="D5" s="10"/>
    </row>
    <row r="6" spans="1:60" ht="39.6">
      <c r="A6" s="211" t="s">
        <v>112</v>
      </c>
      <c r="B6" s="213" t="s">
        <v>113</v>
      </c>
      <c r="C6" s="213" t="s">
        <v>114</v>
      </c>
      <c r="D6" s="212" t="s">
        <v>115</v>
      </c>
      <c r="E6" s="211" t="s">
        <v>116</v>
      </c>
      <c r="F6" s="210" t="s">
        <v>117</v>
      </c>
      <c r="G6" s="211" t="s">
        <v>29</v>
      </c>
      <c r="H6" s="214" t="s">
        <v>30</v>
      </c>
      <c r="I6" s="214" t="s">
        <v>118</v>
      </c>
      <c r="J6" s="214" t="s">
        <v>31</v>
      </c>
      <c r="K6" s="214" t="s">
        <v>119</v>
      </c>
      <c r="L6" s="214" t="s">
        <v>120</v>
      </c>
      <c r="M6" s="214" t="s">
        <v>121</v>
      </c>
      <c r="N6" s="214" t="s">
        <v>122</v>
      </c>
      <c r="O6" s="214" t="s">
        <v>123</v>
      </c>
      <c r="P6" s="214" t="s">
        <v>124</v>
      </c>
      <c r="Q6" s="214" t="s">
        <v>125</v>
      </c>
      <c r="R6" s="214" t="s">
        <v>126</v>
      </c>
      <c r="S6" s="214" t="s">
        <v>127</v>
      </c>
      <c r="T6" s="214" t="s">
        <v>128</v>
      </c>
      <c r="U6" s="214" t="s">
        <v>129</v>
      </c>
      <c r="V6" s="214" t="s">
        <v>130</v>
      </c>
      <c r="W6" s="214" t="s">
        <v>131</v>
      </c>
      <c r="X6" s="214" t="s">
        <v>132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>
      <c r="A8" s="233" t="s">
        <v>133</v>
      </c>
      <c r="B8" s="234" t="s">
        <v>73</v>
      </c>
      <c r="C8" s="260" t="s">
        <v>74</v>
      </c>
      <c r="D8" s="235"/>
      <c r="E8" s="236"/>
      <c r="F8" s="237"/>
      <c r="G8" s="237">
        <f>SUMIF(AG9:AG28,"&lt;&gt;NOR",G9:G28)</f>
        <v>0</v>
      </c>
      <c r="H8" s="237"/>
      <c r="I8" s="237">
        <f>SUM(I9:I28)</f>
        <v>0</v>
      </c>
      <c r="J8" s="237"/>
      <c r="K8" s="237">
        <f>SUM(K9:K28)</f>
        <v>0</v>
      </c>
      <c r="L8" s="237"/>
      <c r="M8" s="237">
        <f>SUM(M9:M28)</f>
        <v>0</v>
      </c>
      <c r="N8" s="237"/>
      <c r="O8" s="237">
        <f>SUM(O9:O28)</f>
        <v>0</v>
      </c>
      <c r="P8" s="237"/>
      <c r="Q8" s="237">
        <f>SUM(Q9:Q28)</f>
        <v>0</v>
      </c>
      <c r="R8" s="237"/>
      <c r="S8" s="237"/>
      <c r="T8" s="238"/>
      <c r="U8" s="232"/>
      <c r="V8" s="232">
        <f>SUM(V9:V28)</f>
        <v>0</v>
      </c>
      <c r="W8" s="232"/>
      <c r="X8" s="232"/>
      <c r="AG8" t="s">
        <v>134</v>
      </c>
    </row>
    <row r="9" spans="1:60" outlineLevel="1">
      <c r="A9" s="248">
        <v>1</v>
      </c>
      <c r="B9" s="249" t="s">
        <v>600</v>
      </c>
      <c r="C9" s="265" t="s">
        <v>601</v>
      </c>
      <c r="D9" s="250" t="s">
        <v>602</v>
      </c>
      <c r="E9" s="251">
        <v>8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21</v>
      </c>
      <c r="M9" s="253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3"/>
      <c r="S9" s="253" t="s">
        <v>172</v>
      </c>
      <c r="T9" s="254" t="s">
        <v>173</v>
      </c>
      <c r="U9" s="225">
        <v>0</v>
      </c>
      <c r="V9" s="225">
        <f>ROUND(E9*U9,2)</f>
        <v>0</v>
      </c>
      <c r="W9" s="225"/>
      <c r="X9" s="225" t="s">
        <v>139</v>
      </c>
      <c r="Y9" s="215"/>
      <c r="Z9" s="215"/>
      <c r="AA9" s="215"/>
      <c r="AB9" s="215"/>
      <c r="AC9" s="215"/>
      <c r="AD9" s="215"/>
      <c r="AE9" s="215"/>
      <c r="AF9" s="215"/>
      <c r="AG9" s="215" t="s">
        <v>444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603</v>
      </c>
      <c r="C10" s="265" t="s">
        <v>604</v>
      </c>
      <c r="D10" s="250" t="s">
        <v>605</v>
      </c>
      <c r="E10" s="251">
        <v>10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21</v>
      </c>
      <c r="M10" s="253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3"/>
      <c r="S10" s="253" t="s">
        <v>172</v>
      </c>
      <c r="T10" s="254" t="s">
        <v>173</v>
      </c>
      <c r="U10" s="225">
        <v>0</v>
      </c>
      <c r="V10" s="225">
        <f>ROUND(E10*U10,2)</f>
        <v>0</v>
      </c>
      <c r="W10" s="225"/>
      <c r="X10" s="225" t="s">
        <v>139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444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606</v>
      </c>
      <c r="C11" s="265" t="s">
        <v>607</v>
      </c>
      <c r="D11" s="250" t="s">
        <v>605</v>
      </c>
      <c r="E11" s="251">
        <v>30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21</v>
      </c>
      <c r="M11" s="253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3"/>
      <c r="S11" s="253" t="s">
        <v>172</v>
      </c>
      <c r="T11" s="254" t="s">
        <v>173</v>
      </c>
      <c r="U11" s="225">
        <v>0</v>
      </c>
      <c r="V11" s="225">
        <f>ROUND(E11*U11,2)</f>
        <v>0</v>
      </c>
      <c r="W11" s="225"/>
      <c r="X11" s="225" t="s">
        <v>139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444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608</v>
      </c>
      <c r="C12" s="265" t="s">
        <v>609</v>
      </c>
      <c r="D12" s="250" t="s">
        <v>605</v>
      </c>
      <c r="E12" s="251">
        <v>46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3"/>
      <c r="S12" s="253" t="s">
        <v>172</v>
      </c>
      <c r="T12" s="254" t="s">
        <v>173</v>
      </c>
      <c r="U12" s="225">
        <v>0</v>
      </c>
      <c r="V12" s="225">
        <f>ROUND(E12*U12,2)</f>
        <v>0</v>
      </c>
      <c r="W12" s="225"/>
      <c r="X12" s="225" t="s">
        <v>139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444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610</v>
      </c>
      <c r="C13" s="265" t="s">
        <v>611</v>
      </c>
      <c r="D13" s="250" t="s">
        <v>605</v>
      </c>
      <c r="E13" s="251">
        <v>8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21</v>
      </c>
      <c r="M13" s="253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3"/>
      <c r="S13" s="253" t="s">
        <v>172</v>
      </c>
      <c r="T13" s="254" t="s">
        <v>173</v>
      </c>
      <c r="U13" s="225">
        <v>0</v>
      </c>
      <c r="V13" s="225">
        <f>ROUND(E13*U13,2)</f>
        <v>0</v>
      </c>
      <c r="W13" s="225"/>
      <c r="X13" s="225" t="s">
        <v>139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444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612</v>
      </c>
      <c r="C14" s="265" t="s">
        <v>613</v>
      </c>
      <c r="D14" s="250" t="s">
        <v>605</v>
      </c>
      <c r="E14" s="251">
        <v>6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21</v>
      </c>
      <c r="M14" s="253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3"/>
      <c r="S14" s="253" t="s">
        <v>172</v>
      </c>
      <c r="T14" s="254" t="s">
        <v>173</v>
      </c>
      <c r="U14" s="225">
        <v>0</v>
      </c>
      <c r="V14" s="225">
        <f>ROUND(E14*U14,2)</f>
        <v>0</v>
      </c>
      <c r="W14" s="225"/>
      <c r="X14" s="225" t="s">
        <v>139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444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7</v>
      </c>
      <c r="B15" s="249" t="s">
        <v>614</v>
      </c>
      <c r="C15" s="265" t="s">
        <v>615</v>
      </c>
      <c r="D15" s="250" t="s">
        <v>605</v>
      </c>
      <c r="E15" s="251">
        <v>251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21</v>
      </c>
      <c r="M15" s="253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3"/>
      <c r="S15" s="253" t="s">
        <v>172</v>
      </c>
      <c r="T15" s="254" t="s">
        <v>173</v>
      </c>
      <c r="U15" s="225">
        <v>0</v>
      </c>
      <c r="V15" s="225">
        <f>ROUND(E15*U15,2)</f>
        <v>0</v>
      </c>
      <c r="W15" s="225"/>
      <c r="X15" s="225" t="s">
        <v>139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444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616</v>
      </c>
      <c r="C16" s="265" t="s">
        <v>617</v>
      </c>
      <c r="D16" s="250" t="s">
        <v>605</v>
      </c>
      <c r="E16" s="251">
        <v>30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21</v>
      </c>
      <c r="M16" s="253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3"/>
      <c r="S16" s="253" t="s">
        <v>172</v>
      </c>
      <c r="T16" s="254" t="s">
        <v>173</v>
      </c>
      <c r="U16" s="225">
        <v>0</v>
      </c>
      <c r="V16" s="225">
        <f>ROUND(E16*U16,2)</f>
        <v>0</v>
      </c>
      <c r="W16" s="225"/>
      <c r="X16" s="225" t="s">
        <v>139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444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618</v>
      </c>
      <c r="C17" s="265" t="s">
        <v>619</v>
      </c>
      <c r="D17" s="250" t="s">
        <v>605</v>
      </c>
      <c r="E17" s="251">
        <v>15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21</v>
      </c>
      <c r="M17" s="253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3"/>
      <c r="S17" s="253" t="s">
        <v>172</v>
      </c>
      <c r="T17" s="254" t="s">
        <v>173</v>
      </c>
      <c r="U17" s="225">
        <v>0</v>
      </c>
      <c r="V17" s="225">
        <f>ROUND(E17*U17,2)</f>
        <v>0</v>
      </c>
      <c r="W17" s="225"/>
      <c r="X17" s="225" t="s">
        <v>139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444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620</v>
      </c>
      <c r="C18" s="265" t="s">
        <v>621</v>
      </c>
      <c r="D18" s="250" t="s">
        <v>171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21</v>
      </c>
      <c r="M18" s="253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3"/>
      <c r="S18" s="253" t="s">
        <v>172</v>
      </c>
      <c r="T18" s="254" t="s">
        <v>173</v>
      </c>
      <c r="U18" s="225">
        <v>0</v>
      </c>
      <c r="V18" s="225">
        <f>ROUND(E18*U18,2)</f>
        <v>0</v>
      </c>
      <c r="W18" s="225"/>
      <c r="X18" s="225" t="s">
        <v>204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622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623</v>
      </c>
      <c r="C19" s="265" t="s">
        <v>624</v>
      </c>
      <c r="D19" s="250" t="s">
        <v>137</v>
      </c>
      <c r="E19" s="251">
        <v>380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21</v>
      </c>
      <c r="M19" s="253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3"/>
      <c r="S19" s="253" t="s">
        <v>625</v>
      </c>
      <c r="T19" s="254" t="s">
        <v>173</v>
      </c>
      <c r="U19" s="225">
        <v>0</v>
      </c>
      <c r="V19" s="225">
        <f>ROUND(E19*U19,2)</f>
        <v>0</v>
      </c>
      <c r="W19" s="225"/>
      <c r="X19" s="225" t="s">
        <v>139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444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12</v>
      </c>
      <c r="B20" s="249" t="s">
        <v>626</v>
      </c>
      <c r="C20" s="265" t="s">
        <v>627</v>
      </c>
      <c r="D20" s="250" t="s">
        <v>605</v>
      </c>
      <c r="E20" s="251">
        <v>10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21</v>
      </c>
      <c r="M20" s="253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3"/>
      <c r="S20" s="253" t="s">
        <v>625</v>
      </c>
      <c r="T20" s="254" t="s">
        <v>173</v>
      </c>
      <c r="U20" s="225">
        <v>0</v>
      </c>
      <c r="V20" s="225">
        <f>ROUND(E20*U20,2)</f>
        <v>0</v>
      </c>
      <c r="W20" s="225"/>
      <c r="X20" s="225" t="s">
        <v>139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444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8">
        <v>13</v>
      </c>
      <c r="B21" s="249" t="s">
        <v>628</v>
      </c>
      <c r="C21" s="265" t="s">
        <v>629</v>
      </c>
      <c r="D21" s="250" t="s">
        <v>605</v>
      </c>
      <c r="E21" s="251">
        <v>30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21</v>
      </c>
      <c r="M21" s="253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3"/>
      <c r="S21" s="253" t="s">
        <v>625</v>
      </c>
      <c r="T21" s="254" t="s">
        <v>173</v>
      </c>
      <c r="U21" s="225">
        <v>0</v>
      </c>
      <c r="V21" s="225">
        <f>ROUND(E21*U21,2)</f>
        <v>0</v>
      </c>
      <c r="W21" s="225"/>
      <c r="X21" s="225" t="s">
        <v>139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444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8">
        <v>14</v>
      </c>
      <c r="B22" s="249" t="s">
        <v>630</v>
      </c>
      <c r="C22" s="265" t="s">
        <v>631</v>
      </c>
      <c r="D22" s="250" t="s">
        <v>605</v>
      </c>
      <c r="E22" s="251">
        <v>46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21</v>
      </c>
      <c r="M22" s="253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3"/>
      <c r="S22" s="253" t="s">
        <v>172</v>
      </c>
      <c r="T22" s="254" t="s">
        <v>173</v>
      </c>
      <c r="U22" s="225">
        <v>0</v>
      </c>
      <c r="V22" s="225">
        <f>ROUND(E22*U22,2)</f>
        <v>0</v>
      </c>
      <c r="W22" s="225"/>
      <c r="X22" s="225" t="s">
        <v>632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633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8">
        <v>15</v>
      </c>
      <c r="B23" s="249" t="s">
        <v>634</v>
      </c>
      <c r="C23" s="265" t="s">
        <v>635</v>
      </c>
      <c r="D23" s="250" t="s">
        <v>605</v>
      </c>
      <c r="E23" s="251">
        <v>8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21</v>
      </c>
      <c r="M23" s="253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3"/>
      <c r="S23" s="253" t="s">
        <v>172</v>
      </c>
      <c r="T23" s="254" t="s">
        <v>173</v>
      </c>
      <c r="U23" s="225">
        <v>0</v>
      </c>
      <c r="V23" s="225">
        <f>ROUND(E23*U23,2)</f>
        <v>0</v>
      </c>
      <c r="W23" s="225"/>
      <c r="X23" s="225" t="s">
        <v>632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633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16</v>
      </c>
      <c r="B24" s="249" t="s">
        <v>636</v>
      </c>
      <c r="C24" s="265" t="s">
        <v>637</v>
      </c>
      <c r="D24" s="250" t="s">
        <v>605</v>
      </c>
      <c r="E24" s="251">
        <v>6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21</v>
      </c>
      <c r="M24" s="253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3"/>
      <c r="S24" s="253" t="s">
        <v>625</v>
      </c>
      <c r="T24" s="254" t="s">
        <v>173</v>
      </c>
      <c r="U24" s="225">
        <v>0</v>
      </c>
      <c r="V24" s="225">
        <f>ROUND(E24*U24,2)</f>
        <v>0</v>
      </c>
      <c r="W24" s="225"/>
      <c r="X24" s="225" t="s">
        <v>139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444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17</v>
      </c>
      <c r="B25" s="249" t="s">
        <v>638</v>
      </c>
      <c r="C25" s="265" t="s">
        <v>639</v>
      </c>
      <c r="D25" s="250" t="s">
        <v>605</v>
      </c>
      <c r="E25" s="251">
        <v>251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21</v>
      </c>
      <c r="M25" s="253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3"/>
      <c r="S25" s="253" t="s">
        <v>172</v>
      </c>
      <c r="T25" s="254" t="s">
        <v>173</v>
      </c>
      <c r="U25" s="225">
        <v>0</v>
      </c>
      <c r="V25" s="225">
        <f>ROUND(E25*U25,2)</f>
        <v>0</v>
      </c>
      <c r="W25" s="225"/>
      <c r="X25" s="225" t="s">
        <v>139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444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18</v>
      </c>
      <c r="B26" s="249" t="s">
        <v>638</v>
      </c>
      <c r="C26" s="265" t="s">
        <v>640</v>
      </c>
      <c r="D26" s="250" t="s">
        <v>605</v>
      </c>
      <c r="E26" s="251">
        <v>30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21</v>
      </c>
      <c r="M26" s="253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3"/>
      <c r="S26" s="253" t="s">
        <v>172</v>
      </c>
      <c r="T26" s="254" t="s">
        <v>173</v>
      </c>
      <c r="U26" s="225">
        <v>0</v>
      </c>
      <c r="V26" s="225">
        <f>ROUND(E26*U26,2)</f>
        <v>0</v>
      </c>
      <c r="W26" s="225"/>
      <c r="X26" s="225" t="s">
        <v>632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633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8">
        <v>19</v>
      </c>
      <c r="B27" s="249" t="s">
        <v>641</v>
      </c>
      <c r="C27" s="265" t="s">
        <v>642</v>
      </c>
      <c r="D27" s="250" t="s">
        <v>605</v>
      </c>
      <c r="E27" s="251">
        <v>15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21</v>
      </c>
      <c r="M27" s="253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3"/>
      <c r="S27" s="253" t="s">
        <v>625</v>
      </c>
      <c r="T27" s="254" t="s">
        <v>173</v>
      </c>
      <c r="U27" s="225">
        <v>0</v>
      </c>
      <c r="V27" s="225">
        <f>ROUND(E27*U27,2)</f>
        <v>0</v>
      </c>
      <c r="W27" s="225"/>
      <c r="X27" s="225" t="s">
        <v>139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444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8">
        <v>20</v>
      </c>
      <c r="B28" s="249" t="s">
        <v>643</v>
      </c>
      <c r="C28" s="265" t="s">
        <v>644</v>
      </c>
      <c r="D28" s="250" t="s">
        <v>171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21</v>
      </c>
      <c r="M28" s="253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3"/>
      <c r="S28" s="253" t="s">
        <v>172</v>
      </c>
      <c r="T28" s="254" t="s">
        <v>173</v>
      </c>
      <c r="U28" s="225">
        <v>0</v>
      </c>
      <c r="V28" s="225">
        <f>ROUND(E28*U28,2)</f>
        <v>0</v>
      </c>
      <c r="W28" s="225"/>
      <c r="X28" s="225" t="s">
        <v>204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622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233" t="s">
        <v>133</v>
      </c>
      <c r="B29" s="234" t="s">
        <v>97</v>
      </c>
      <c r="C29" s="260" t="s">
        <v>98</v>
      </c>
      <c r="D29" s="235"/>
      <c r="E29" s="236"/>
      <c r="F29" s="237"/>
      <c r="G29" s="237">
        <f>SUMIF(AG30:AG33,"&lt;&gt;NOR",G30:G33)</f>
        <v>0</v>
      </c>
      <c r="H29" s="237"/>
      <c r="I29" s="237">
        <f>SUM(I30:I33)</f>
        <v>0</v>
      </c>
      <c r="J29" s="237"/>
      <c r="K29" s="237">
        <f>SUM(K30:K33)</f>
        <v>0</v>
      </c>
      <c r="L29" s="237"/>
      <c r="M29" s="237">
        <f>SUM(M30:M33)</f>
        <v>0</v>
      </c>
      <c r="N29" s="237"/>
      <c r="O29" s="237">
        <f>SUM(O30:O33)</f>
        <v>0</v>
      </c>
      <c r="P29" s="237"/>
      <c r="Q29" s="237">
        <f>SUM(Q30:Q33)</f>
        <v>0</v>
      </c>
      <c r="R29" s="237"/>
      <c r="S29" s="237"/>
      <c r="T29" s="238"/>
      <c r="U29" s="232"/>
      <c r="V29" s="232">
        <f>SUM(V30:V33)</f>
        <v>0</v>
      </c>
      <c r="W29" s="232"/>
      <c r="X29" s="232"/>
      <c r="AG29" t="s">
        <v>134</v>
      </c>
    </row>
    <row r="30" spans="1:60" outlineLevel="1">
      <c r="A30" s="248">
        <v>21</v>
      </c>
      <c r="B30" s="249" t="s">
        <v>600</v>
      </c>
      <c r="C30" s="265" t="s">
        <v>645</v>
      </c>
      <c r="D30" s="250" t="s">
        <v>200</v>
      </c>
      <c r="E30" s="251">
        <v>32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21</v>
      </c>
      <c r="M30" s="253">
        <f>G30*(1+L30/100)</f>
        <v>0</v>
      </c>
      <c r="N30" s="253">
        <v>0</v>
      </c>
      <c r="O30" s="253">
        <f>ROUND(E30*N30,2)</f>
        <v>0</v>
      </c>
      <c r="P30" s="253">
        <v>0</v>
      </c>
      <c r="Q30" s="253">
        <f>ROUND(E30*P30,2)</f>
        <v>0</v>
      </c>
      <c r="R30" s="253"/>
      <c r="S30" s="253" t="s">
        <v>172</v>
      </c>
      <c r="T30" s="254" t="s">
        <v>173</v>
      </c>
      <c r="U30" s="225">
        <v>0</v>
      </c>
      <c r="V30" s="225">
        <f>ROUND(E30*U30,2)</f>
        <v>0</v>
      </c>
      <c r="W30" s="225"/>
      <c r="X30" s="225" t="s">
        <v>632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633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22</v>
      </c>
      <c r="B31" s="249" t="s">
        <v>603</v>
      </c>
      <c r="C31" s="265" t="s">
        <v>646</v>
      </c>
      <c r="D31" s="250" t="s">
        <v>605</v>
      </c>
      <c r="E31" s="251">
        <v>1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21</v>
      </c>
      <c r="M31" s="253">
        <f>G31*(1+L31/100)</f>
        <v>0</v>
      </c>
      <c r="N31" s="253">
        <v>0</v>
      </c>
      <c r="O31" s="253">
        <f>ROUND(E31*N31,2)</f>
        <v>0</v>
      </c>
      <c r="P31" s="253">
        <v>0</v>
      </c>
      <c r="Q31" s="253">
        <f>ROUND(E31*P31,2)</f>
        <v>0</v>
      </c>
      <c r="R31" s="253"/>
      <c r="S31" s="253" t="s">
        <v>172</v>
      </c>
      <c r="T31" s="254" t="s">
        <v>173</v>
      </c>
      <c r="U31" s="225">
        <v>0</v>
      </c>
      <c r="V31" s="225">
        <f>ROUND(E31*U31,2)</f>
        <v>0</v>
      </c>
      <c r="W31" s="225"/>
      <c r="X31" s="225" t="s">
        <v>632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633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23</v>
      </c>
      <c r="B32" s="249" t="s">
        <v>647</v>
      </c>
      <c r="C32" s="265" t="s">
        <v>648</v>
      </c>
      <c r="D32" s="250" t="s">
        <v>605</v>
      </c>
      <c r="E32" s="251">
        <v>1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21</v>
      </c>
      <c r="M32" s="253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3"/>
      <c r="S32" s="253" t="s">
        <v>172</v>
      </c>
      <c r="T32" s="254" t="s">
        <v>173</v>
      </c>
      <c r="U32" s="225">
        <v>0</v>
      </c>
      <c r="V32" s="225">
        <f>ROUND(E32*U32,2)</f>
        <v>0</v>
      </c>
      <c r="W32" s="225"/>
      <c r="X32" s="225" t="s">
        <v>204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622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9">
        <v>24</v>
      </c>
      <c r="B33" s="240" t="s">
        <v>649</v>
      </c>
      <c r="C33" s="261" t="s">
        <v>650</v>
      </c>
      <c r="D33" s="241" t="s">
        <v>171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172</v>
      </c>
      <c r="T33" s="245" t="s">
        <v>173</v>
      </c>
      <c r="U33" s="225">
        <v>0</v>
      </c>
      <c r="V33" s="225">
        <f>ROUND(E33*U33,2)</f>
        <v>0</v>
      </c>
      <c r="W33" s="225"/>
      <c r="X33" s="225" t="s">
        <v>204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622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3"/>
      <c r="B34" s="4"/>
      <c r="C34" s="27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120</v>
      </c>
    </row>
    <row r="35" spans="1:60">
      <c r="A35" s="218"/>
      <c r="B35" s="219" t="s">
        <v>29</v>
      </c>
      <c r="C35" s="271"/>
      <c r="D35" s="220"/>
      <c r="E35" s="221"/>
      <c r="F35" s="221"/>
      <c r="G35" s="259">
        <f>G8+G29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477</v>
      </c>
    </row>
    <row r="36" spans="1:60">
      <c r="C36" s="272"/>
      <c r="D36" s="10"/>
      <c r="AG36" t="s">
        <v>478</v>
      </c>
    </row>
    <row r="37" spans="1:60">
      <c r="D37" s="10"/>
    </row>
    <row r="38" spans="1:60">
      <c r="D38" s="10"/>
    </row>
    <row r="39" spans="1:60">
      <c r="D39" s="10"/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SO01 A Pol</vt:lpstr>
      <vt:lpstr>SO02 A Pol</vt:lpstr>
      <vt:lpstr>SO03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'SO02 A Pol'!Názvy_tisku</vt:lpstr>
      <vt:lpstr>'SO03 A Pol'!Názvy_tisku</vt:lpstr>
      <vt:lpstr>oadresa</vt:lpstr>
      <vt:lpstr>Stavba!Objednatel</vt:lpstr>
      <vt:lpstr>Stavba!Objekt</vt:lpstr>
      <vt:lpstr>'SO01 A Pol'!Oblast_tisku</vt:lpstr>
      <vt:lpstr>'SO02 A Pol'!Oblast_tisku</vt:lpstr>
      <vt:lpstr>'SO03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Fisarova</cp:lastModifiedBy>
  <cp:lastPrinted>2019-03-19T12:27:02Z</cp:lastPrinted>
  <dcterms:created xsi:type="dcterms:W3CDTF">2009-04-08T07:15:50Z</dcterms:created>
  <dcterms:modified xsi:type="dcterms:W3CDTF">2021-11-22T15:58:53Z</dcterms:modified>
</cp:coreProperties>
</file>