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30CA2880-74EE-4A90-A4F0-C4D3001E86C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</sheets>
  <externalReferences>
    <externalReference r:id="rId7"/>
  </externalReferences>
  <definedNames>
    <definedName name="_xlnm._FilterDatabase" localSheetId="4" hidden="1">'SO 01 P1'!$A$8:$V$395</definedName>
    <definedName name="_xlnm._FilterDatabase" localSheetId="3" hidden="1">'SO 01 Pol'!$A$8:$V$394</definedName>
    <definedName name="CelkemDPHVypocet" localSheetId="1">Stavba!$H$36</definedName>
    <definedName name="CenaCelkem">Stavba!$G$21</definedName>
    <definedName name="CenaCelkemBezDPH">Stavba!$G$20</definedName>
    <definedName name="CenaCelkemVypocet" localSheetId="1">Stavba!$I$36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P1'!$A$1:$X$397</definedName>
    <definedName name="_xlnm.Print_Area" localSheetId="5">'SO 01 P2'!$A$1:$X$18</definedName>
    <definedName name="_xlnm.Print_Area" localSheetId="3">'SO 01 Pol'!$A$1:$X$396</definedName>
    <definedName name="_xlnm.Print_Area" localSheetId="1">Stavba!$A$1:$J$37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Stavba!$F$36</definedName>
    <definedName name="ZakladDPHZakl">Stavba!$G$17</definedName>
    <definedName name="ZakladDPHZaklVypocet" localSheetId="1">Stavba!$G$36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4" l="1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G8" i="14" s="1"/>
  <c r="F35" i="1" s="1"/>
  <c r="H35" i="1" s="1"/>
  <c r="I35" i="1" s="1"/>
  <c r="I16" i="14"/>
  <c r="K16" i="14"/>
  <c r="O16" i="14"/>
  <c r="Q16" i="14"/>
  <c r="V16" i="14"/>
  <c r="M9" i="13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6" i="13"/>
  <c r="M16" i="13" s="1"/>
  <c r="I16" i="13"/>
  <c r="K16" i="13"/>
  <c r="O16" i="13"/>
  <c r="Q16" i="13"/>
  <c r="V16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O38" i="13"/>
  <c r="G39" i="13"/>
  <c r="M39" i="13" s="1"/>
  <c r="I39" i="13"/>
  <c r="K39" i="13"/>
  <c r="O39" i="13"/>
  <c r="Q39" i="13"/>
  <c r="V39" i="13"/>
  <c r="V38" i="13" s="1"/>
  <c r="G41" i="13"/>
  <c r="G38" i="13" s="1"/>
  <c r="I41" i="13"/>
  <c r="K41" i="13"/>
  <c r="O41" i="13"/>
  <c r="Q41" i="13"/>
  <c r="V41" i="13"/>
  <c r="G45" i="13"/>
  <c r="M45" i="13" s="1"/>
  <c r="I45" i="13"/>
  <c r="K45" i="13"/>
  <c r="O45" i="13"/>
  <c r="Q45" i="13"/>
  <c r="V45" i="13"/>
  <c r="G54" i="13"/>
  <c r="M54" i="13" s="1"/>
  <c r="I54" i="13"/>
  <c r="K54" i="13"/>
  <c r="O54" i="13"/>
  <c r="Q54" i="13"/>
  <c r="V54" i="13"/>
  <c r="G57" i="13"/>
  <c r="M57" i="13" s="1"/>
  <c r="I57" i="13"/>
  <c r="K57" i="13"/>
  <c r="O57" i="13"/>
  <c r="Q57" i="13"/>
  <c r="V57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4" i="13"/>
  <c r="M64" i="13" s="1"/>
  <c r="I64" i="13"/>
  <c r="K64" i="13"/>
  <c r="O64" i="13"/>
  <c r="Q64" i="13"/>
  <c r="V64" i="13"/>
  <c r="G72" i="13"/>
  <c r="M72" i="13" s="1"/>
  <c r="I72" i="13"/>
  <c r="K72" i="13"/>
  <c r="O72" i="13"/>
  <c r="Q72" i="13"/>
  <c r="V72" i="13"/>
  <c r="G76" i="13"/>
  <c r="M76" i="13" s="1"/>
  <c r="I76" i="13"/>
  <c r="K76" i="13"/>
  <c r="O76" i="13"/>
  <c r="Q76" i="13"/>
  <c r="V76" i="13"/>
  <c r="G86" i="13"/>
  <c r="M86" i="13" s="1"/>
  <c r="I86" i="13"/>
  <c r="K86" i="13"/>
  <c r="O86" i="13"/>
  <c r="Q86" i="13"/>
  <c r="V86" i="13"/>
  <c r="G97" i="13"/>
  <c r="M97" i="13" s="1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4" i="13"/>
  <c r="M104" i="13" s="1"/>
  <c r="I104" i="13"/>
  <c r="K104" i="13"/>
  <c r="O104" i="13"/>
  <c r="Q104" i="13"/>
  <c r="V104" i="13"/>
  <c r="G107" i="13"/>
  <c r="M107" i="13" s="1"/>
  <c r="I107" i="13"/>
  <c r="K107" i="13"/>
  <c r="O107" i="13"/>
  <c r="Q107" i="13"/>
  <c r="V107" i="13"/>
  <c r="Q110" i="13"/>
  <c r="G111" i="13"/>
  <c r="M111" i="13" s="1"/>
  <c r="I111" i="13"/>
  <c r="K111" i="13"/>
  <c r="O111" i="13"/>
  <c r="Q111" i="13"/>
  <c r="V111" i="13"/>
  <c r="V110" i="13" s="1"/>
  <c r="G112" i="13"/>
  <c r="M112" i="13" s="1"/>
  <c r="I112" i="13"/>
  <c r="K112" i="13"/>
  <c r="O112" i="13"/>
  <c r="Q112" i="13"/>
  <c r="V112" i="13"/>
  <c r="G114" i="13"/>
  <c r="M114" i="13" s="1"/>
  <c r="I114" i="13"/>
  <c r="I113" i="13" s="1"/>
  <c r="K114" i="13"/>
  <c r="O114" i="13"/>
  <c r="Q114" i="13"/>
  <c r="V114" i="13"/>
  <c r="V113" i="13" s="1"/>
  <c r="G120" i="13"/>
  <c r="M120" i="13" s="1"/>
  <c r="I120" i="13"/>
  <c r="K120" i="13"/>
  <c r="O120" i="13"/>
  <c r="Q120" i="13"/>
  <c r="Q113" i="13" s="1"/>
  <c r="V120" i="13"/>
  <c r="G124" i="13"/>
  <c r="M124" i="13" s="1"/>
  <c r="I124" i="13"/>
  <c r="K124" i="13"/>
  <c r="O124" i="13"/>
  <c r="Q124" i="13"/>
  <c r="V124" i="13"/>
  <c r="G125" i="13"/>
  <c r="I125" i="13"/>
  <c r="K125" i="13"/>
  <c r="O125" i="13"/>
  <c r="Q125" i="13"/>
  <c r="V125" i="13"/>
  <c r="G127" i="13"/>
  <c r="M127" i="13" s="1"/>
  <c r="I127" i="13"/>
  <c r="K127" i="13"/>
  <c r="O127" i="13"/>
  <c r="Q127" i="13"/>
  <c r="V127" i="13"/>
  <c r="G129" i="13"/>
  <c r="M129" i="13" s="1"/>
  <c r="I129" i="13"/>
  <c r="K129" i="13"/>
  <c r="O129" i="13"/>
  <c r="Q129" i="13"/>
  <c r="V129" i="13"/>
  <c r="G131" i="13"/>
  <c r="M131" i="13" s="1"/>
  <c r="I131" i="13"/>
  <c r="K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9" i="13"/>
  <c r="M139" i="13" s="1"/>
  <c r="I139" i="13"/>
  <c r="K139" i="13"/>
  <c r="O139" i="13"/>
  <c r="Q139" i="13"/>
  <c r="V139" i="13"/>
  <c r="G147" i="13"/>
  <c r="M147" i="13" s="1"/>
  <c r="I147" i="13"/>
  <c r="K147" i="13"/>
  <c r="O147" i="13"/>
  <c r="Q147" i="13"/>
  <c r="V147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Q153" i="13"/>
  <c r="G154" i="13"/>
  <c r="M154" i="13" s="1"/>
  <c r="M153" i="13" s="1"/>
  <c r="I154" i="13"/>
  <c r="I153" i="13" s="1"/>
  <c r="K154" i="13"/>
  <c r="K153" i="13" s="1"/>
  <c r="O154" i="13"/>
  <c r="O153" i="13" s="1"/>
  <c r="Q154" i="13"/>
  <c r="V154" i="13"/>
  <c r="V153" i="13" s="1"/>
  <c r="G156" i="13"/>
  <c r="G155" i="13" s="1"/>
  <c r="I156" i="13"/>
  <c r="I155" i="13" s="1"/>
  <c r="K156" i="13"/>
  <c r="O156" i="13"/>
  <c r="Q156" i="13"/>
  <c r="Q155" i="13" s="1"/>
  <c r="V156" i="13"/>
  <c r="G162" i="13"/>
  <c r="M162" i="13" s="1"/>
  <c r="I162" i="13"/>
  <c r="K162" i="13"/>
  <c r="K155" i="13" s="1"/>
  <c r="O162" i="13"/>
  <c r="Q162" i="13"/>
  <c r="V162" i="13"/>
  <c r="G166" i="13"/>
  <c r="M166" i="13" s="1"/>
  <c r="I166" i="13"/>
  <c r="K166" i="13"/>
  <c r="O166" i="13"/>
  <c r="Q166" i="13"/>
  <c r="V166" i="13"/>
  <c r="G168" i="13"/>
  <c r="M168" i="13" s="1"/>
  <c r="M167" i="13" s="1"/>
  <c r="I168" i="13"/>
  <c r="I167" i="13" s="1"/>
  <c r="K168" i="13"/>
  <c r="K167" i="13" s="1"/>
  <c r="O168" i="13"/>
  <c r="O167" i="13" s="1"/>
  <c r="Q168" i="13"/>
  <c r="Q167" i="13" s="1"/>
  <c r="V168" i="13"/>
  <c r="V167" i="13" s="1"/>
  <c r="G170" i="13"/>
  <c r="M170" i="13" s="1"/>
  <c r="I170" i="13"/>
  <c r="K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8" i="13"/>
  <c r="M178" i="13" s="1"/>
  <c r="I178" i="13"/>
  <c r="K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M188" i="13" s="1"/>
  <c r="I188" i="13"/>
  <c r="K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I196" i="13"/>
  <c r="K196" i="13"/>
  <c r="M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I200" i="13"/>
  <c r="K200" i="13"/>
  <c r="M200" i="13"/>
  <c r="O200" i="13"/>
  <c r="Q200" i="13"/>
  <c r="V200" i="13"/>
  <c r="G201" i="13"/>
  <c r="M201" i="13" s="1"/>
  <c r="I201" i="13"/>
  <c r="K201" i="13"/>
  <c r="O201" i="13"/>
  <c r="Q201" i="13"/>
  <c r="V201" i="13"/>
  <c r="G203" i="13"/>
  <c r="M203" i="13" s="1"/>
  <c r="I203" i="13"/>
  <c r="K203" i="13"/>
  <c r="O203" i="13"/>
  <c r="Q203" i="13"/>
  <c r="V203" i="13"/>
  <c r="G204" i="13"/>
  <c r="M204" i="13" s="1"/>
  <c r="I204" i="13"/>
  <c r="K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M210" i="13" s="1"/>
  <c r="I210" i="13"/>
  <c r="K210" i="13"/>
  <c r="O210" i="13"/>
  <c r="Q210" i="13"/>
  <c r="V210" i="13"/>
  <c r="G211" i="13"/>
  <c r="M211" i="13" s="1"/>
  <c r="I211" i="13"/>
  <c r="K211" i="13"/>
  <c r="O211" i="13"/>
  <c r="Q211" i="13"/>
  <c r="V211" i="13"/>
  <c r="G213" i="13"/>
  <c r="M213" i="13" s="1"/>
  <c r="I213" i="13"/>
  <c r="I212" i="13" s="1"/>
  <c r="K213" i="13"/>
  <c r="O213" i="13"/>
  <c r="Q213" i="13"/>
  <c r="V213" i="13"/>
  <c r="G214" i="13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O216" i="13"/>
  <c r="G217" i="13"/>
  <c r="I217" i="13"/>
  <c r="I216" i="13" s="1"/>
  <c r="K217" i="13"/>
  <c r="K216" i="13" s="1"/>
  <c r="M217" i="13"/>
  <c r="M216" i="13" s="1"/>
  <c r="O217" i="13"/>
  <c r="Q217" i="13"/>
  <c r="Q216" i="13" s="1"/>
  <c r="V217" i="13"/>
  <c r="V216" i="13" s="1"/>
  <c r="G223" i="13"/>
  <c r="G222" i="13" s="1"/>
  <c r="I223" i="13"/>
  <c r="I222" i="13" s="1"/>
  <c r="K223" i="13"/>
  <c r="K222" i="13" s="1"/>
  <c r="O223" i="13"/>
  <c r="O222" i="13" s="1"/>
  <c r="Q223" i="13"/>
  <c r="Q222" i="13" s="1"/>
  <c r="V223" i="13"/>
  <c r="V222" i="13" s="1"/>
  <c r="G228" i="13"/>
  <c r="M228" i="13" s="1"/>
  <c r="I228" i="13"/>
  <c r="K228" i="13"/>
  <c r="O228" i="13"/>
  <c r="Q228" i="13"/>
  <c r="V228" i="13"/>
  <c r="G230" i="13"/>
  <c r="I230" i="13"/>
  <c r="K230" i="13"/>
  <c r="O230" i="13"/>
  <c r="Q230" i="13"/>
  <c r="V230" i="13"/>
  <c r="G231" i="13"/>
  <c r="M231" i="13" s="1"/>
  <c r="I231" i="13"/>
  <c r="K231" i="13"/>
  <c r="O231" i="13"/>
  <c r="Q231" i="13"/>
  <c r="V231" i="13"/>
  <c r="G232" i="13"/>
  <c r="M232" i="13" s="1"/>
  <c r="I232" i="13"/>
  <c r="K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M234" i="13" s="1"/>
  <c r="I234" i="13"/>
  <c r="K234" i="13"/>
  <c r="O234" i="13"/>
  <c r="Q234" i="13"/>
  <c r="V234" i="13"/>
  <c r="G235" i="13"/>
  <c r="M235" i="13" s="1"/>
  <c r="I235" i="13"/>
  <c r="K235" i="13"/>
  <c r="O235" i="13"/>
  <c r="Q235" i="13"/>
  <c r="V235" i="13"/>
  <c r="G236" i="13"/>
  <c r="M236" i="13" s="1"/>
  <c r="I236" i="13"/>
  <c r="K236" i="13"/>
  <c r="O236" i="13"/>
  <c r="Q236" i="13"/>
  <c r="V236" i="13"/>
  <c r="G237" i="13"/>
  <c r="M237" i="13" s="1"/>
  <c r="I237" i="13"/>
  <c r="K237" i="13"/>
  <c r="O237" i="13"/>
  <c r="Q237" i="13"/>
  <c r="V237" i="13"/>
  <c r="G238" i="13"/>
  <c r="M238" i="13" s="1"/>
  <c r="I238" i="13"/>
  <c r="K238" i="13"/>
  <c r="O238" i="13"/>
  <c r="Q238" i="13"/>
  <c r="V238" i="13"/>
  <c r="G239" i="13"/>
  <c r="M239" i="13" s="1"/>
  <c r="I239" i="13"/>
  <c r="K239" i="13"/>
  <c r="O239" i="13"/>
  <c r="Q239" i="13"/>
  <c r="V239" i="13"/>
  <c r="G240" i="13"/>
  <c r="M240" i="13" s="1"/>
  <c r="I240" i="13"/>
  <c r="K240" i="13"/>
  <c r="O240" i="13"/>
  <c r="Q240" i="13"/>
  <c r="V240" i="13"/>
  <c r="G241" i="13"/>
  <c r="M241" i="13" s="1"/>
  <c r="I241" i="13"/>
  <c r="K241" i="13"/>
  <c r="O241" i="13"/>
  <c r="Q241" i="13"/>
  <c r="V241" i="13"/>
  <c r="G255" i="13"/>
  <c r="M255" i="13" s="1"/>
  <c r="I255" i="13"/>
  <c r="K255" i="13"/>
  <c r="O255" i="13"/>
  <c r="Q255" i="13"/>
  <c r="V255" i="13"/>
  <c r="G257" i="13"/>
  <c r="M257" i="13" s="1"/>
  <c r="I257" i="13"/>
  <c r="K257" i="13"/>
  <c r="O257" i="13"/>
  <c r="O256" i="13" s="1"/>
  <c r="Q257" i="13"/>
  <c r="V257" i="13"/>
  <c r="G260" i="13"/>
  <c r="M260" i="13" s="1"/>
  <c r="I260" i="13"/>
  <c r="I256" i="13" s="1"/>
  <c r="K260" i="13"/>
  <c r="O260" i="13"/>
  <c r="Q260" i="13"/>
  <c r="V260" i="13"/>
  <c r="G262" i="13"/>
  <c r="I262" i="13"/>
  <c r="K262" i="13"/>
  <c r="O262" i="13"/>
  <c r="Q262" i="13"/>
  <c r="V262" i="13"/>
  <c r="G265" i="13"/>
  <c r="M265" i="13" s="1"/>
  <c r="I265" i="13"/>
  <c r="K265" i="13"/>
  <c r="O265" i="13"/>
  <c r="Q265" i="13"/>
  <c r="V265" i="13"/>
  <c r="G268" i="13"/>
  <c r="M268" i="13" s="1"/>
  <c r="I268" i="13"/>
  <c r="K268" i="13"/>
  <c r="O268" i="13"/>
  <c r="Q268" i="13"/>
  <c r="V268" i="13"/>
  <c r="G270" i="13"/>
  <c r="M270" i="13" s="1"/>
  <c r="I270" i="13"/>
  <c r="K270" i="13"/>
  <c r="O270" i="13"/>
  <c r="Q270" i="13"/>
  <c r="V270" i="13"/>
  <c r="G272" i="13"/>
  <c r="M272" i="13" s="1"/>
  <c r="I272" i="13"/>
  <c r="K272" i="13"/>
  <c r="O272" i="13"/>
  <c r="Q272" i="13"/>
  <c r="V272" i="13"/>
  <c r="G275" i="13"/>
  <c r="M275" i="13" s="1"/>
  <c r="I275" i="13"/>
  <c r="K275" i="13"/>
  <c r="O275" i="13"/>
  <c r="Q275" i="13"/>
  <c r="V275" i="13"/>
  <c r="G278" i="13"/>
  <c r="M278" i="13" s="1"/>
  <c r="I278" i="13"/>
  <c r="K278" i="13"/>
  <c r="O278" i="13"/>
  <c r="Q278" i="13"/>
  <c r="V278" i="13"/>
  <c r="G281" i="13"/>
  <c r="M281" i="13" s="1"/>
  <c r="I281" i="13"/>
  <c r="K281" i="13"/>
  <c r="O281" i="13"/>
  <c r="Q281" i="13"/>
  <c r="V281" i="13"/>
  <c r="G284" i="13"/>
  <c r="M284" i="13" s="1"/>
  <c r="I284" i="13"/>
  <c r="K284" i="13"/>
  <c r="O284" i="13"/>
  <c r="Q284" i="13"/>
  <c r="V284" i="13"/>
  <c r="G291" i="13"/>
  <c r="M291" i="13" s="1"/>
  <c r="I291" i="13"/>
  <c r="K291" i="13"/>
  <c r="O291" i="13"/>
  <c r="Q291" i="13"/>
  <c r="V291" i="13"/>
  <c r="G293" i="13"/>
  <c r="M293" i="13" s="1"/>
  <c r="I293" i="13"/>
  <c r="K293" i="13"/>
  <c r="O293" i="13"/>
  <c r="Q293" i="13"/>
  <c r="V293" i="13"/>
  <c r="G297" i="13"/>
  <c r="M297" i="13" s="1"/>
  <c r="I297" i="13"/>
  <c r="K297" i="13"/>
  <c r="O297" i="13"/>
  <c r="Q297" i="13"/>
  <c r="V297" i="13"/>
  <c r="G303" i="13"/>
  <c r="M303" i="13" s="1"/>
  <c r="I303" i="13"/>
  <c r="K303" i="13"/>
  <c r="O303" i="13"/>
  <c r="Q303" i="13"/>
  <c r="V303" i="13"/>
  <c r="G307" i="13"/>
  <c r="M307" i="13" s="1"/>
  <c r="I307" i="13"/>
  <c r="K307" i="13"/>
  <c r="O307" i="13"/>
  <c r="Q307" i="13"/>
  <c r="V307" i="13"/>
  <c r="G311" i="13"/>
  <c r="M311" i="13" s="1"/>
  <c r="I311" i="13"/>
  <c r="K311" i="13"/>
  <c r="O311" i="13"/>
  <c r="Q311" i="13"/>
  <c r="V311" i="13"/>
  <c r="G313" i="13"/>
  <c r="M313" i="13" s="1"/>
  <c r="I313" i="13"/>
  <c r="K313" i="13"/>
  <c r="O313" i="13"/>
  <c r="Q313" i="13"/>
  <c r="V313" i="13"/>
  <c r="G315" i="13"/>
  <c r="M315" i="13" s="1"/>
  <c r="I315" i="13"/>
  <c r="K315" i="13"/>
  <c r="O315" i="13"/>
  <c r="Q315" i="13"/>
  <c r="V315" i="13"/>
  <c r="G322" i="13"/>
  <c r="M322" i="13" s="1"/>
  <c r="I322" i="13"/>
  <c r="K322" i="13"/>
  <c r="O322" i="13"/>
  <c r="Q322" i="13"/>
  <c r="V322" i="13"/>
  <c r="G323" i="13"/>
  <c r="M323" i="13" s="1"/>
  <c r="I323" i="13"/>
  <c r="K323" i="13"/>
  <c r="O323" i="13"/>
  <c r="Q323" i="13"/>
  <c r="V323" i="13"/>
  <c r="G325" i="13"/>
  <c r="M325" i="13" s="1"/>
  <c r="I325" i="13"/>
  <c r="K325" i="13"/>
  <c r="O325" i="13"/>
  <c r="Q325" i="13"/>
  <c r="V325" i="13"/>
  <c r="G329" i="13"/>
  <c r="M329" i="13" s="1"/>
  <c r="I329" i="13"/>
  <c r="K329" i="13"/>
  <c r="O329" i="13"/>
  <c r="Q329" i="13"/>
  <c r="V329" i="13"/>
  <c r="G333" i="13"/>
  <c r="M333" i="13" s="1"/>
  <c r="I333" i="13"/>
  <c r="K333" i="13"/>
  <c r="O333" i="13"/>
  <c r="Q333" i="13"/>
  <c r="V333" i="13"/>
  <c r="G337" i="13"/>
  <c r="M337" i="13" s="1"/>
  <c r="I337" i="13"/>
  <c r="K337" i="13"/>
  <c r="O337" i="13"/>
  <c r="Q337" i="13"/>
  <c r="V337" i="13"/>
  <c r="G341" i="13"/>
  <c r="M341" i="13" s="1"/>
  <c r="I341" i="13"/>
  <c r="K341" i="13"/>
  <c r="O341" i="13"/>
  <c r="Q341" i="13"/>
  <c r="V341" i="13"/>
  <c r="G348" i="13"/>
  <c r="I348" i="13"/>
  <c r="K348" i="13"/>
  <c r="M348" i="13"/>
  <c r="O348" i="13"/>
  <c r="Q348" i="13"/>
  <c r="V348" i="13"/>
  <c r="G350" i="13"/>
  <c r="I350" i="13"/>
  <c r="I349" i="13" s="1"/>
  <c r="K350" i="13"/>
  <c r="O350" i="13"/>
  <c r="O349" i="13" s="1"/>
  <c r="Q350" i="13"/>
  <c r="Q349" i="13" s="1"/>
  <c r="V350" i="13"/>
  <c r="G351" i="13"/>
  <c r="M351" i="13" s="1"/>
  <c r="I351" i="13"/>
  <c r="K351" i="13"/>
  <c r="O351" i="13"/>
  <c r="Q351" i="13"/>
  <c r="V351" i="13"/>
  <c r="G355" i="13"/>
  <c r="G354" i="13" s="1"/>
  <c r="I355" i="13"/>
  <c r="K355" i="13"/>
  <c r="O355" i="13"/>
  <c r="Q355" i="13"/>
  <c r="V355" i="13"/>
  <c r="G366" i="13"/>
  <c r="M366" i="13" s="1"/>
  <c r="I366" i="13"/>
  <c r="K366" i="13"/>
  <c r="O366" i="13"/>
  <c r="Q366" i="13"/>
  <c r="V366" i="13"/>
  <c r="G379" i="13"/>
  <c r="M379" i="13" s="1"/>
  <c r="I379" i="13"/>
  <c r="K379" i="13"/>
  <c r="O379" i="13"/>
  <c r="Q379" i="13"/>
  <c r="V379" i="13"/>
  <c r="G386" i="13"/>
  <c r="M386" i="13" s="1"/>
  <c r="M385" i="13" s="1"/>
  <c r="I386" i="13"/>
  <c r="I385" i="13" s="1"/>
  <c r="K386" i="13"/>
  <c r="K385" i="13" s="1"/>
  <c r="O386" i="13"/>
  <c r="O385" i="13" s="1"/>
  <c r="Q386" i="13"/>
  <c r="Q385" i="13" s="1"/>
  <c r="V386" i="13"/>
  <c r="V385" i="13" s="1"/>
  <c r="G388" i="13"/>
  <c r="M388" i="13" s="1"/>
  <c r="I388" i="13"/>
  <c r="K388" i="13"/>
  <c r="O388" i="13"/>
  <c r="Q388" i="13"/>
  <c r="V388" i="13"/>
  <c r="G389" i="13"/>
  <c r="M389" i="13" s="1"/>
  <c r="I389" i="13"/>
  <c r="K389" i="13"/>
  <c r="O389" i="13"/>
  <c r="Q389" i="13"/>
  <c r="V389" i="13"/>
  <c r="G390" i="13"/>
  <c r="M390" i="13" s="1"/>
  <c r="I390" i="13"/>
  <c r="K390" i="13"/>
  <c r="O390" i="13"/>
  <c r="Q390" i="13"/>
  <c r="V390" i="13"/>
  <c r="G391" i="13"/>
  <c r="M391" i="13" s="1"/>
  <c r="I391" i="13"/>
  <c r="K391" i="13"/>
  <c r="O391" i="13"/>
  <c r="Q391" i="13"/>
  <c r="V391" i="13"/>
  <c r="G392" i="13"/>
  <c r="M392" i="13" s="1"/>
  <c r="I392" i="13"/>
  <c r="K392" i="13"/>
  <c r="O392" i="13"/>
  <c r="Q392" i="13"/>
  <c r="V392" i="13"/>
  <c r="G393" i="13"/>
  <c r="M393" i="13" s="1"/>
  <c r="I393" i="13"/>
  <c r="K393" i="13"/>
  <c r="O393" i="13"/>
  <c r="Q393" i="13"/>
  <c r="V393" i="13"/>
  <c r="G394" i="13"/>
  <c r="M394" i="13" s="1"/>
  <c r="I394" i="13"/>
  <c r="K394" i="13"/>
  <c r="O394" i="13"/>
  <c r="Q394" i="13"/>
  <c r="V394" i="13"/>
  <c r="G395" i="13"/>
  <c r="I395" i="13"/>
  <c r="K395" i="13"/>
  <c r="O395" i="13"/>
  <c r="Q395" i="13"/>
  <c r="V395" i="13"/>
  <c r="M9" i="12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8" i="12"/>
  <c r="M38" i="12" s="1"/>
  <c r="I38" i="12"/>
  <c r="K38" i="12"/>
  <c r="O38" i="12"/>
  <c r="O37" i="12" s="1"/>
  <c r="Q38" i="12"/>
  <c r="V38" i="12"/>
  <c r="G40" i="12"/>
  <c r="I40" i="12"/>
  <c r="K40" i="12"/>
  <c r="O40" i="12"/>
  <c r="Q40" i="12"/>
  <c r="V40" i="12"/>
  <c r="G44" i="12"/>
  <c r="M44" i="12" s="1"/>
  <c r="I44" i="12"/>
  <c r="K44" i="12"/>
  <c r="O44" i="12"/>
  <c r="Q44" i="12"/>
  <c r="V44" i="12"/>
  <c r="G53" i="12"/>
  <c r="M53" i="12" s="1"/>
  <c r="I53" i="12"/>
  <c r="K53" i="12"/>
  <c r="O53" i="12"/>
  <c r="Q53" i="12"/>
  <c r="V53" i="12"/>
  <c r="G56" i="12"/>
  <c r="I56" i="12"/>
  <c r="K56" i="12"/>
  <c r="M56" i="12"/>
  <c r="O56" i="12"/>
  <c r="Q56" i="12"/>
  <c r="V56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G71" i="12"/>
  <c r="M71" i="12" s="1"/>
  <c r="I71" i="12"/>
  <c r="K71" i="12"/>
  <c r="O71" i="12"/>
  <c r="Q71" i="12"/>
  <c r="V71" i="12"/>
  <c r="G75" i="12"/>
  <c r="M75" i="12" s="1"/>
  <c r="I75" i="12"/>
  <c r="K75" i="12"/>
  <c r="O75" i="12"/>
  <c r="Q75" i="12"/>
  <c r="V75" i="12"/>
  <c r="G85" i="12"/>
  <c r="M85" i="12" s="1"/>
  <c r="I85" i="12"/>
  <c r="K85" i="12"/>
  <c r="O85" i="12"/>
  <c r="Q85" i="12"/>
  <c r="V8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3" i="12"/>
  <c r="M103" i="12" s="1"/>
  <c r="I103" i="12"/>
  <c r="K103" i="12"/>
  <c r="O103" i="12"/>
  <c r="Q103" i="12"/>
  <c r="V103" i="12"/>
  <c r="G106" i="12"/>
  <c r="M106" i="12" s="1"/>
  <c r="I106" i="12"/>
  <c r="K106" i="12"/>
  <c r="O106" i="12"/>
  <c r="Q106" i="12"/>
  <c r="V106" i="12"/>
  <c r="G110" i="12"/>
  <c r="G109" i="12" s="1"/>
  <c r="I110" i="12"/>
  <c r="K110" i="12"/>
  <c r="K109" i="12" s="1"/>
  <c r="O110" i="12"/>
  <c r="Q110" i="12"/>
  <c r="V110" i="12"/>
  <c r="V109" i="12" s="1"/>
  <c r="G111" i="12"/>
  <c r="M111" i="12" s="1"/>
  <c r="I111" i="12"/>
  <c r="K111" i="12"/>
  <c r="O111" i="12"/>
  <c r="Q111" i="12"/>
  <c r="Q109" i="12" s="1"/>
  <c r="V111" i="12"/>
  <c r="G113" i="12"/>
  <c r="I113" i="12"/>
  <c r="K113" i="12"/>
  <c r="M113" i="12"/>
  <c r="O113" i="12"/>
  <c r="Q113" i="12"/>
  <c r="V113" i="12"/>
  <c r="G119" i="12"/>
  <c r="G112" i="12" s="1"/>
  <c r="I119" i="12"/>
  <c r="I112" i="12" s="1"/>
  <c r="K119" i="12"/>
  <c r="O119" i="12"/>
  <c r="Q119" i="12"/>
  <c r="V119" i="12"/>
  <c r="G123" i="12"/>
  <c r="M123" i="12" s="1"/>
  <c r="I123" i="12"/>
  <c r="K123" i="12"/>
  <c r="O123" i="12"/>
  <c r="Q123" i="12"/>
  <c r="V123" i="12"/>
  <c r="G124" i="12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2" i="12"/>
  <c r="M132" i="12" s="1"/>
  <c r="I132" i="12"/>
  <c r="K132" i="12"/>
  <c r="O132" i="12"/>
  <c r="Q132" i="12"/>
  <c r="V132" i="12"/>
  <c r="G140" i="12"/>
  <c r="M140" i="12" s="1"/>
  <c r="I140" i="12"/>
  <c r="K140" i="12"/>
  <c r="O140" i="12"/>
  <c r="Q140" i="12"/>
  <c r="V140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V146" i="12"/>
  <c r="G147" i="12"/>
  <c r="G146" i="12" s="1"/>
  <c r="I147" i="12"/>
  <c r="I146" i="12" s="1"/>
  <c r="K147" i="12"/>
  <c r="K146" i="12" s="1"/>
  <c r="O147" i="12"/>
  <c r="O146" i="12" s="1"/>
  <c r="Q147" i="12"/>
  <c r="Q146" i="12" s="1"/>
  <c r="V147" i="12"/>
  <c r="G149" i="12"/>
  <c r="M149" i="12" s="1"/>
  <c r="I149" i="12"/>
  <c r="K149" i="12"/>
  <c r="O149" i="12"/>
  <c r="Q149" i="12"/>
  <c r="V149" i="12"/>
  <c r="V148" i="12" s="1"/>
  <c r="G155" i="12"/>
  <c r="M155" i="12" s="1"/>
  <c r="I155" i="12"/>
  <c r="K155" i="12"/>
  <c r="O155" i="12"/>
  <c r="Q155" i="12"/>
  <c r="V155" i="12"/>
  <c r="G159" i="12"/>
  <c r="M159" i="12" s="1"/>
  <c r="I159" i="12"/>
  <c r="K159" i="12"/>
  <c r="O159" i="12"/>
  <c r="Q159" i="12"/>
  <c r="V159" i="12"/>
  <c r="O160" i="12"/>
  <c r="G161" i="12"/>
  <c r="M161" i="12" s="1"/>
  <c r="M160" i="12" s="1"/>
  <c r="I161" i="12"/>
  <c r="I160" i="12" s="1"/>
  <c r="K161" i="12"/>
  <c r="K160" i="12" s="1"/>
  <c r="O161" i="12"/>
  <c r="Q161" i="12"/>
  <c r="Q160" i="12" s="1"/>
  <c r="V161" i="12"/>
  <c r="V160" i="12" s="1"/>
  <c r="G163" i="12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1" i="12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79" i="12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I184" i="12"/>
  <c r="K184" i="12"/>
  <c r="M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I191" i="12"/>
  <c r="K191" i="12"/>
  <c r="M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7" i="12"/>
  <c r="M207" i="12" s="1"/>
  <c r="I207" i="12"/>
  <c r="K207" i="12"/>
  <c r="K206" i="12" s="1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O210" i="12"/>
  <c r="G211" i="12"/>
  <c r="M211" i="12" s="1"/>
  <c r="M210" i="12" s="1"/>
  <c r="I211" i="12"/>
  <c r="I210" i="12" s="1"/>
  <c r="K211" i="12"/>
  <c r="K210" i="12" s="1"/>
  <c r="O211" i="12"/>
  <c r="Q211" i="12"/>
  <c r="Q210" i="12" s="1"/>
  <c r="V211" i="12"/>
  <c r="V210" i="12" s="1"/>
  <c r="G217" i="12"/>
  <c r="M217" i="12" s="1"/>
  <c r="M216" i="12" s="1"/>
  <c r="I217" i="12"/>
  <c r="I216" i="12" s="1"/>
  <c r="K217" i="12"/>
  <c r="K216" i="12" s="1"/>
  <c r="O217" i="12"/>
  <c r="O216" i="12" s="1"/>
  <c r="Q217" i="12"/>
  <c r="Q216" i="12" s="1"/>
  <c r="V217" i="12"/>
  <c r="V216" i="12" s="1"/>
  <c r="G222" i="12"/>
  <c r="I222" i="12"/>
  <c r="K222" i="12"/>
  <c r="M222" i="12"/>
  <c r="O222" i="12"/>
  <c r="Q222" i="12"/>
  <c r="V222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50" i="12"/>
  <c r="M250" i="12" s="1"/>
  <c r="I250" i="12"/>
  <c r="K250" i="12"/>
  <c r="O250" i="12"/>
  <c r="Q250" i="12"/>
  <c r="V250" i="12"/>
  <c r="G251" i="12"/>
  <c r="G252" i="12"/>
  <c r="M252" i="12" s="1"/>
  <c r="I252" i="12"/>
  <c r="K252" i="12"/>
  <c r="O252" i="12"/>
  <c r="Q252" i="12"/>
  <c r="V252" i="12"/>
  <c r="V251" i="12" s="1"/>
  <c r="G254" i="12"/>
  <c r="M254" i="12" s="1"/>
  <c r="I254" i="12"/>
  <c r="K254" i="12"/>
  <c r="O254" i="12"/>
  <c r="Q254" i="12"/>
  <c r="V254" i="12"/>
  <c r="G256" i="12"/>
  <c r="M256" i="12" s="1"/>
  <c r="I256" i="12"/>
  <c r="K256" i="12"/>
  <c r="O256" i="12"/>
  <c r="Q256" i="12"/>
  <c r="V256" i="12"/>
  <c r="G259" i="12"/>
  <c r="M259" i="12" s="1"/>
  <c r="I259" i="12"/>
  <c r="K259" i="12"/>
  <c r="O259" i="12"/>
  <c r="Q259" i="12"/>
  <c r="V259" i="12"/>
  <c r="G261" i="12"/>
  <c r="M261" i="12" s="1"/>
  <c r="I261" i="12"/>
  <c r="K261" i="12"/>
  <c r="O261" i="12"/>
  <c r="Q261" i="12"/>
  <c r="V261" i="12"/>
  <c r="G264" i="12"/>
  <c r="I264" i="12"/>
  <c r="K264" i="12"/>
  <c r="O264" i="12"/>
  <c r="Q264" i="12"/>
  <c r="V264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Q271" i="12"/>
  <c r="V271" i="12"/>
  <c r="G274" i="12"/>
  <c r="M274" i="12" s="1"/>
  <c r="I274" i="12"/>
  <c r="K274" i="12"/>
  <c r="O274" i="12"/>
  <c r="Q274" i="12"/>
  <c r="V274" i="12"/>
  <c r="G277" i="12"/>
  <c r="M277" i="12" s="1"/>
  <c r="I277" i="12"/>
  <c r="K277" i="12"/>
  <c r="O277" i="12"/>
  <c r="Q277" i="12"/>
  <c r="V277" i="12"/>
  <c r="G280" i="12"/>
  <c r="M280" i="12" s="1"/>
  <c r="I280" i="12"/>
  <c r="K280" i="12"/>
  <c r="O280" i="12"/>
  <c r="Q280" i="12"/>
  <c r="V280" i="12"/>
  <c r="G283" i="12"/>
  <c r="M283" i="12" s="1"/>
  <c r="I283" i="12"/>
  <c r="K283" i="12"/>
  <c r="O283" i="12"/>
  <c r="Q283" i="12"/>
  <c r="V283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6" i="12"/>
  <c r="M296" i="12" s="1"/>
  <c r="I296" i="12"/>
  <c r="K296" i="12"/>
  <c r="O296" i="12"/>
  <c r="Q296" i="12"/>
  <c r="V296" i="12"/>
  <c r="G302" i="12"/>
  <c r="M302" i="12" s="1"/>
  <c r="I302" i="12"/>
  <c r="K302" i="12"/>
  <c r="O302" i="12"/>
  <c r="Q302" i="12"/>
  <c r="V302" i="12"/>
  <c r="G306" i="12"/>
  <c r="I306" i="12"/>
  <c r="K306" i="12"/>
  <c r="O306" i="12"/>
  <c r="Q306" i="12"/>
  <c r="V306" i="12"/>
  <c r="G310" i="12"/>
  <c r="M310" i="12" s="1"/>
  <c r="I310" i="12"/>
  <c r="K310" i="12"/>
  <c r="O310" i="12"/>
  <c r="Q310" i="12"/>
  <c r="V310" i="12"/>
  <c r="G312" i="12"/>
  <c r="I312" i="12"/>
  <c r="K312" i="12"/>
  <c r="M312" i="12"/>
  <c r="O312" i="12"/>
  <c r="Q312" i="12"/>
  <c r="V312" i="12"/>
  <c r="G314" i="12"/>
  <c r="M314" i="12" s="1"/>
  <c r="I314" i="12"/>
  <c r="K314" i="12"/>
  <c r="O314" i="12"/>
  <c r="Q314" i="12"/>
  <c r="V314" i="12"/>
  <c r="G321" i="12"/>
  <c r="M321" i="12" s="1"/>
  <c r="I321" i="12"/>
  <c r="K321" i="12"/>
  <c r="O321" i="12"/>
  <c r="Q321" i="12"/>
  <c r="V321" i="12"/>
  <c r="G322" i="12"/>
  <c r="M322" i="12" s="1"/>
  <c r="I322" i="12"/>
  <c r="K322" i="12"/>
  <c r="O322" i="12"/>
  <c r="Q322" i="12"/>
  <c r="V322" i="12"/>
  <c r="G324" i="12"/>
  <c r="M324" i="12" s="1"/>
  <c r="I324" i="12"/>
  <c r="K324" i="12"/>
  <c r="O324" i="12"/>
  <c r="Q324" i="12"/>
  <c r="V324" i="12"/>
  <c r="G328" i="12"/>
  <c r="M328" i="12" s="1"/>
  <c r="I328" i="12"/>
  <c r="K328" i="12"/>
  <c r="O328" i="12"/>
  <c r="Q328" i="12"/>
  <c r="V328" i="12"/>
  <c r="G332" i="12"/>
  <c r="M332" i="12" s="1"/>
  <c r="I332" i="12"/>
  <c r="K332" i="12"/>
  <c r="O332" i="12"/>
  <c r="Q332" i="12"/>
  <c r="V332" i="12"/>
  <c r="G336" i="12"/>
  <c r="M336" i="12" s="1"/>
  <c r="I336" i="12"/>
  <c r="K336" i="12"/>
  <c r="O336" i="12"/>
  <c r="Q336" i="12"/>
  <c r="V336" i="12"/>
  <c r="G340" i="12"/>
  <c r="M340" i="12" s="1"/>
  <c r="I340" i="12"/>
  <c r="K340" i="12"/>
  <c r="O340" i="12"/>
  <c r="Q340" i="12"/>
  <c r="V340" i="12"/>
  <c r="G347" i="12"/>
  <c r="M347" i="12" s="1"/>
  <c r="I347" i="12"/>
  <c r="K347" i="12"/>
  <c r="O347" i="12"/>
  <c r="Q347" i="12"/>
  <c r="V347" i="12"/>
  <c r="G349" i="12"/>
  <c r="G348" i="12" s="1"/>
  <c r="I349" i="12"/>
  <c r="K349" i="12"/>
  <c r="O349" i="12"/>
  <c r="Q349" i="12"/>
  <c r="V349" i="12"/>
  <c r="V348" i="12" s="1"/>
  <c r="G350" i="12"/>
  <c r="M350" i="12" s="1"/>
  <c r="I350" i="12"/>
  <c r="I348" i="12" s="1"/>
  <c r="K350" i="12"/>
  <c r="O350" i="12"/>
  <c r="O348" i="12" s="1"/>
  <c r="Q350" i="12"/>
  <c r="V350" i="12"/>
  <c r="G354" i="12"/>
  <c r="G353" i="12" s="1"/>
  <c r="I354" i="12"/>
  <c r="K354" i="12"/>
  <c r="O354" i="12"/>
  <c r="O353" i="12" s="1"/>
  <c r="Q354" i="12"/>
  <c r="V354" i="12"/>
  <c r="G365" i="12"/>
  <c r="M365" i="12" s="1"/>
  <c r="I365" i="12"/>
  <c r="K365" i="12"/>
  <c r="O365" i="12"/>
  <c r="Q365" i="12"/>
  <c r="V365" i="12"/>
  <c r="G378" i="12"/>
  <c r="M378" i="12" s="1"/>
  <c r="I378" i="12"/>
  <c r="K378" i="12"/>
  <c r="O378" i="12"/>
  <c r="Q378" i="12"/>
  <c r="V378" i="12"/>
  <c r="G385" i="12"/>
  <c r="M385" i="12" s="1"/>
  <c r="M384" i="12" s="1"/>
  <c r="I385" i="12"/>
  <c r="I384" i="12" s="1"/>
  <c r="K385" i="12"/>
  <c r="K384" i="12" s="1"/>
  <c r="O385" i="12"/>
  <c r="O384" i="12" s="1"/>
  <c r="Q385" i="12"/>
  <c r="Q384" i="12" s="1"/>
  <c r="V385" i="12"/>
  <c r="V384" i="12" s="1"/>
  <c r="G387" i="12"/>
  <c r="M387" i="12" s="1"/>
  <c r="I387" i="12"/>
  <c r="K387" i="12"/>
  <c r="O387" i="12"/>
  <c r="Q387" i="12"/>
  <c r="V387" i="12"/>
  <c r="G388" i="12"/>
  <c r="M388" i="12" s="1"/>
  <c r="I388" i="12"/>
  <c r="K388" i="12"/>
  <c r="O388" i="12"/>
  <c r="Q388" i="12"/>
  <c r="V388" i="12"/>
  <c r="G389" i="12"/>
  <c r="M389" i="12" s="1"/>
  <c r="I389" i="12"/>
  <c r="K389" i="12"/>
  <c r="O389" i="12"/>
  <c r="Q389" i="12"/>
  <c r="V389" i="12"/>
  <c r="G390" i="12"/>
  <c r="I390" i="12"/>
  <c r="K390" i="12"/>
  <c r="M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M392" i="12" s="1"/>
  <c r="I392" i="12"/>
  <c r="K392" i="12"/>
  <c r="O392" i="12"/>
  <c r="Q392" i="12"/>
  <c r="V392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6" i="1"/>
  <c r="I36" i="1"/>
  <c r="J20" i="1"/>
  <c r="J18" i="1"/>
  <c r="G30" i="1"/>
  <c r="F30" i="1"/>
  <c r="J15" i="1"/>
  <c r="J16" i="1"/>
  <c r="J17" i="1"/>
  <c r="J19" i="1"/>
  <c r="E16" i="1"/>
  <c r="E18" i="1"/>
  <c r="J35" i="1" l="1"/>
  <c r="M223" i="13"/>
  <c r="M222" i="13" s="1"/>
  <c r="G349" i="13"/>
  <c r="G110" i="13"/>
  <c r="K354" i="13"/>
  <c r="M113" i="13"/>
  <c r="M96" i="13"/>
  <c r="V387" i="13"/>
  <c r="G387" i="13"/>
  <c r="O169" i="13"/>
  <c r="V155" i="13"/>
  <c r="V96" i="13"/>
  <c r="V256" i="13"/>
  <c r="K110" i="13"/>
  <c r="I96" i="13"/>
  <c r="Q324" i="13"/>
  <c r="K212" i="13"/>
  <c r="O96" i="13"/>
  <c r="O44" i="13"/>
  <c r="G291" i="12"/>
  <c r="O112" i="12"/>
  <c r="I109" i="12"/>
  <c r="O43" i="12"/>
  <c r="V170" i="12"/>
  <c r="V122" i="12"/>
  <c r="M112" i="12"/>
  <c r="G37" i="12"/>
  <c r="K353" i="12"/>
  <c r="I323" i="12"/>
  <c r="I206" i="12"/>
  <c r="M119" i="12"/>
  <c r="K112" i="12"/>
  <c r="V353" i="12"/>
  <c r="K323" i="12"/>
  <c r="M206" i="12"/>
  <c r="O386" i="12"/>
  <c r="I95" i="12"/>
  <c r="V95" i="12"/>
  <c r="K162" i="12"/>
  <c r="G162" i="12"/>
  <c r="Q95" i="12"/>
  <c r="V206" i="12"/>
  <c r="V162" i="12"/>
  <c r="V112" i="12"/>
  <c r="Q387" i="13"/>
  <c r="K123" i="13"/>
  <c r="G96" i="13"/>
  <c r="K44" i="13"/>
  <c r="K15" i="13"/>
  <c r="I15" i="13"/>
  <c r="V349" i="13"/>
  <c r="K324" i="13"/>
  <c r="O292" i="13"/>
  <c r="I261" i="13"/>
  <c r="O227" i="13"/>
  <c r="V184" i="13"/>
  <c r="Q177" i="13"/>
  <c r="O177" i="13"/>
  <c r="I123" i="13"/>
  <c r="Q96" i="13"/>
  <c r="K184" i="13"/>
  <c r="O324" i="13"/>
  <c r="I324" i="13"/>
  <c r="Q292" i="13"/>
  <c r="K261" i="13"/>
  <c r="G261" i="13"/>
  <c r="G256" i="13"/>
  <c r="Q227" i="13"/>
  <c r="I227" i="13"/>
  <c r="O212" i="13"/>
  <c r="Q184" i="13"/>
  <c r="K169" i="13"/>
  <c r="I169" i="13"/>
  <c r="G113" i="13"/>
  <c r="Q38" i="13"/>
  <c r="V261" i="13"/>
  <c r="V177" i="13"/>
  <c r="Q169" i="13"/>
  <c r="O387" i="13"/>
  <c r="I387" i="13"/>
  <c r="O354" i="13"/>
  <c r="M324" i="13"/>
  <c r="V292" i="13"/>
  <c r="O261" i="13"/>
  <c r="Q256" i="13"/>
  <c r="Q212" i="13"/>
  <c r="G123" i="13"/>
  <c r="O110" i="13"/>
  <c r="K96" i="13"/>
  <c r="I44" i="13"/>
  <c r="V15" i="13"/>
  <c r="Q354" i="13"/>
  <c r="M355" i="13"/>
  <c r="K349" i="13"/>
  <c r="G324" i="13"/>
  <c r="K227" i="13"/>
  <c r="G227" i="13"/>
  <c r="O184" i="13"/>
  <c r="K177" i="13"/>
  <c r="I177" i="13"/>
  <c r="G167" i="13"/>
  <c r="O155" i="13"/>
  <c r="G153" i="13"/>
  <c r="O113" i="13"/>
  <c r="K38" i="13"/>
  <c r="V354" i="13"/>
  <c r="I292" i="13"/>
  <c r="K256" i="13"/>
  <c r="V227" i="13"/>
  <c r="G212" i="13"/>
  <c r="V169" i="13"/>
  <c r="M156" i="13"/>
  <c r="M155" i="13" s="1"/>
  <c r="Q123" i="13"/>
  <c r="I110" i="13"/>
  <c r="V44" i="13"/>
  <c r="I38" i="13"/>
  <c r="Q15" i="13"/>
  <c r="O15" i="13"/>
  <c r="M256" i="13"/>
  <c r="I184" i="13"/>
  <c r="K387" i="13"/>
  <c r="I354" i="13"/>
  <c r="V324" i="13"/>
  <c r="K292" i="13"/>
  <c r="Q261" i="13"/>
  <c r="V212" i="13"/>
  <c r="V123" i="13"/>
  <c r="O123" i="13"/>
  <c r="K113" i="13"/>
  <c r="Q44" i="13"/>
  <c r="K15" i="12"/>
  <c r="I15" i="12"/>
  <c r="O260" i="12"/>
  <c r="G95" i="12"/>
  <c r="K291" i="12"/>
  <c r="K260" i="12"/>
  <c r="K221" i="12"/>
  <c r="G148" i="12"/>
  <c r="I43" i="12"/>
  <c r="O221" i="12"/>
  <c r="Q177" i="12"/>
  <c r="I177" i="12"/>
  <c r="Q122" i="12"/>
  <c r="I386" i="12"/>
  <c r="Q353" i="12"/>
  <c r="Q348" i="12"/>
  <c r="V323" i="12"/>
  <c r="I291" i="12"/>
  <c r="Q260" i="12"/>
  <c r="I260" i="12"/>
  <c r="Q251" i="12"/>
  <c r="Q162" i="12"/>
  <c r="O95" i="12"/>
  <c r="Q37" i="12"/>
  <c r="O291" i="12"/>
  <c r="K386" i="12"/>
  <c r="G384" i="12"/>
  <c r="O251" i="12"/>
  <c r="G206" i="12"/>
  <c r="G177" i="12"/>
  <c r="Q170" i="12"/>
  <c r="G160" i="12"/>
  <c r="Q148" i="12"/>
  <c r="K122" i="12"/>
  <c r="M95" i="12"/>
  <c r="V37" i="12"/>
  <c r="V15" i="12"/>
  <c r="G170" i="12"/>
  <c r="Q323" i="12"/>
  <c r="O323" i="12"/>
  <c r="M306" i="12"/>
  <c r="M291" i="12" s="1"/>
  <c r="K251" i="12"/>
  <c r="I221" i="12"/>
  <c r="G210" i="12"/>
  <c r="Q206" i="12"/>
  <c r="V177" i="12"/>
  <c r="O148" i="12"/>
  <c r="O122" i="12"/>
  <c r="I122" i="12"/>
  <c r="K95" i="12"/>
  <c r="K37" i="12"/>
  <c r="Q291" i="12"/>
  <c r="V386" i="12"/>
  <c r="K348" i="12"/>
  <c r="G260" i="12"/>
  <c r="I251" i="12"/>
  <c r="V221" i="12"/>
  <c r="O170" i="12"/>
  <c r="K148" i="12"/>
  <c r="I37" i="12"/>
  <c r="O15" i="12"/>
  <c r="Q386" i="12"/>
  <c r="K177" i="12"/>
  <c r="I170" i="12"/>
  <c r="M148" i="12"/>
  <c r="K43" i="12"/>
  <c r="M354" i="12"/>
  <c r="M353" i="12" s="1"/>
  <c r="M349" i="12"/>
  <c r="M348" i="12" s="1"/>
  <c r="I353" i="12"/>
  <c r="V291" i="12"/>
  <c r="V260" i="12"/>
  <c r="M251" i="12"/>
  <c r="Q221" i="12"/>
  <c r="O206" i="12"/>
  <c r="O177" i="12"/>
  <c r="K170" i="12"/>
  <c r="O162" i="12"/>
  <c r="I162" i="12"/>
  <c r="I148" i="12"/>
  <c r="G122" i="12"/>
  <c r="Q112" i="12"/>
  <c r="O109" i="12"/>
  <c r="V43" i="12"/>
  <c r="Q43" i="12"/>
  <c r="Q15" i="12"/>
  <c r="J31" i="1"/>
  <c r="J36" i="1" s="1"/>
  <c r="M16" i="14"/>
  <c r="M8" i="14" s="1"/>
  <c r="M44" i="13"/>
  <c r="M354" i="13"/>
  <c r="M292" i="13"/>
  <c r="M177" i="13"/>
  <c r="M184" i="13"/>
  <c r="M110" i="13"/>
  <c r="M15" i="13"/>
  <c r="M169" i="13"/>
  <c r="M395" i="13"/>
  <c r="M387" i="13" s="1"/>
  <c r="M350" i="13"/>
  <c r="M349" i="13" s="1"/>
  <c r="G44" i="13"/>
  <c r="G385" i="13"/>
  <c r="G292" i="13"/>
  <c r="G184" i="13"/>
  <c r="G15" i="13"/>
  <c r="G177" i="13"/>
  <c r="G169" i="13"/>
  <c r="M230" i="13"/>
  <c r="M227" i="13" s="1"/>
  <c r="M214" i="13"/>
  <c r="M212" i="13" s="1"/>
  <c r="M262" i="13"/>
  <c r="M261" i="13" s="1"/>
  <c r="M125" i="13"/>
  <c r="M123" i="13" s="1"/>
  <c r="M41" i="13"/>
  <c r="M38" i="13" s="1"/>
  <c r="M43" i="12"/>
  <c r="M323" i="12"/>
  <c r="M15" i="12"/>
  <c r="M386" i="12"/>
  <c r="M221" i="12"/>
  <c r="G216" i="12"/>
  <c r="G43" i="12"/>
  <c r="G15" i="12"/>
  <c r="G221" i="12"/>
  <c r="G386" i="12"/>
  <c r="G323" i="12"/>
  <c r="M124" i="12"/>
  <c r="M122" i="12" s="1"/>
  <c r="M40" i="12"/>
  <c r="M37" i="12" s="1"/>
  <c r="M264" i="12"/>
  <c r="M260" i="12" s="1"/>
  <c r="M179" i="12"/>
  <c r="M177" i="12" s="1"/>
  <c r="M171" i="12"/>
  <c r="M170" i="12" s="1"/>
  <c r="M163" i="12"/>
  <c r="M162" i="12" s="1"/>
  <c r="M147" i="12"/>
  <c r="M146" i="12" s="1"/>
  <c r="M110" i="12"/>
  <c r="M109" i="12" s="1"/>
  <c r="F34" i="1" l="1"/>
  <c r="H34" i="1" s="1"/>
  <c r="I34" i="1" s="1"/>
  <c r="J34" i="1" s="1"/>
  <c r="F33" i="1"/>
  <c r="H33" i="1" l="1"/>
  <c r="F36" i="1"/>
  <c r="G15" i="1" s="1"/>
  <c r="G16" i="1" l="1"/>
  <c r="G21" i="1" s="1"/>
  <c r="H36" i="1"/>
  <c r="I33" i="1"/>
  <c r="J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272DE6B9-B72F-493F-866D-D261E861C06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3A4FFB1-FC11-41BC-B60E-A64ECF087BC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078CBBD8-D5F4-4FBE-997C-DD88E98487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236A1D-E4E7-4AE8-9DBF-62CFD5E6C4E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1A58C0C8-C52D-4ABA-A199-5AB18CDFD6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B68972A-785E-4C2D-A8F0-8E4EDF43D67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<sst xmlns="http://schemas.openxmlformats.org/spreadsheetml/2006/main" count="3375" uniqueCount="597">
  <si>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</si>
  <si>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</si>
  <si>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</si>
  <si>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</si>
  <si>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</si>
  <si>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</si>
  <si>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</si>
  <si>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</si>
  <si>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</si>
  <si>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</si>
  <si>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</si>
  <si>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</si>
  <si>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</si>
  <si>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</si>
  <si>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</si>
  <si>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</si>
  <si>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</si>
  <si>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</si>
  <si>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</si>
  <si>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</si>
  <si>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</si>
  <si>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</si>
  <si>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</si>
  <si>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</si>
  <si>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</si>
  <si>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</si>
  <si>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</si>
  <si>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</si>
  <si>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</si>
  <si>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</si>
  <si>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</si>
  <si>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</si>
  <si>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</si>
  <si>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</si>
  <si>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</si>
  <si>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</si>
  <si>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</si>
  <si>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</t>
  </si>
  <si>
    <t>Stavba</t>
  </si>
  <si>
    <t>SO</t>
  </si>
  <si>
    <t>Stavební objekt</t>
  </si>
  <si>
    <t>01</t>
  </si>
  <si>
    <t>Rekonstrukce bytu - Albrechtická 160 byt č.1</t>
  </si>
  <si>
    <t>Rekonstrukce bytu - Albrechtická 160 byt č.13</t>
  </si>
  <si>
    <t>Rekonstrukce bytu - vedlejší a ostatní náklady</t>
  </si>
  <si>
    <t>Celkem za stavbu</t>
  </si>
  <si>
    <t>CZK</t>
  </si>
  <si>
    <t>0</t>
  </si>
  <si>
    <t>POZNÁMKA K ROZPOČTU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</si>
  <si>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</si>
  <si>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</si>
  <si>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</si>
  <si>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</si>
  <si>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</si>
  <si>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</si>
  <si>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</si>
  <si>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</si>
  <si>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</si>
  <si>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</si>
  <si>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</si>
  <si>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</si>
  <si>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</si>
  <si>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</si>
  <si>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</si>
  <si>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</si>
  <si>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</si>
  <si>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</si>
  <si>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</si>
  <si>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</si>
  <si>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</si>
  <si>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</si>
  <si>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</si>
  <si>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</si>
  <si>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</si>
  <si>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</si>
  <si>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</si>
  <si>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</si>
  <si>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762</t>
  </si>
  <si>
    <t>Konstrukce tesařské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</si>
  <si>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</si>
  <si>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</si>
  <si>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</si>
  <si>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</si>
  <si>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</si>
  <si>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</si>
  <si>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</si>
  <si>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</si>
  <si>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</si>
  <si>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</si>
  <si>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</si>
  <si>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</si>
  <si>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</si>
  <si>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</si>
  <si>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</si>
  <si>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</si>
  <si>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</si>
  <si>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</si>
  <si>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</si>
  <si>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</si>
  <si>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</si>
  <si>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</si>
  <si>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</si>
  <si>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</si>
  <si>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</si>
  <si>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</si>
  <si>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</si>
  <si>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</si>
  <si>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</si>
  <si>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</si>
  <si>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</si>
  <si>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</si>
  <si>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</si>
  <si>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</si>
  <si>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</si>
  <si>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</si>
  <si>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</si>
  <si>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</si>
  <si>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</si>
  <si>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</si>
  <si>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</si>
  <si>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</si>
  <si>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</si>
  <si>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</si>
  <si>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</si>
  <si>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</si>
  <si>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</si>
  <si>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</si>
  <si>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Poznámka k položkovému rozpočtu</t>
  </si>
  <si>
    <t>Vlastní</t>
  </si>
  <si>
    <t>Kalkul</t>
  </si>
  <si>
    <t>Práce</t>
  </si>
  <si>
    <t>POL1_</t>
  </si>
  <si>
    <t>Stavební práce se provádějí současně s elektroinstalací, proto je v nabídce nutno počítat s : 1</t>
  </si>
  <si>
    <t>VV</t>
  </si>
  <si>
    <t xml:space="preserve">koordinaci s firmou provádějící rozvody elektroinstalace. : </t>
  </si>
  <si>
    <t xml:space="preserve">Podlahové konstrukce jsou tvořeny z PVC, dřevotřísky a násypu, dle bouracích prací bude : </t>
  </si>
  <si>
    <t xml:space="preserve">upřesněn pracovní postup, zda dřevotříska je vyhovující, či nikoliv a je nutné ji vyměnit za OSB : </t>
  </si>
  <si>
    <t xml:space="preserve">které je součástí položkového rozpočtu. : </t>
  </si>
  <si>
    <t>317944311</t>
  </si>
  <si>
    <t>Válcované nosníky do č.12 do připravených otvorů</t>
  </si>
  <si>
    <t>t</t>
  </si>
  <si>
    <t>RTS 21/ II</t>
  </si>
  <si>
    <t>2x překlad do nové příčky : 1,1*3,06*2/1000*2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</si>
  <si>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</si>
  <si>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</si>
  <si>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</si>
  <si>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</si>
  <si>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</si>
  <si>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</si>
  <si>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</si>
  <si>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</si>
  <si>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RTS 20/ II</t>
  </si>
  <si>
    <t>(3,4*2+1,6)*2,6</t>
  </si>
  <si>
    <t>-(0,6*1,97)*2</t>
  </si>
  <si>
    <t>342948111</t>
  </si>
  <si>
    <t>Ukotvení příček k cihel.konstr. kotvami na hmožd.</t>
  </si>
  <si>
    <t>m</t>
  </si>
  <si>
    <t>2,6*4</t>
  </si>
  <si>
    <t>346244313</t>
  </si>
  <si>
    <t>Obezdívky van a WC nádržek z desek Ytong tl.100 mm</t>
  </si>
  <si>
    <t>(1,7*2+0,5*2)*0,5</t>
  </si>
  <si>
    <t>342264098</t>
  </si>
  <si>
    <t>Příplatek k podhledu sádrokart. za plochu do 10 m2</t>
  </si>
  <si>
    <t>Chodba : 3,4*1,3</t>
  </si>
  <si>
    <t>Koupelna : 2,4*1,6</t>
  </si>
  <si>
    <t>WC : 1,2*0,8</t>
  </si>
  <si>
    <t>Revizní dvířka 60x60 bílá - plast</t>
  </si>
  <si>
    <t>ks</t>
  </si>
  <si>
    <t>Indiv</t>
  </si>
  <si>
    <t>Specifikace</t>
  </si>
  <si>
    <t>POL3_</t>
  </si>
  <si>
    <t>15411740</t>
  </si>
  <si>
    <t>Profil L rovnoramenný S235  50x50x4 mm</t>
  </si>
  <si>
    <t>SPCM</t>
  </si>
  <si>
    <t>1,1*3,06*2/1000*2</t>
  </si>
  <si>
    <t>28349052</t>
  </si>
  <si>
    <t>Dvířka vanová 300 x 300 mm bílá - plast</t>
  </si>
  <si>
    <t>347013111RZ1</t>
  </si>
  <si>
    <t>Předstěna SDK,tl.75mm,1xoc.kce CD,1xRBI 12,5mm,izol bez dodávky izolace</t>
  </si>
  <si>
    <t>R-položka</t>
  </si>
  <si>
    <t>POL12_1</t>
  </si>
  <si>
    <t>WC : 0,8*2,6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</si>
  <si>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</si>
  <si>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</si>
  <si>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</si>
  <si>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</si>
  <si>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</si>
  <si>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</si>
  <si>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>Chodba : 3,4*2,6</t>
  </si>
  <si>
    <t>-0,6*1,97*2</t>
  </si>
  <si>
    <t>WC : (0,8+1,2)*2,6</t>
  </si>
  <si>
    <t>-0,6*1,97</t>
  </si>
  <si>
    <t>Koupelna : (2,4*2+1,6*2)*(2,6-2,1)</t>
  </si>
  <si>
    <t>Kuchyň : 3,4*2,6</t>
  </si>
  <si>
    <t>Nové dveře kuchyň - obývací pokoj : 1,6*2,4*2</t>
  </si>
  <si>
    <t>-0,8*1,97*2</t>
  </si>
  <si>
    <t>610991111</t>
  </si>
  <si>
    <t>Zakrývání výplní vnitřních otvorů, oken</t>
  </si>
  <si>
    <t>1,5*1,5</t>
  </si>
  <si>
    <t>2,4*1,5</t>
  </si>
  <si>
    <t>611421231</t>
  </si>
  <si>
    <t>Oprava váp.omítek stropů do 10% plochy - štukových po provedení rozvodů elektro</t>
  </si>
  <si>
    <t>Pokoj : 3,9*5,5</t>
  </si>
  <si>
    <t>Kuchyň : 3,3*2,6</t>
  </si>
  <si>
    <t>612401291</t>
  </si>
  <si>
    <t>Omítka malých ploch vnitřních stěn do 0,25 m2 vápennou štukovovou omítkou</t>
  </si>
  <si>
    <t>612421637</t>
  </si>
  <si>
    <t>Omítka vnitřní zdiva, MVC, štuková</t>
  </si>
  <si>
    <t>WC : 1,2*2,6</t>
  </si>
  <si>
    <t>Kuchyň : 0,8*1,5</t>
  </si>
  <si>
    <t>612421231</t>
  </si>
  <si>
    <t>Oprava vápen.omítek stěn do 10 % pl. - štukových po provedení rozvodů elektro</t>
  </si>
  <si>
    <t>Chodba : (1,3+3,4+1,3)*2,6</t>
  </si>
  <si>
    <t>Obývák : (5,5*2+3,9*2)*2,6</t>
  </si>
  <si>
    <t>-0,8*1,97</t>
  </si>
  <si>
    <t>-2,4*1,5</t>
  </si>
  <si>
    <t>Kuchyň : (3,3+2,6*2)*2,6</t>
  </si>
  <si>
    <t>-1,5*1,5</t>
  </si>
  <si>
    <t>612423531</t>
  </si>
  <si>
    <t>Omítka rýh stěn vápenná šířky do 15 cm, štuková</t>
  </si>
  <si>
    <t>1,5*0,07</t>
  </si>
  <si>
    <t>1,0*0,15</t>
  </si>
  <si>
    <t>40,0*0,03</t>
  </si>
  <si>
    <t>612481211</t>
  </si>
  <si>
    <t>Montáž výztužné sítě(perlinky)do stěrky-vnit.stěny včetně výztužné sítě a stěrkového tmelu</t>
  </si>
  <si>
    <t>Koupelna : (2,4*2+1,6*2)*2,6</t>
  </si>
  <si>
    <t>Nové dveře kuchyň-obývací pokoj : 1,4*2,2*2</t>
  </si>
  <si>
    <t>632411904</t>
  </si>
  <si>
    <t>Penetrace savých podkladů 0,25 l/m2</t>
  </si>
  <si>
    <t>631312611</t>
  </si>
  <si>
    <t>Mazanina betonová tl. 5 - 8 cm C 16/20</t>
  </si>
  <si>
    <t>m3</t>
  </si>
  <si>
    <t>Chodba : 1,6*0,8*0,08</t>
  </si>
  <si>
    <t>631581005</t>
  </si>
  <si>
    <t>Vyrovnání škváry prosáté pod plov.vrstvy podlah 20 mm</t>
  </si>
  <si>
    <t>1,6*0,8</t>
  </si>
  <si>
    <t>WC : 0,8*1,2</t>
  </si>
  <si>
    <t>632421120</t>
  </si>
  <si>
    <t>Potěr samonivelační ,ručně zpracovaný,tl. do 10 mm</t>
  </si>
  <si>
    <t>642942111</t>
  </si>
  <si>
    <t>Osazení zárubní dveřních ocelových, pl. do 2,5 m2 včetně dodávky zárubně  60 x 197 x 11 cm</t>
  </si>
  <si>
    <t>642944121</t>
  </si>
  <si>
    <t>Osazení ocelových zárubní dodatečně do 2,5 m2 včetně dodávky zárubně  80x197x11 cm</t>
  </si>
  <si>
    <t>952901111</t>
  </si>
  <si>
    <t>Vyčištění budov o výšce podlaží do 4 m</t>
  </si>
  <si>
    <t>952901110</t>
  </si>
  <si>
    <t>Čištění mytím ploch oken a dveří</t>
  </si>
  <si>
    <t>968061125</t>
  </si>
  <si>
    <t>Vyvěšení dřevěných dveřních křídel pl. do 2 m2</t>
  </si>
  <si>
    <t>968072455</t>
  </si>
  <si>
    <t>Vybourání kovových dveřních zárubní pl. do 2 m2</t>
  </si>
  <si>
    <t>0,6*2,0*2</t>
  </si>
  <si>
    <t>974031132</t>
  </si>
  <si>
    <t>Vysekání rýh ve zdi cihelné 5 x 7 cm</t>
  </si>
  <si>
    <t>1,5</t>
  </si>
  <si>
    <t>974031154</t>
  </si>
  <si>
    <t>Vysekání rýh ve zdi cihelné 10 x 15 cm</t>
  </si>
  <si>
    <t>978011121</t>
  </si>
  <si>
    <t>Otlučení omítek vnitřních vápenných stropů do 10 %</t>
  </si>
  <si>
    <t>978013121</t>
  </si>
  <si>
    <t>Otlučení omítek vnitřních stěn v rozsahu do 10 %</t>
  </si>
  <si>
    <t>Kuchyň : (3,3+2,5*2)*2,6</t>
  </si>
  <si>
    <t>978059521</t>
  </si>
  <si>
    <t>Odsekání vnitřních obkladů stěn do 2 m2</t>
  </si>
  <si>
    <t>Koupelna : 1,6*0,9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</si>
  <si>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</si>
  <si>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</si>
  <si>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</si>
  <si>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</si>
  <si>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999281111</t>
  </si>
  <si>
    <t>Přesun hmot pro opravy a údržbu do výšky 25 m</t>
  </si>
  <si>
    <t>Přesun hmot</t>
  </si>
  <si>
    <t>POL7_</t>
  </si>
  <si>
    <t>711212002</t>
  </si>
  <si>
    <t>Hydroizolační povlak - nátěr nebo stěrka</t>
  </si>
  <si>
    <t>(1,2*2+0,8*2-0,6)*0,1</t>
  </si>
  <si>
    <t>Koupelna : 1,6*2,4</t>
  </si>
  <si>
    <t>(1,6*2+2,4*2-0,6)*0,1</t>
  </si>
  <si>
    <t>(2,0+1,0)*2</t>
  </si>
  <si>
    <t>711212601</t>
  </si>
  <si>
    <t>Těsnicí pás do spoje podlaha - stěna</t>
  </si>
  <si>
    <t>WC : (1,2*2+0,8*2-0,6)</t>
  </si>
  <si>
    <t>Koupelna : (1,6*2+2,4*2-0,6)</t>
  </si>
  <si>
    <t>(1,7+0,7)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</si>
  <si>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</si>
  <si>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</si>
  <si>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</si>
  <si>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</si>
  <si>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</si>
  <si>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</si>
  <si>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</si>
  <si>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</si>
  <si>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</si>
  <si>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</si>
  <si>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</si>
  <si>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</si>
  <si>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</si>
  <si>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</si>
  <si>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</si>
  <si>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</si>
  <si>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</si>
  <si>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</si>
  <si>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</si>
  <si>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</si>
  <si>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</si>
  <si>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</si>
  <si>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</si>
  <si>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</si>
  <si>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</si>
  <si>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</si>
  <si>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</si>
  <si>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</si>
  <si>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</si>
  <si>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</si>
  <si>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</si>
  <si>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</si>
  <si>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</si>
  <si>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725119305</t>
  </si>
  <si>
    <t>Montáž klozetových mís kombinovaných stávajících</t>
  </si>
  <si>
    <t>soubor</t>
  </si>
  <si>
    <t>725219401</t>
  </si>
  <si>
    <t xml:space="preserve">Montáž umyvadel na šrouby do zdiva 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</si>
  <si>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</si>
  <si>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</si>
  <si>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</si>
  <si>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</si>
  <si>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</si>
  <si>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sporáku pro opětovné použití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</si>
  <si>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</si>
  <si>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</si>
  <si>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</si>
  <si>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</si>
  <si>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</si>
  <si>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</si>
  <si>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</si>
  <si>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</si>
  <si>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</si>
  <si>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</si>
  <si>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</si>
  <si>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</si>
  <si>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</si>
  <si>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</si>
  <si>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</si>
  <si>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</si>
  <si>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</si>
  <si>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</si>
  <si>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</si>
  <si>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</si>
  <si>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</si>
  <si>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</si>
  <si>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</si>
  <si>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</si>
  <si>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</si>
  <si>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</si>
  <si>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</si>
  <si>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</si>
  <si>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</si>
  <si>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Trojháček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</si>
  <si>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</si>
  <si>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</si>
  <si>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</si>
  <si>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</si>
  <si>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</si>
  <si>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170x70x41 cm 140l</t>
  </si>
  <si>
    <t>63465124</t>
  </si>
  <si>
    <t>Zrcadlo nemontované čiré tl. 4 mm 40x60cm</t>
  </si>
  <si>
    <t>725110811R00</t>
  </si>
  <si>
    <t>Demontáž klozetů splachovacích pro opětovné použití</t>
  </si>
  <si>
    <t>725210821R00</t>
  </si>
  <si>
    <t xml:space="preserve">Demontáž umyvadel bez výtokových armatur </t>
  </si>
  <si>
    <t>725619101R00</t>
  </si>
  <si>
    <t>Montáž sporáků stávajících včetně vyčištění a odmaštění</t>
  </si>
  <si>
    <t>998725202</t>
  </si>
  <si>
    <t>Přesun hmot pro zařizovací předměty, výšky do 12 m</t>
  </si>
  <si>
    <t>728415112</t>
  </si>
  <si>
    <t>Montáž mřížky větrací nebo ventilační do 0,10 m2</t>
  </si>
  <si>
    <t>429724811R</t>
  </si>
  <si>
    <t>Větrací mřížka 300x200mm plast bílá</t>
  </si>
  <si>
    <t>998728202</t>
  </si>
  <si>
    <t>Přesun hmot pro vzduchotechniku, výšky do 12 m</t>
  </si>
  <si>
    <t>762526811</t>
  </si>
  <si>
    <t>Demontáž podlah bez polštářů z dřevotřísky do 2 cm</t>
  </si>
  <si>
    <t>763614142</t>
  </si>
  <si>
    <t>M.podlahy z desek do tl.18 mm, P+D, lepením vč. dodávky desky OSB tl. 18 mm</t>
  </si>
  <si>
    <t>766411821</t>
  </si>
  <si>
    <t>Demontáž obložení stěn palubkami</t>
  </si>
  <si>
    <t>3,3*1,0</t>
  </si>
  <si>
    <t>1,0*0,8</t>
  </si>
  <si>
    <t>766661112</t>
  </si>
  <si>
    <t>Montáž dveří do zárubně,otevíravých 1kř.do 0,8 m</t>
  </si>
  <si>
    <t>766812840</t>
  </si>
  <si>
    <t xml:space="preserve">Demontáž kuchyňských linek </t>
  </si>
  <si>
    <t>766825821</t>
  </si>
  <si>
    <t>Demontáž vestavěných skříní 2křídlových</t>
  </si>
  <si>
    <t>766772840R00</t>
  </si>
  <si>
    <t>D+M šatní skříně - DTD, TL. 18mm,ABS HRANA. BARVA DEKOR DŘEVO - sonoma šatní tyč kovová včetně madel rozměr 1,5*0,4*2,6m 2dveřová, uchytky nerez, 5x vnitřní police 1,5*0,4*2,6m</t>
  </si>
  <si>
    <t>61160101Rwc</t>
  </si>
  <si>
    <t>Dveře vnitřní hladké plné 1kř. 60x197 bílé včetně kování WC</t>
  </si>
  <si>
    <t>61260603R</t>
  </si>
  <si>
    <t xml:space="preserve">Dveře vnitřní hladké 2/3 sklo 1kř. 80x197 bílé včetně kování </t>
  </si>
  <si>
    <t>76685488</t>
  </si>
  <si>
    <t>D+M Vnitřní vchodové dveře 800/1970  EI 30DP3, VSTUPNÍ, PLNÉ, DEKOR DŘEVO, KOVÁNÍ BEZPEČNOSTNÍ  koule-klika,KUKÁTKO, ZÁMEK S VLOŽKOU (3 KLÍČE), PRÁH</t>
  </si>
  <si>
    <t>766812840R00</t>
  </si>
  <si>
    <t>Dodávka nových polic - laminát - špíz,cca 70x50cm včetně konzol</t>
  </si>
  <si>
    <t>06</t>
  </si>
  <si>
    <t xml:space="preserve">D+M Odsavač par bílý 630W rekuperační </t>
  </si>
  <si>
    <t>7665488</t>
  </si>
  <si>
    <t>Vystěhování bytu - kuchyň. linka, skříň špajz, skříň včetně odvozu a poplatku za skládku</t>
  </si>
  <si>
    <t>766872840R00</t>
  </si>
  <si>
    <t>D+M nových dveří skříně - laminát v barvě kuchyň. linky včetně madla</t>
  </si>
  <si>
    <t>766877115R00</t>
  </si>
  <si>
    <t>D+M Kuchyňské linky atyp DL=2100mm + 600mm skříňka nad digestoří</t>
  </si>
  <si>
    <t>Lamino barvy dle požadavku invesotra, hrany ABS, : 2,7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</si>
  <si>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</si>
  <si>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</si>
  <si>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</si>
  <si>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</si>
  <si>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</si>
  <si>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</si>
  <si>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</si>
  <si>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</si>
  <si>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</si>
  <si>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</si>
  <si>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</si>
  <si>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</si>
  <si>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</si>
  <si>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</si>
  <si>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767137801</t>
  </si>
  <si>
    <t>Demontáž příček sádrokartonových, roštu</t>
  </si>
  <si>
    <t>3,9*2,6</t>
  </si>
  <si>
    <t>767137803</t>
  </si>
  <si>
    <t>Demontáž příček sádrokartonových, desek do suti</t>
  </si>
  <si>
    <t>3,9*2,6*2</t>
  </si>
  <si>
    <t>767137803R00</t>
  </si>
  <si>
    <t>Demontáž příček umakartových, desek do suti</t>
  </si>
  <si>
    <t>(2,4+1,6+2,4+1,6+1,2+0,8)*2,6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</si>
  <si>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</si>
  <si>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</si>
  <si>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</si>
  <si>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</si>
  <si>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</si>
  <si>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</si>
  <si>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</si>
  <si>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</si>
  <si>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</si>
  <si>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</si>
  <si>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</si>
  <si>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</si>
  <si>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</si>
  <si>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</si>
  <si>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Koupelna : (2,4*2+1,6*2-0,6)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</si>
  <si>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</si>
  <si>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</si>
  <si>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</si>
  <si>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</si>
  <si>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</si>
  <si>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</si>
  <si>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</si>
  <si>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WC : 1,2*0,8</t>
  </si>
  <si>
    <t xml:space="preserve">  Koupelna : 1,6*2,4</t>
  </si>
  <si>
    <t>Konec provozního součtu</t>
  </si>
  <si>
    <t>4,8*1,15</t>
  </si>
  <si>
    <t>3,4*0,1*1,15</t>
  </si>
  <si>
    <t>998771202</t>
  </si>
  <si>
    <t>Přesun hmot pro podlahy z dlaždic, výšky do 12 m</t>
  </si>
  <si>
    <t>776101101</t>
  </si>
  <si>
    <t>Vysávání podlah prům.vysavačem pod povlak.podlahy</t>
  </si>
  <si>
    <t>776401800</t>
  </si>
  <si>
    <t>Demontáž soklíků nebo lišt, pryžových nebo z PVC odstranění a uložení na hromady</t>
  </si>
  <si>
    <t>Chodba : (3,4*2+1,3*2+1,6*2+0,8-0,8*2-0,6*2)</t>
  </si>
  <si>
    <t>WC : (1,1*2+0,8*2-0,6)</t>
  </si>
  <si>
    <t>Koupelna : (1,6*4-0,6)</t>
  </si>
  <si>
    <t>Kuchyň : (2,6*2+3,3*2-0,8)</t>
  </si>
  <si>
    <t>Pokoj : (5,5*2+3,9*2-0,8)</t>
  </si>
  <si>
    <t>776421100</t>
  </si>
  <si>
    <t>Lepení podlahových soklíků z PVC a vinylu včetně dodávky soklíku PVC</t>
  </si>
  <si>
    <t>Chodba : (3,4*2+1,3*2-0,8*2-0,6*2)</t>
  </si>
  <si>
    <t>776521100</t>
  </si>
  <si>
    <t>Lepení povlak.podlah z pásů PVC na fixační lepidlo včetně podlahoviny Novoflor standard tl. 1,5 mm</t>
  </si>
  <si>
    <t>776981101</t>
  </si>
  <si>
    <t xml:space="preserve">Montáž přechodové, podlahové lišty samolepicí </t>
  </si>
  <si>
    <t>0,6*2</t>
  </si>
  <si>
    <t>0,8*2</t>
  </si>
  <si>
    <t>776994111</t>
  </si>
  <si>
    <t>Svařování povlakových podlah z pásů nebo čtverců včetně svařovací šňůry PVC 1179</t>
  </si>
  <si>
    <t xml:space="preserve">  Chodba : 3,4*1,3</t>
  </si>
  <si>
    <t xml:space="preserve">  Pokoj : 3,9*5,5</t>
  </si>
  <si>
    <t xml:space="preserve">  Kuchyň : 3,3*2,6</t>
  </si>
  <si>
    <t>34,45*0,5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</si>
  <si>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</si>
  <si>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</si>
  <si>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</si>
  <si>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</si>
  <si>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</si>
  <si>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</si>
  <si>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Koupelna : (2,4*2+1,6*2)*2,1</t>
  </si>
  <si>
    <t>-0,6*2,0</t>
  </si>
  <si>
    <t>Kuchyň : (0,6+0,9)*1,75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</si>
  <si>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</si>
  <si>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</si>
  <si>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</si>
  <si>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</si>
  <si>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</si>
  <si>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</si>
  <si>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03</t>
  </si>
  <si>
    <t>Keramický obklad 2 odstíny barev 20x40 - předpoklad ceny 400Kč/m2</t>
  </si>
  <si>
    <t xml:space="preserve">  Koupelna : (2,4*2+1,6*2)*2,1</t>
  </si>
  <si>
    <t xml:space="preserve">  -0,6*2,0</t>
  </si>
  <si>
    <t xml:space="preserve">  Kuchyň : (0,6+0,9)*1,75</t>
  </si>
  <si>
    <t>18,225*1,1</t>
  </si>
  <si>
    <t>998781202</t>
  </si>
  <si>
    <t>Přesun hmot pro obklady keramické, výšky do 12 m</t>
  </si>
  <si>
    <t>783424340</t>
  </si>
  <si>
    <t>Nátěr syntet. potrubí do DN 50 mm  Z+2x +1x email</t>
  </si>
  <si>
    <t>783225400</t>
  </si>
  <si>
    <t>Nátěr syntetický kov. konstr. 2x + 1x email + tmel</t>
  </si>
  <si>
    <t>(0,6+2*2,1)*(0,15+0,05*2)*2</t>
  </si>
  <si>
    <t>(0,8+2*2,1)*(0,15+0,05*2)*3</t>
  </si>
  <si>
    <t>784403801</t>
  </si>
  <si>
    <t>Odstranění maleb omytím v místnosti H do 3,8 m</t>
  </si>
  <si>
    <t xml:space="preserve">Stropy : </t>
  </si>
  <si>
    <t>Chodba : (1,3+3,4+1,3+1,6)*2,6</t>
  </si>
  <si>
    <t>784195112</t>
  </si>
  <si>
    <t>Malba Primalex Standard, bílá, bez penetrace, 2x</t>
  </si>
  <si>
    <t xml:space="preserve">Stěny : </t>
  </si>
  <si>
    <t>Chodba : (3,4*2+1,3*2)*2,6</t>
  </si>
  <si>
    <t>WC : (0,8*2+1,2*2)*2,6</t>
  </si>
  <si>
    <t>Pokoj : (3,9*2+5,5*2)*2,6</t>
  </si>
  <si>
    <t>Kuchyň : (3,3*2+2,6*2)*2,6</t>
  </si>
  <si>
    <t>784011222</t>
  </si>
  <si>
    <t>Zakrytí podlah včetně papírové lepenky</t>
  </si>
  <si>
    <t>21547455</t>
  </si>
  <si>
    <t>Stavební přípomoce HZS včetně materiálu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</si>
  <si>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</si>
  <si>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</si>
  <si>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</si>
  <si>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</si>
  <si>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</si>
  <si>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</si>
  <si>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</si>
  <si>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</si>
  <si>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</si>
  <si>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</si>
  <si>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</si>
  <si>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</si>
  <si>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</si>
  <si>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</si>
  <si>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</si>
  <si>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</si>
  <si>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</si>
  <si>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</si>
  <si>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</si>
  <si>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</si>
  <si>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</si>
  <si>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1x nový otvor kuchyně-obývací pokoj : 1,1*3,06*2/1000*3</t>
  </si>
  <si>
    <t xml:space="preserve">2x překlad do nové příčky : </t>
  </si>
  <si>
    <t>1,1*3,06*2/1000*3</t>
  </si>
  <si>
    <t>Kuchyň : 2,0*1,5</t>
  </si>
  <si>
    <t>Osazení zárubní dveřních ocelových, pl. do 2,5 m2 včetně dodávky zárubně  80 x 197 x 11 cm</t>
  </si>
  <si>
    <t>968062456</t>
  </si>
  <si>
    <t>Vybourání dřevěných dveřních zárubní pl. nad 2 m2</t>
  </si>
  <si>
    <t>0,8*2,6</t>
  </si>
  <si>
    <t>970231100</t>
  </si>
  <si>
    <t>Řezání cihelného zdiva hl. řezu 100 mm</t>
  </si>
  <si>
    <t>Nový otvor kuchyň - obývací pokoj : 2,0*2+0,8</t>
  </si>
  <si>
    <t>971033631</t>
  </si>
  <si>
    <t>Vybourání otv. zeď cihel. pl.4 m2, tl.15 cm, MVC</t>
  </si>
  <si>
    <t>0,9*2,0</t>
  </si>
  <si>
    <t>725240811</t>
  </si>
  <si>
    <t>Demontáž sprchových kabin bez výtokových armatur</t>
  </si>
  <si>
    <t>1,5*2,6</t>
  </si>
  <si>
    <t>Malba Primalex Standard, bílá, bez penetrace, 3x - syté stávající malby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</si>
  <si>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</si>
  <si>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</si>
  <si>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</si>
  <si>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</si>
  <si>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</si>
  <si>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</si>
  <si>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</si>
  <si>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</si>
  <si>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</si>
  <si>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</si>
  <si>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</si>
  <si>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</si>
  <si>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</si>
  <si>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</si>
  <si>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</si>
  <si>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</si>
  <si>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</si>
  <si>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</si>
  <si>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</si>
  <si>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Rekonstrukce bytu Albrechtická 160 byt č.1 a č.13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</si>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</sst>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4" fontId="14" fillId="0" borderId="0" xfId="0" applyNumberFormat="1" applyFont="1" applyAlignment="1">
      <alignment vertical="top" shrinkToFit="1"/>
    </xf>
    <xf numFmtId="164" fontId="15" fillId="0" borderId="0" xfId="0" applyNumberFormat="1" applyFont="1" applyAlignment="1">
      <alignment horizontal="center" vertical="top" wrapText="1" shrinkToFit="1"/>
    </xf>
    <xf numFmtId="164" fontId="15" fillId="0" borderId="0" xfId="0" applyNumberFormat="1" applyFont="1" applyAlignment="1">
      <alignment vertical="top" wrapText="1" shrinkToFit="1"/>
    </xf>
    <xf numFmtId="164" fontId="16" fillId="0" borderId="0" xfId="0" applyNumberFormat="1" applyFont="1" applyAlignment="1">
      <alignment horizontal="center" vertical="top" wrapText="1" shrinkToFit="1"/>
    </xf>
    <xf numFmtId="164" fontId="16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Alignment="1">
      <alignment horizontal="left" vertical="top" wrapText="1"/>
    </xf>
    <xf numFmtId="164" fontId="16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155" t="s">
        <v>35</v>
      </c>
      <c r="B2" s="155"/>
      <c r="C2" s="155"/>
      <c r="D2" s="155"/>
      <c r="E2" s="155"/>
      <c r="F2" s="155"/>
      <c r="G2" s="15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8"/>
  <sheetViews>
    <sheetView showGridLines="0" tabSelected="1" topLeftCell="B1" zoomScaleNormal="100" zoomScaleSheetLayoutView="75" workbookViewId="0">
      <selection activeCell="G15" sqref="G15:I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180" t="s">
        <v>4</v>
      </c>
      <c r="C1" s="181"/>
      <c r="D1" s="181"/>
      <c r="E1" s="181"/>
      <c r="F1" s="181"/>
      <c r="G1" s="181"/>
      <c r="H1" s="181"/>
      <c r="I1" s="181"/>
      <c r="J1" s="182"/>
    </row>
    <row r="2" spans="1:15" ht="36" customHeight="1" x14ac:dyDescent="0.2">
      <c r="A2" s="2"/>
      <c r="B2" s="65" t="s">
        <v>23</v>
      </c>
      <c r="C2" s="66"/>
      <c r="D2" s="67"/>
      <c r="E2" s="186" t="s">
        <v>591</v>
      </c>
      <c r="F2" s="187"/>
      <c r="G2" s="187"/>
      <c r="H2" s="187"/>
      <c r="I2" s="187"/>
      <c r="J2" s="188"/>
      <c r="O2" s="1"/>
    </row>
    <row r="3" spans="1:15" ht="27" hidden="1" customHeight="1" x14ac:dyDescent="0.2">
      <c r="A3" s="2"/>
      <c r="B3" s="68"/>
      <c r="C3" s="66"/>
      <c r="D3" s="69"/>
      <c r="E3" s="189"/>
      <c r="F3" s="190"/>
      <c r="G3" s="190"/>
      <c r="H3" s="190"/>
      <c r="I3" s="190"/>
      <c r="J3" s="191"/>
    </row>
    <row r="4" spans="1:15" ht="23.25" customHeight="1" x14ac:dyDescent="0.2">
      <c r="A4" s="2"/>
      <c r="B4" s="70"/>
      <c r="C4" s="71"/>
      <c r="D4" s="72"/>
      <c r="E4" s="173"/>
      <c r="F4" s="173"/>
      <c r="G4" s="173"/>
      <c r="H4" s="173"/>
      <c r="I4" s="173"/>
      <c r="J4" s="174"/>
    </row>
    <row r="5" spans="1:15" ht="24" customHeight="1" x14ac:dyDescent="0.2">
      <c r="A5" s="2"/>
      <c r="B5" s="31" t="s">
        <v>22</v>
      </c>
      <c r="D5" s="177" t="s">
        <v>592</v>
      </c>
      <c r="E5" s="177"/>
      <c r="F5" s="177"/>
      <c r="G5" s="177"/>
      <c r="H5" s="18" t="s">
        <v>36</v>
      </c>
      <c r="I5" s="22">
        <v>296139</v>
      </c>
      <c r="J5" s="8"/>
    </row>
    <row r="6" spans="1:15" ht="15.75" customHeight="1" x14ac:dyDescent="0.2">
      <c r="A6" s="2"/>
      <c r="B6" s="28"/>
      <c r="C6" s="50"/>
      <c r="D6" s="178" t="s">
        <v>593</v>
      </c>
      <c r="E6" s="178"/>
      <c r="F6" s="178"/>
      <c r="G6" s="178"/>
      <c r="H6" s="18" t="s">
        <v>30</v>
      </c>
      <c r="I6" s="22" t="s">
        <v>596</v>
      </c>
      <c r="J6" s="8"/>
    </row>
    <row r="7" spans="1:15" ht="15.75" customHeight="1" x14ac:dyDescent="0.2">
      <c r="A7" s="2"/>
      <c r="B7" s="29"/>
      <c r="C7" s="51"/>
      <c r="D7" s="48" t="s">
        <v>594</v>
      </c>
      <c r="E7" s="179" t="s">
        <v>595</v>
      </c>
      <c r="F7" s="179"/>
      <c r="G7" s="17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2"/>
      <c r="E11" s="192"/>
      <c r="F11" s="192"/>
      <c r="G11" s="192"/>
      <c r="H11" s="18" t="s">
        <v>36</v>
      </c>
      <c r="I11" s="153"/>
      <c r="J11" s="8"/>
    </row>
    <row r="12" spans="1:15" ht="15.75" customHeight="1" x14ac:dyDescent="0.2">
      <c r="A12" s="2"/>
      <c r="B12" s="28"/>
      <c r="C12" s="50"/>
      <c r="D12" s="172"/>
      <c r="E12" s="172"/>
      <c r="F12" s="172"/>
      <c r="G12" s="172"/>
      <c r="H12" s="18" t="s">
        <v>30</v>
      </c>
      <c r="I12" s="153"/>
      <c r="J12" s="8"/>
    </row>
    <row r="13" spans="1:15" ht="15.75" customHeight="1" x14ac:dyDescent="0.2">
      <c r="A13" s="2"/>
      <c r="B13" s="29"/>
      <c r="C13" s="51"/>
      <c r="D13" s="154"/>
      <c r="E13" s="175"/>
      <c r="F13" s="176"/>
      <c r="G13" s="176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164">
        <f>ZakladDPHSniVypocet</f>
        <v>0</v>
      </c>
      <c r="H15" s="165"/>
      <c r="I15" s="165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62">
        <f>ZakladDPHSni*0.15</f>
        <v>0</v>
      </c>
      <c r="H16" s="163"/>
      <c r="I16" s="163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164">
        <v>0</v>
      </c>
      <c r="H17" s="165"/>
      <c r="I17" s="165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83">
        <v>0</v>
      </c>
      <c r="H18" s="184"/>
      <c r="I18" s="184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185">
        <v>0</v>
      </c>
      <c r="H19" s="185"/>
      <c r="I19" s="185"/>
      <c r="J19" s="41" t="str">
        <f t="shared" si="0"/>
        <v>CZK</v>
      </c>
    </row>
    <row r="20" spans="1:10" ht="27.75" hidden="1" customHeight="1" thickBot="1" x14ac:dyDescent="0.25">
      <c r="A20" s="2"/>
      <c r="B20" s="99" t="s">
        <v>24</v>
      </c>
      <c r="C20" s="100"/>
      <c r="D20" s="100"/>
      <c r="E20" s="101"/>
      <c r="F20" s="102"/>
      <c r="G20" s="166">
        <v>773537.16</v>
      </c>
      <c r="H20" s="167"/>
      <c r="I20" s="167"/>
      <c r="J20" s="103" t="str">
        <f t="shared" si="0"/>
        <v>CZK</v>
      </c>
    </row>
    <row r="21" spans="1:10" ht="27.75" customHeight="1" thickBot="1" x14ac:dyDescent="0.25">
      <c r="A21" s="2"/>
      <c r="B21" s="99" t="s">
        <v>31</v>
      </c>
      <c r="C21" s="104"/>
      <c r="D21" s="104"/>
      <c r="E21" s="104"/>
      <c r="F21" s="105"/>
      <c r="G21" s="166">
        <f>ZakladDPHSni+DPHSni</f>
        <v>0</v>
      </c>
      <c r="H21" s="166"/>
      <c r="I21" s="166"/>
      <c r="J21" s="106" t="s">
        <v>46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168"/>
      <c r="E26" s="169"/>
      <c r="G26" s="170"/>
      <c r="H26" s="171"/>
      <c r="I26" s="171"/>
      <c r="J26" s="25"/>
    </row>
    <row r="27" spans="1:10" ht="12.75" customHeight="1" x14ac:dyDescent="0.2">
      <c r="A27" s="2"/>
      <c r="B27" s="2"/>
      <c r="D27" s="161" t="s">
        <v>2</v>
      </c>
      <c r="E27" s="161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">
      <c r="B29" s="76" t="s">
        <v>17</v>
      </c>
      <c r="C29" s="77"/>
      <c r="D29" s="77"/>
      <c r="E29" s="77"/>
      <c r="F29" s="78"/>
      <c r="G29" s="78"/>
      <c r="H29" s="78"/>
      <c r="I29" s="78"/>
      <c r="J29" s="79"/>
    </row>
    <row r="30" spans="1:10" ht="25.5" customHeight="1" x14ac:dyDescent="0.2">
      <c r="A30" s="75" t="s">
        <v>33</v>
      </c>
      <c r="B30" s="80" t="s">
        <v>18</v>
      </c>
      <c r="C30" s="81" t="s">
        <v>6</v>
      </c>
      <c r="D30" s="81"/>
      <c r="E30" s="81"/>
      <c r="F30" s="82" t="str">
        <f>B15</f>
        <v>Základ pro sníženou DPH</v>
      </c>
      <c r="G30" s="82" t="str">
        <f>B17</f>
        <v>Základ pro základní DPH</v>
      </c>
      <c r="H30" s="83" t="s">
        <v>19</v>
      </c>
      <c r="I30" s="83" t="s">
        <v>1</v>
      </c>
      <c r="J30" s="84" t="s">
        <v>0</v>
      </c>
    </row>
    <row r="31" spans="1:10" ht="25.5" hidden="1" customHeight="1" x14ac:dyDescent="0.2">
      <c r="A31" s="75">
        <v>1</v>
      </c>
      <c r="B31" s="85" t="s">
        <v>38</v>
      </c>
      <c r="C31" s="159"/>
      <c r="D31" s="159"/>
      <c r="E31" s="159"/>
      <c r="F31" s="86">
        <v>773537.16</v>
      </c>
      <c r="G31" s="87">
        <v>0</v>
      </c>
      <c r="H31" s="88">
        <v>116030.57</v>
      </c>
      <c r="I31" s="88">
        <v>889567.73</v>
      </c>
      <c r="J31" s="89">
        <f>IF(CenaCelkemVypocet=0,"",I31/CenaCelkemVypocet*100)</f>
        <v>100</v>
      </c>
    </row>
    <row r="32" spans="1:10" ht="25.5" customHeight="1" x14ac:dyDescent="0.2">
      <c r="A32" s="75">
        <v>2</v>
      </c>
      <c r="B32" s="90" t="s">
        <v>39</v>
      </c>
      <c r="C32" s="160" t="s">
        <v>40</v>
      </c>
      <c r="D32" s="160"/>
      <c r="E32" s="160"/>
      <c r="F32" s="91"/>
      <c r="G32" s="92"/>
      <c r="H32" s="92"/>
      <c r="I32" s="92"/>
      <c r="J32" s="93"/>
    </row>
    <row r="33" spans="1:10" ht="25.5" customHeight="1" x14ac:dyDescent="0.2">
      <c r="A33" s="75">
        <v>3</v>
      </c>
      <c r="B33" s="94" t="s">
        <v>41</v>
      </c>
      <c r="C33" s="159" t="s">
        <v>42</v>
      </c>
      <c r="D33" s="159"/>
      <c r="E33" s="159"/>
      <c r="F33" s="95">
        <f>'SO 01 Pol'!G15+'SO 01 Pol'!G37+'SO 01 Pol'!G43+'SO 01 Pol'!G95+'SO 01 Pol'!G109+'SO 01 Pol'!G112+'SO 01 Pol'!G122+'SO 01 Pol'!G146+'SO 01 Pol'!G148+'SO 01 Pol'!G160+'SO 01 Pol'!G162+'SO 01 Pol'!G170+'SO 01 Pol'!G177+'SO 01 Pol'!G206+'SO 01 Pol'!G210+'SO 01 Pol'!G216+'SO 01 Pol'!G221+'SO 01 Pol'!G251+'SO 01 Pol'!G260+'SO 01 Pol'!G291+'SO 01 Pol'!G323+'SO 01 Pol'!G348+'SO 01 Pol'!G353+'SO 01 Pol'!G384+'SO 01 Pol'!G386</f>
        <v>0</v>
      </c>
      <c r="G33" s="88">
        <v>0</v>
      </c>
      <c r="H33" s="88">
        <f>F33*0.15</f>
        <v>0</v>
      </c>
      <c r="I33" s="88">
        <f>H33+F33</f>
        <v>0</v>
      </c>
      <c r="J33" s="89">
        <f>IF(CenaCelkemVypocet=0,"",I33/CenaCelkemVypocet*100)</f>
        <v>0</v>
      </c>
    </row>
    <row r="34" spans="1:10" ht="25.5" customHeight="1" x14ac:dyDescent="0.2">
      <c r="A34" s="75">
        <v>3</v>
      </c>
      <c r="B34" s="94" t="s">
        <v>41</v>
      </c>
      <c r="C34" s="159" t="s">
        <v>43</v>
      </c>
      <c r="D34" s="159"/>
      <c r="E34" s="159"/>
      <c r="F34" s="95">
        <f>'SO 01 P1'!G15+'SO 01 P1'!G38+'SO 01 P1'!G44+'SO 01 P1'!G96+'SO 01 P1'!G110+'SO 01 P1'!G113+'SO 01 P1'!G123+'SO 01 P1'!G153+'SO 01 P1'!G155+'SO 01 P1'!G167+'SO 01 P1'!G169+'SO 01 P1'!G177+'SO 01 P1'!G184+'SO 01 P1'!G212+'SO 01 P1'!G216+'SO 01 P1'!G222+'SO 01 P1'!G227+'SO 01 P1'!G256+'SO 01 P1'!G261+'SO 01 P1'!G292+'SO 01 P1'!G324+'SO 01 P1'!G349+'SO 01 P1'!G354+'SO 01 P1'!G385+'SO 01 P1'!G387</f>
        <v>0</v>
      </c>
      <c r="G34" s="88">
        <v>0</v>
      </c>
      <c r="H34" s="88">
        <f>F34*0.15</f>
        <v>0</v>
      </c>
      <c r="I34" s="88">
        <f>H34+F34</f>
        <v>0</v>
      </c>
      <c r="J34" s="89">
        <f>IF(CenaCelkemVypocet=0,"",I34/CenaCelkemVypocet*100)</f>
        <v>0</v>
      </c>
    </row>
    <row r="35" spans="1:10" ht="25.5" customHeight="1" x14ac:dyDescent="0.2">
      <c r="A35" s="75">
        <v>3</v>
      </c>
      <c r="B35" s="94" t="s">
        <v>41</v>
      </c>
      <c r="C35" s="159" t="s">
        <v>44</v>
      </c>
      <c r="D35" s="159"/>
      <c r="E35" s="159"/>
      <c r="F35" s="95">
        <f>'SO 01 P2'!G8</f>
        <v>0</v>
      </c>
      <c r="G35" s="88">
        <v>0</v>
      </c>
      <c r="H35" s="88">
        <f>F35*0.15</f>
        <v>0</v>
      </c>
      <c r="I35" s="88">
        <f>H35+F35</f>
        <v>0</v>
      </c>
      <c r="J35" s="89">
        <f>IF(CenaCelkemVypocet=0,"",I35/CenaCelkemVypocet*100)</f>
        <v>0</v>
      </c>
    </row>
    <row r="36" spans="1:10" ht="25.5" customHeight="1" x14ac:dyDescent="0.2">
      <c r="A36" s="75"/>
      <c r="B36" s="156" t="s">
        <v>45</v>
      </c>
      <c r="C36" s="157"/>
      <c r="D36" s="157"/>
      <c r="E36" s="158"/>
      <c r="F36" s="96">
        <f>SUM(F33:F35)</f>
        <v>0</v>
      </c>
      <c r="G36" s="97">
        <f>SUMIF(A31:A35,"=1",G31:G35)</f>
        <v>0</v>
      </c>
      <c r="H36" s="97">
        <f>SUM(H33:H35)</f>
        <v>0</v>
      </c>
      <c r="I36" s="97">
        <f>SUMIF(A31:A35,"=1",I31:I35)</f>
        <v>889567.73</v>
      </c>
      <c r="J36" s="98">
        <f>SUMIF(A31:A35,"=1",J31:J35)</f>
        <v>100</v>
      </c>
    </row>
    <row r="38" spans="1:10" x14ac:dyDescent="0.2">
      <c r="F38" s="73"/>
      <c r="G38" s="73"/>
      <c r="H38" s="73"/>
      <c r="I38" s="73"/>
      <c r="J38" s="7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6">
    <mergeCell ref="B1:J1"/>
    <mergeCell ref="G18:I18"/>
    <mergeCell ref="G19:I19"/>
    <mergeCell ref="E2:J2"/>
    <mergeCell ref="E3:J3"/>
    <mergeCell ref="D11:G11"/>
    <mergeCell ref="D12:G12"/>
    <mergeCell ref="E4:J4"/>
    <mergeCell ref="E13:G13"/>
    <mergeCell ref="D5:G5"/>
    <mergeCell ref="D6:G6"/>
    <mergeCell ref="E7:G7"/>
    <mergeCell ref="D27:E27"/>
    <mergeCell ref="G16:I16"/>
    <mergeCell ref="G15:I15"/>
    <mergeCell ref="G21:I21"/>
    <mergeCell ref="G17:I17"/>
    <mergeCell ref="G20:I20"/>
    <mergeCell ref="D26:E26"/>
    <mergeCell ref="G26:I26"/>
    <mergeCell ref="B36:E36"/>
    <mergeCell ref="C31:E31"/>
    <mergeCell ref="C32:E32"/>
    <mergeCell ref="C33:E33"/>
    <mergeCell ref="C34:E34"/>
    <mergeCell ref="C35:E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3" t="s">
        <v>7</v>
      </c>
      <c r="B1" s="193"/>
      <c r="C1" s="194"/>
      <c r="D1" s="193"/>
      <c r="E1" s="193"/>
      <c r="F1" s="193"/>
      <c r="G1" s="193"/>
    </row>
    <row r="2" spans="1:7" ht="24.95" customHeight="1" x14ac:dyDescent="0.2">
      <c r="A2" s="45" t="s">
        <v>8</v>
      </c>
      <c r="B2" s="44"/>
      <c r="C2" s="195"/>
      <c r="D2" s="195"/>
      <c r="E2" s="195"/>
      <c r="F2" s="195"/>
      <c r="G2" s="196"/>
    </row>
    <row r="3" spans="1:7" ht="24.95" customHeight="1" x14ac:dyDescent="0.2">
      <c r="A3" s="45" t="s">
        <v>9</v>
      </c>
      <c r="B3" s="44"/>
      <c r="C3" s="195"/>
      <c r="D3" s="195"/>
      <c r="E3" s="195"/>
      <c r="F3" s="195"/>
      <c r="G3" s="196"/>
    </row>
    <row r="4" spans="1:7" ht="24.95" customHeight="1" x14ac:dyDescent="0.2">
      <c r="A4" s="45" t="s">
        <v>10</v>
      </c>
      <c r="B4" s="44"/>
      <c r="C4" s="195"/>
      <c r="D4" s="195"/>
      <c r="E4" s="195"/>
      <c r="F4" s="195"/>
      <c r="G4" s="19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CB21-9D25-467B-8767-CDD11247D8A2}">
  <sheetPr>
    <outlinePr summaryBelow="0"/>
  </sheetPr>
  <dimension ref="A1:BH5000"/>
  <sheetViews>
    <sheetView workbookViewId="0">
      <pane ySplit="7" topLeftCell="A8" activePane="bottomLeft" state="frozen"/>
      <selection pane="bottomLeft" activeCell="AA16" sqref="AA16"/>
    </sheetView>
  </sheetViews>
  <sheetFormatPr defaultRowHeight="12.75" outlineLevelRow="1" x14ac:dyDescent="0.2"/>
  <cols>
    <col min="1" max="1" width="3.42578125" customWidth="1"/>
    <col min="2" max="2" width="12.5703125" style="107" customWidth="1"/>
    <col min="3" max="3" width="38.28515625" style="10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100</v>
      </c>
    </row>
    <row r="2" spans="1:60" ht="24.95" customHeight="1" x14ac:dyDescent="0.2">
      <c r="A2" s="108" t="s">
        <v>8</v>
      </c>
      <c r="B2" s="44" t="s">
        <v>37</v>
      </c>
      <c r="C2" s="198" t="s">
        <v>591</v>
      </c>
      <c r="D2" s="199"/>
      <c r="E2" s="199"/>
      <c r="F2" s="199"/>
      <c r="G2" s="200"/>
      <c r="AG2" t="s">
        <v>101</v>
      </c>
    </row>
    <row r="3" spans="1:60" ht="24.95" customHeight="1" x14ac:dyDescent="0.2">
      <c r="A3" s="108" t="s">
        <v>9</v>
      </c>
      <c r="B3" s="44" t="s">
        <v>39</v>
      </c>
      <c r="C3" s="198" t="s">
        <v>40</v>
      </c>
      <c r="D3" s="199"/>
      <c r="E3" s="199"/>
      <c r="F3" s="199"/>
      <c r="G3" s="200"/>
      <c r="AC3" s="107" t="s">
        <v>101</v>
      </c>
      <c r="AG3" t="s">
        <v>102</v>
      </c>
    </row>
    <row r="4" spans="1:60" ht="24.95" customHeight="1" x14ac:dyDescent="0.2">
      <c r="A4" s="109" t="s">
        <v>10</v>
      </c>
      <c r="B4" s="110" t="s">
        <v>41</v>
      </c>
      <c r="C4" s="201" t="s">
        <v>42</v>
      </c>
      <c r="D4" s="202"/>
      <c r="E4" s="202"/>
      <c r="F4" s="202"/>
      <c r="G4" s="203"/>
      <c r="AG4" t="s">
        <v>103</v>
      </c>
    </row>
    <row r="5" spans="1:60" x14ac:dyDescent="0.2">
      <c r="D5" s="10"/>
    </row>
    <row r="6" spans="1:60" ht="38.25" x14ac:dyDescent="0.2">
      <c r="A6" s="112" t="s">
        <v>104</v>
      </c>
      <c r="B6" s="114" t="s">
        <v>105</v>
      </c>
      <c r="C6" s="114" t="s">
        <v>106</v>
      </c>
      <c r="D6" s="113" t="s">
        <v>107</v>
      </c>
      <c r="E6" s="112" t="s">
        <v>108</v>
      </c>
      <c r="F6" s="111" t="s">
        <v>109</v>
      </c>
      <c r="G6" s="112" t="s">
        <v>26</v>
      </c>
      <c r="H6" s="115" t="s">
        <v>27</v>
      </c>
      <c r="I6" s="115" t="s">
        <v>110</v>
      </c>
      <c r="J6" s="115" t="s">
        <v>28</v>
      </c>
      <c r="K6" s="115" t="s">
        <v>111</v>
      </c>
      <c r="L6" s="115" t="s">
        <v>112</v>
      </c>
      <c r="M6" s="115" t="s">
        <v>113</v>
      </c>
      <c r="N6" s="115" t="s">
        <v>114</v>
      </c>
      <c r="O6" s="115" t="s">
        <v>115</v>
      </c>
      <c r="P6" s="115" t="s">
        <v>116</v>
      </c>
      <c r="Q6" s="115" t="s">
        <v>117</v>
      </c>
      <c r="R6" s="115" t="s">
        <v>118</v>
      </c>
      <c r="S6" s="115" t="s">
        <v>119</v>
      </c>
      <c r="T6" s="115" t="s">
        <v>120</v>
      </c>
      <c r="U6" s="115" t="s">
        <v>121</v>
      </c>
      <c r="V6" s="115" t="s">
        <v>122</v>
      </c>
      <c r="W6" s="115" t="s">
        <v>123</v>
      </c>
      <c r="X6" s="115" t="s">
        <v>124</v>
      </c>
    </row>
    <row r="7" spans="1:60" hidden="1" x14ac:dyDescent="0.2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">
      <c r="A8" s="127" t="s">
        <v>125</v>
      </c>
      <c r="B8" s="128" t="s">
        <v>47</v>
      </c>
      <c r="C8" s="145" t="s">
        <v>48</v>
      </c>
      <c r="D8" s="129"/>
      <c r="E8" s="130"/>
      <c r="F8" s="131"/>
      <c r="G8" s="132"/>
      <c r="H8" s="126"/>
      <c r="I8" s="126">
        <f>SUM(I9:I14)</f>
        <v>0</v>
      </c>
      <c r="J8" s="126"/>
      <c r="K8" s="126">
        <f>SUM(K9:K14)</f>
        <v>0</v>
      </c>
      <c r="L8" s="126"/>
      <c r="M8" s="126">
        <f>SUM(M9:M14)</f>
        <v>0</v>
      </c>
      <c r="N8" s="126"/>
      <c r="O8" s="126">
        <f>SUM(O9:O14)</f>
        <v>0</v>
      </c>
      <c r="P8" s="126"/>
      <c r="Q8" s="126">
        <f>SUM(Q9:Q14)</f>
        <v>0</v>
      </c>
      <c r="R8" s="126"/>
      <c r="S8" s="126"/>
      <c r="T8" s="126"/>
      <c r="U8" s="126"/>
      <c r="V8" s="126">
        <f>SUM(V9:V14)</f>
        <v>0</v>
      </c>
      <c r="W8" s="126"/>
      <c r="X8" s="126"/>
      <c r="AG8" t="s">
        <v>126</v>
      </c>
    </row>
    <row r="9" spans="1:60" outlineLevel="1" x14ac:dyDescent="0.2">
      <c r="A9" s="133">
        <v>1</v>
      </c>
      <c r="B9" s="134" t="s">
        <v>37</v>
      </c>
      <c r="C9" s="146" t="s">
        <v>127</v>
      </c>
      <c r="D9" s="135"/>
      <c r="E9" s="136"/>
      <c r="F9" s="137"/>
      <c r="G9" s="138"/>
      <c r="H9" s="121">
        <v>0</v>
      </c>
      <c r="I9" s="121">
        <f>ROUND(E9*H9,2)</f>
        <v>0</v>
      </c>
      <c r="J9" s="121">
        <v>0</v>
      </c>
      <c r="K9" s="121">
        <f>ROUND(E9*J9,2)</f>
        <v>0</v>
      </c>
      <c r="L9" s="121">
        <v>15</v>
      </c>
      <c r="M9" s="121">
        <f>G9*(1+L9/100)</f>
        <v>0</v>
      </c>
      <c r="N9" s="121">
        <v>0</v>
      </c>
      <c r="O9" s="121">
        <f>ROUND(E9*N9,2)</f>
        <v>0</v>
      </c>
      <c r="P9" s="121">
        <v>0</v>
      </c>
      <c r="Q9" s="121">
        <f>ROUND(E9*P9,2)</f>
        <v>0</v>
      </c>
      <c r="R9" s="121"/>
      <c r="S9" s="121" t="s">
        <v>128</v>
      </c>
      <c r="T9" s="121" t="s">
        <v>129</v>
      </c>
      <c r="U9" s="121">
        <v>0</v>
      </c>
      <c r="V9" s="121">
        <f>ROUND(E9*U9,2)</f>
        <v>0</v>
      </c>
      <c r="W9" s="121"/>
      <c r="X9" s="121" t="s">
        <v>130</v>
      </c>
      <c r="Y9" s="116"/>
      <c r="Z9" s="116"/>
      <c r="AA9" s="116"/>
      <c r="AB9" s="116"/>
      <c r="AC9" s="116"/>
      <c r="AD9" s="116"/>
      <c r="AE9" s="116"/>
      <c r="AF9" s="116"/>
      <c r="AG9" s="116" t="s">
        <v>131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ht="22.5" outlineLevel="1" x14ac:dyDescent="0.2">
      <c r="A10" s="119"/>
      <c r="B10" s="120"/>
      <c r="C10" s="147" t="s">
        <v>132</v>
      </c>
      <c r="D10" s="122"/>
      <c r="E10" s="123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16"/>
      <c r="Z10" s="116"/>
      <c r="AA10" s="116"/>
      <c r="AB10" s="116"/>
      <c r="AC10" s="116"/>
      <c r="AD10" s="116"/>
      <c r="AE10" s="116"/>
      <c r="AF10" s="116"/>
      <c r="AG10" s="116" t="s">
        <v>133</v>
      </c>
      <c r="AH10" s="116">
        <v>0</v>
      </c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ht="22.5" outlineLevel="1" x14ac:dyDescent="0.2">
      <c r="A11" s="119"/>
      <c r="B11" s="120"/>
      <c r="C11" s="147" t="s">
        <v>134</v>
      </c>
      <c r="D11" s="122"/>
      <c r="E11" s="123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16"/>
      <c r="Z11" s="116"/>
      <c r="AA11" s="116"/>
      <c r="AB11" s="116"/>
      <c r="AC11" s="116"/>
      <c r="AD11" s="116"/>
      <c r="AE11" s="116"/>
      <c r="AF11" s="116"/>
      <c r="AG11" s="116" t="s">
        <v>133</v>
      </c>
      <c r="AH11" s="116">
        <v>0</v>
      </c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ht="22.5" outlineLevel="1" x14ac:dyDescent="0.2">
      <c r="A12" s="119"/>
      <c r="B12" s="120"/>
      <c r="C12" s="147" t="s">
        <v>135</v>
      </c>
      <c r="D12" s="122"/>
      <c r="E12" s="123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16"/>
      <c r="Z12" s="116"/>
      <c r="AA12" s="116"/>
      <c r="AB12" s="116"/>
      <c r="AC12" s="116"/>
      <c r="AD12" s="116"/>
      <c r="AE12" s="116"/>
      <c r="AF12" s="116"/>
      <c r="AG12" s="116" t="s">
        <v>133</v>
      </c>
      <c r="AH12" s="116">
        <v>0</v>
      </c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ht="22.5" outlineLevel="1" x14ac:dyDescent="0.2">
      <c r="A13" s="119"/>
      <c r="B13" s="120"/>
      <c r="C13" s="147" t="s">
        <v>136</v>
      </c>
      <c r="D13" s="122"/>
      <c r="E13" s="123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16"/>
      <c r="Z13" s="116"/>
      <c r="AA13" s="116"/>
      <c r="AB13" s="116"/>
      <c r="AC13" s="116"/>
      <c r="AD13" s="116"/>
      <c r="AE13" s="116"/>
      <c r="AF13" s="116"/>
      <c r="AG13" s="116" t="s">
        <v>133</v>
      </c>
      <c r="AH13" s="116">
        <v>0</v>
      </c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 x14ac:dyDescent="0.2">
      <c r="A14" s="119"/>
      <c r="B14" s="120"/>
      <c r="C14" s="147" t="s">
        <v>137</v>
      </c>
      <c r="D14" s="122"/>
      <c r="E14" s="123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16"/>
      <c r="Z14" s="116"/>
      <c r="AA14" s="116"/>
      <c r="AB14" s="116"/>
      <c r="AC14" s="116"/>
      <c r="AD14" s="116"/>
      <c r="AE14" s="116"/>
      <c r="AF14" s="116"/>
      <c r="AG14" s="116" t="s">
        <v>133</v>
      </c>
      <c r="AH14" s="116">
        <v>0</v>
      </c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x14ac:dyDescent="0.2">
      <c r="A15" s="127" t="s">
        <v>125</v>
      </c>
      <c r="B15" s="128" t="s">
        <v>49</v>
      </c>
      <c r="C15" s="145" t="s">
        <v>50</v>
      </c>
      <c r="D15" s="129"/>
      <c r="E15" s="130"/>
      <c r="F15" s="131"/>
      <c r="G15" s="132">
        <f>SUMIF(AG16:AG36,"&lt;&gt;NOR",G16:G36)</f>
        <v>0</v>
      </c>
      <c r="H15" s="126"/>
      <c r="I15" s="126">
        <f>SUM(I16:I36)</f>
        <v>13414.79</v>
      </c>
      <c r="J15" s="126"/>
      <c r="K15" s="126">
        <f>SUM(K16:K36)</f>
        <v>11910.5</v>
      </c>
      <c r="L15" s="126"/>
      <c r="M15" s="126">
        <f>SUM(M16:M36)</f>
        <v>0</v>
      </c>
      <c r="N15" s="126"/>
      <c r="O15" s="126">
        <f>SUM(O16:O36)</f>
        <v>1.67</v>
      </c>
      <c r="P15" s="126"/>
      <c r="Q15" s="126">
        <f>SUM(Q16:Q36)</f>
        <v>0</v>
      </c>
      <c r="R15" s="126"/>
      <c r="S15" s="126"/>
      <c r="T15" s="126"/>
      <c r="U15" s="126"/>
      <c r="V15" s="126">
        <f>SUM(V16:V36)</f>
        <v>21.950000000000003</v>
      </c>
      <c r="W15" s="126"/>
      <c r="X15" s="126"/>
      <c r="AG15" t="s">
        <v>126</v>
      </c>
    </row>
    <row r="16" spans="1:60" outlineLevel="1" x14ac:dyDescent="0.2">
      <c r="A16" s="133">
        <v>2</v>
      </c>
      <c r="B16" s="134" t="s">
        <v>138</v>
      </c>
      <c r="C16" s="146" t="s">
        <v>139</v>
      </c>
      <c r="D16" s="135" t="s">
        <v>140</v>
      </c>
      <c r="E16" s="136">
        <v>1.346E-2</v>
      </c>
      <c r="F16" s="137"/>
      <c r="G16" s="138">
        <f>ROUND(E16*F16,2)</f>
        <v>0</v>
      </c>
      <c r="H16" s="121">
        <v>42724.55</v>
      </c>
      <c r="I16" s="121">
        <f>ROUND(E16*H16,2)</f>
        <v>575.07000000000005</v>
      </c>
      <c r="J16" s="121">
        <v>9555.4500000000007</v>
      </c>
      <c r="K16" s="121">
        <f>ROUND(E16*J16,2)</f>
        <v>128.62</v>
      </c>
      <c r="L16" s="121">
        <v>15</v>
      </c>
      <c r="M16" s="121">
        <f>G16*(1+L16/100)</f>
        <v>0</v>
      </c>
      <c r="N16" s="121">
        <v>1.0900000000000001</v>
      </c>
      <c r="O16" s="121">
        <f>ROUND(E16*N16,2)</f>
        <v>0.01</v>
      </c>
      <c r="P16" s="121">
        <v>0</v>
      </c>
      <c r="Q16" s="121">
        <f>ROUND(E16*P16,2)</f>
        <v>0</v>
      </c>
      <c r="R16" s="121"/>
      <c r="S16" s="121" t="s">
        <v>141</v>
      </c>
      <c r="T16" s="121" t="s">
        <v>141</v>
      </c>
      <c r="U16" s="121">
        <v>20.6</v>
      </c>
      <c r="V16" s="121">
        <f>ROUND(E16*U16,2)</f>
        <v>0.28000000000000003</v>
      </c>
      <c r="W16" s="121"/>
      <c r="X16" s="121" t="s">
        <v>130</v>
      </c>
      <c r="Y16" s="116"/>
      <c r="Z16" s="116"/>
      <c r="AA16" s="116"/>
      <c r="AB16" s="116"/>
      <c r="AC16" s="116"/>
      <c r="AD16" s="116"/>
      <c r="AE16" s="116"/>
      <c r="AF16" s="116"/>
      <c r="AG16" s="116" t="s">
        <v>131</v>
      </c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outlineLevel="1" x14ac:dyDescent="0.2">
      <c r="A17" s="119"/>
      <c r="B17" s="120"/>
      <c r="C17" s="147" t="s">
        <v>142</v>
      </c>
      <c r="D17" s="122"/>
      <c r="E17" s="123">
        <v>1.346E-2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16"/>
      <c r="Z17" s="116"/>
      <c r="AA17" s="116"/>
      <c r="AB17" s="116"/>
      <c r="AC17" s="116"/>
      <c r="AD17" s="116"/>
      <c r="AE17" s="116"/>
      <c r="AF17" s="116"/>
      <c r="AG17" s="116" t="s">
        <v>133</v>
      </c>
      <c r="AH17" s="116">
        <v>0</v>
      </c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</row>
    <row r="18" spans="1:60" outlineLevel="1" x14ac:dyDescent="0.2">
      <c r="A18" s="139">
        <v>3</v>
      </c>
      <c r="B18" s="140" t="s">
        <v>143</v>
      </c>
      <c r="C18" s="148" t="s">
        <v>144</v>
      </c>
      <c r="D18" s="141" t="s">
        <v>145</v>
      </c>
      <c r="E18" s="142">
        <v>1</v>
      </c>
      <c r="F18" s="143"/>
      <c r="G18" s="144">
        <f>ROUND(E18*F18,2)</f>
        <v>0</v>
      </c>
      <c r="H18" s="121">
        <v>7.79</v>
      </c>
      <c r="I18" s="121">
        <f>ROUND(E18*H18,2)</f>
        <v>7.79</v>
      </c>
      <c r="J18" s="121">
        <v>473.71</v>
      </c>
      <c r="K18" s="121">
        <f>ROUND(E18*J18,2)</f>
        <v>473.71</v>
      </c>
      <c r="L18" s="121">
        <v>15</v>
      </c>
      <c r="M18" s="121">
        <f>G18*(1+L18/100)</f>
        <v>0</v>
      </c>
      <c r="N18" s="121">
        <v>1.6000000000000001E-4</v>
      </c>
      <c r="O18" s="121">
        <f>ROUND(E18*N18,2)</f>
        <v>0</v>
      </c>
      <c r="P18" s="121">
        <v>0</v>
      </c>
      <c r="Q18" s="121">
        <f>ROUND(E18*P18,2)</f>
        <v>0</v>
      </c>
      <c r="R18" s="121"/>
      <c r="S18" s="121" t="s">
        <v>141</v>
      </c>
      <c r="T18" s="121" t="s">
        <v>141</v>
      </c>
      <c r="U18" s="121">
        <v>0.94</v>
      </c>
      <c r="V18" s="121">
        <f>ROUND(E18*U18,2)</f>
        <v>0.94</v>
      </c>
      <c r="W18" s="121"/>
      <c r="X18" s="121" t="s">
        <v>130</v>
      </c>
      <c r="Y18" s="116"/>
      <c r="Z18" s="116"/>
      <c r="AA18" s="116"/>
      <c r="AB18" s="116"/>
      <c r="AC18" s="116"/>
      <c r="AD18" s="116"/>
      <c r="AE18" s="116"/>
      <c r="AF18" s="116"/>
      <c r="AG18" s="116" t="s">
        <v>131</v>
      </c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outlineLevel="1" x14ac:dyDescent="0.2">
      <c r="A19" s="139">
        <v>4</v>
      </c>
      <c r="B19" s="140" t="s">
        <v>146</v>
      </c>
      <c r="C19" s="148" t="s">
        <v>147</v>
      </c>
      <c r="D19" s="141" t="s">
        <v>145</v>
      </c>
      <c r="E19" s="142">
        <v>1</v>
      </c>
      <c r="F19" s="143"/>
      <c r="G19" s="144">
        <f>ROUND(E19*F19,2)</f>
        <v>0</v>
      </c>
      <c r="H19" s="121">
        <v>11.69</v>
      </c>
      <c r="I19" s="121">
        <f>ROUND(E19*H19,2)</f>
        <v>11.69</v>
      </c>
      <c r="J19" s="121">
        <v>524.30999999999995</v>
      </c>
      <c r="K19" s="121">
        <f>ROUND(E19*J19,2)</f>
        <v>524.30999999999995</v>
      </c>
      <c r="L19" s="121">
        <v>15</v>
      </c>
      <c r="M19" s="121">
        <f>G19*(1+L19/100)</f>
        <v>0</v>
      </c>
      <c r="N19" s="121">
        <v>2.4000000000000001E-4</v>
      </c>
      <c r="O19" s="121">
        <f>ROUND(E19*N19,2)</f>
        <v>0</v>
      </c>
      <c r="P19" s="121">
        <v>0</v>
      </c>
      <c r="Q19" s="121">
        <f>ROUND(E19*P19,2)</f>
        <v>0</v>
      </c>
      <c r="R19" s="121"/>
      <c r="S19" s="121" t="s">
        <v>141</v>
      </c>
      <c r="T19" s="121" t="s">
        <v>141</v>
      </c>
      <c r="U19" s="121">
        <v>1.04</v>
      </c>
      <c r="V19" s="121">
        <f>ROUND(E19*U19,2)</f>
        <v>1.04</v>
      </c>
      <c r="W19" s="121"/>
      <c r="X19" s="121" t="s">
        <v>130</v>
      </c>
      <c r="Y19" s="116"/>
      <c r="Z19" s="116"/>
      <c r="AA19" s="116"/>
      <c r="AB19" s="116"/>
      <c r="AC19" s="116"/>
      <c r="AD19" s="116"/>
      <c r="AE19" s="116"/>
      <c r="AF19" s="116"/>
      <c r="AG19" s="116" t="s">
        <v>131</v>
      </c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ht="22.5" outlineLevel="1" x14ac:dyDescent="0.2">
      <c r="A20" s="133">
        <v>5</v>
      </c>
      <c r="B20" s="134" t="s">
        <v>148</v>
      </c>
      <c r="C20" s="146" t="s">
        <v>149</v>
      </c>
      <c r="D20" s="135" t="s">
        <v>150</v>
      </c>
      <c r="E20" s="136">
        <v>19.475999999999999</v>
      </c>
      <c r="F20" s="137"/>
      <c r="G20" s="138">
        <f>ROUND(E20*F20,2)</f>
        <v>0</v>
      </c>
      <c r="H20" s="121">
        <v>490.43</v>
      </c>
      <c r="I20" s="121">
        <f>ROUND(E20*H20,2)</f>
        <v>9551.61</v>
      </c>
      <c r="J20" s="121">
        <v>243.57</v>
      </c>
      <c r="K20" s="121">
        <f>ROUND(E20*J20,2)</f>
        <v>4743.7700000000004</v>
      </c>
      <c r="L20" s="121">
        <v>15</v>
      </c>
      <c r="M20" s="121">
        <f>G20*(1+L20/100)</f>
        <v>0</v>
      </c>
      <c r="N20" s="121">
        <v>7.4709999999999999E-2</v>
      </c>
      <c r="O20" s="121">
        <f>ROUND(E20*N20,2)</f>
        <v>1.46</v>
      </c>
      <c r="P20" s="121">
        <v>0</v>
      </c>
      <c r="Q20" s="121">
        <f>ROUND(E20*P20,2)</f>
        <v>0</v>
      </c>
      <c r="R20" s="121"/>
      <c r="S20" s="121" t="s">
        <v>141</v>
      </c>
      <c r="T20" s="121" t="s">
        <v>151</v>
      </c>
      <c r="U20" s="121">
        <v>0.52915000000000001</v>
      </c>
      <c r="V20" s="121">
        <f>ROUND(E20*U20,2)</f>
        <v>10.31</v>
      </c>
      <c r="W20" s="121"/>
      <c r="X20" s="121" t="s">
        <v>130</v>
      </c>
      <c r="Y20" s="116"/>
      <c r="Z20" s="116"/>
      <c r="AA20" s="116"/>
      <c r="AB20" s="116"/>
      <c r="AC20" s="116"/>
      <c r="AD20" s="116"/>
      <c r="AE20" s="116"/>
      <c r="AF20" s="116"/>
      <c r="AG20" s="116" t="s">
        <v>131</v>
      </c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</row>
    <row r="21" spans="1:60" outlineLevel="1" x14ac:dyDescent="0.2">
      <c r="A21" s="119"/>
      <c r="B21" s="120"/>
      <c r="C21" s="147" t="s">
        <v>152</v>
      </c>
      <c r="D21" s="122"/>
      <c r="E21" s="123">
        <v>21.84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16"/>
      <c r="Z21" s="116"/>
      <c r="AA21" s="116"/>
      <c r="AB21" s="116"/>
      <c r="AC21" s="116"/>
      <c r="AD21" s="116"/>
      <c r="AE21" s="116"/>
      <c r="AF21" s="116"/>
      <c r="AG21" s="116" t="s">
        <v>133</v>
      </c>
      <c r="AH21" s="116">
        <v>0</v>
      </c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</row>
    <row r="22" spans="1:60" outlineLevel="1" x14ac:dyDescent="0.2">
      <c r="A22" s="119"/>
      <c r="B22" s="120"/>
      <c r="C22" s="147" t="s">
        <v>153</v>
      </c>
      <c r="D22" s="122"/>
      <c r="E22" s="123">
        <v>-2.3639999999999999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16"/>
      <c r="Z22" s="116"/>
      <c r="AA22" s="116"/>
      <c r="AB22" s="116"/>
      <c r="AC22" s="116"/>
      <c r="AD22" s="116"/>
      <c r="AE22" s="116"/>
      <c r="AF22" s="116"/>
      <c r="AG22" s="116" t="s">
        <v>133</v>
      </c>
      <c r="AH22" s="116">
        <v>0</v>
      </c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 outlineLevel="1" x14ac:dyDescent="0.2">
      <c r="A23" s="133">
        <v>6</v>
      </c>
      <c r="B23" s="134" t="s">
        <v>154</v>
      </c>
      <c r="C23" s="146" t="s">
        <v>155</v>
      </c>
      <c r="D23" s="135" t="s">
        <v>156</v>
      </c>
      <c r="E23" s="136">
        <v>10.4</v>
      </c>
      <c r="F23" s="137"/>
      <c r="G23" s="138">
        <f>ROUND(E23*F23,2)</f>
        <v>0</v>
      </c>
      <c r="H23" s="121">
        <v>22.62</v>
      </c>
      <c r="I23" s="121">
        <f>ROUND(E23*H23,2)</f>
        <v>235.25</v>
      </c>
      <c r="J23" s="121">
        <v>104.38</v>
      </c>
      <c r="K23" s="121">
        <f>ROUND(E23*J23,2)</f>
        <v>1085.55</v>
      </c>
      <c r="L23" s="121">
        <v>15</v>
      </c>
      <c r="M23" s="121">
        <f>G23*(1+L23/100)</f>
        <v>0</v>
      </c>
      <c r="N23" s="121">
        <v>1.0200000000000001E-3</v>
      </c>
      <c r="O23" s="121">
        <f>ROUND(E23*N23,2)</f>
        <v>0.01</v>
      </c>
      <c r="P23" s="121">
        <v>0</v>
      </c>
      <c r="Q23" s="121">
        <f>ROUND(E23*P23,2)</f>
        <v>0</v>
      </c>
      <c r="R23" s="121"/>
      <c r="S23" s="121" t="s">
        <v>141</v>
      </c>
      <c r="T23" s="121" t="s">
        <v>151</v>
      </c>
      <c r="U23" s="121">
        <v>0.223</v>
      </c>
      <c r="V23" s="121">
        <f>ROUND(E23*U23,2)</f>
        <v>2.3199999999999998</v>
      </c>
      <c r="W23" s="121"/>
      <c r="X23" s="121" t="s">
        <v>130</v>
      </c>
      <c r="Y23" s="116"/>
      <c r="Z23" s="116"/>
      <c r="AA23" s="116"/>
      <c r="AB23" s="116"/>
      <c r="AC23" s="116"/>
      <c r="AD23" s="116"/>
      <c r="AE23" s="116"/>
      <c r="AF23" s="116"/>
      <c r="AG23" s="116" t="s">
        <v>131</v>
      </c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outlineLevel="1" x14ac:dyDescent="0.2">
      <c r="A24" s="119"/>
      <c r="B24" s="120"/>
      <c r="C24" s="147" t="s">
        <v>157</v>
      </c>
      <c r="D24" s="122"/>
      <c r="E24" s="123">
        <v>10.4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6"/>
      <c r="Z24" s="116"/>
      <c r="AA24" s="116"/>
      <c r="AB24" s="116"/>
      <c r="AC24" s="116"/>
      <c r="AD24" s="116"/>
      <c r="AE24" s="116"/>
      <c r="AF24" s="116"/>
      <c r="AG24" s="116" t="s">
        <v>133</v>
      </c>
      <c r="AH24" s="116">
        <v>0</v>
      </c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</row>
    <row r="25" spans="1:60" ht="22.5" outlineLevel="1" x14ac:dyDescent="0.2">
      <c r="A25" s="133">
        <v>7</v>
      </c>
      <c r="B25" s="134" t="s">
        <v>158</v>
      </c>
      <c r="C25" s="146" t="s">
        <v>159</v>
      </c>
      <c r="D25" s="135" t="s">
        <v>150</v>
      </c>
      <c r="E25" s="136">
        <v>2.2000000000000002</v>
      </c>
      <c r="F25" s="137"/>
      <c r="G25" s="138">
        <f>ROUND(E25*F25,2)</f>
        <v>0</v>
      </c>
      <c r="H25" s="121">
        <v>473.03</v>
      </c>
      <c r="I25" s="121">
        <f>ROUND(E25*H25,2)</f>
        <v>1040.67</v>
      </c>
      <c r="J25" s="121">
        <v>371.97</v>
      </c>
      <c r="K25" s="121">
        <f>ROUND(E25*J25,2)</f>
        <v>818.33</v>
      </c>
      <c r="L25" s="121">
        <v>15</v>
      </c>
      <c r="M25" s="121">
        <f>G25*(1+L25/100)</f>
        <v>0</v>
      </c>
      <c r="N25" s="121">
        <v>7.392E-2</v>
      </c>
      <c r="O25" s="121">
        <f>ROUND(E25*N25,2)</f>
        <v>0.16</v>
      </c>
      <c r="P25" s="121">
        <v>0</v>
      </c>
      <c r="Q25" s="121">
        <f>ROUND(E25*P25,2)</f>
        <v>0</v>
      </c>
      <c r="R25" s="121"/>
      <c r="S25" s="121" t="s">
        <v>141</v>
      </c>
      <c r="T25" s="121" t="s">
        <v>141</v>
      </c>
      <c r="U25" s="121">
        <v>0.77700000000000002</v>
      </c>
      <c r="V25" s="121">
        <f>ROUND(E25*U25,2)</f>
        <v>1.71</v>
      </c>
      <c r="W25" s="121"/>
      <c r="X25" s="121" t="s">
        <v>130</v>
      </c>
      <c r="Y25" s="116"/>
      <c r="Z25" s="116"/>
      <c r="AA25" s="116"/>
      <c r="AB25" s="116"/>
      <c r="AC25" s="116"/>
      <c r="AD25" s="116"/>
      <c r="AE25" s="116"/>
      <c r="AF25" s="116"/>
      <c r="AG25" s="116" t="s">
        <v>131</v>
      </c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</row>
    <row r="26" spans="1:60" outlineLevel="1" x14ac:dyDescent="0.2">
      <c r="A26" s="119"/>
      <c r="B26" s="120"/>
      <c r="C26" s="147" t="s">
        <v>160</v>
      </c>
      <c r="D26" s="122"/>
      <c r="E26" s="123">
        <v>2.2000000000000002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6"/>
      <c r="Z26" s="116"/>
      <c r="AA26" s="116"/>
      <c r="AB26" s="116"/>
      <c r="AC26" s="116"/>
      <c r="AD26" s="116"/>
      <c r="AE26" s="116"/>
      <c r="AF26" s="116"/>
      <c r="AG26" s="116" t="s">
        <v>133</v>
      </c>
      <c r="AH26" s="116">
        <v>0</v>
      </c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</row>
    <row r="27" spans="1:60" outlineLevel="1" x14ac:dyDescent="0.2">
      <c r="A27" s="133">
        <v>8</v>
      </c>
      <c r="B27" s="134" t="s">
        <v>161</v>
      </c>
      <c r="C27" s="146" t="s">
        <v>162</v>
      </c>
      <c r="D27" s="135" t="s">
        <v>150</v>
      </c>
      <c r="E27" s="136">
        <v>9.2200000000000006</v>
      </c>
      <c r="F27" s="137"/>
      <c r="G27" s="138">
        <f>ROUND(E27*F27,2)</f>
        <v>0</v>
      </c>
      <c r="H27" s="121">
        <v>0</v>
      </c>
      <c r="I27" s="121">
        <f>ROUND(E27*H27,2)</f>
        <v>0</v>
      </c>
      <c r="J27" s="121">
        <v>292.5</v>
      </c>
      <c r="K27" s="121">
        <f>ROUND(E27*J27,2)</f>
        <v>2696.85</v>
      </c>
      <c r="L27" s="121">
        <v>15</v>
      </c>
      <c r="M27" s="121">
        <f>G27*(1+L27/100)</f>
        <v>0</v>
      </c>
      <c r="N27" s="121">
        <v>0</v>
      </c>
      <c r="O27" s="121">
        <f>ROUND(E27*N27,2)</f>
        <v>0</v>
      </c>
      <c r="P27" s="121">
        <v>0</v>
      </c>
      <c r="Q27" s="121">
        <f>ROUND(E27*P27,2)</f>
        <v>0</v>
      </c>
      <c r="R27" s="121"/>
      <c r="S27" s="121" t="s">
        <v>141</v>
      </c>
      <c r="T27" s="121" t="s">
        <v>141</v>
      </c>
      <c r="U27" s="121">
        <v>0.57999999999999996</v>
      </c>
      <c r="V27" s="121">
        <f>ROUND(E27*U27,2)</f>
        <v>5.35</v>
      </c>
      <c r="W27" s="121"/>
      <c r="X27" s="121" t="s">
        <v>130</v>
      </c>
      <c r="Y27" s="116"/>
      <c r="Z27" s="116"/>
      <c r="AA27" s="116"/>
      <c r="AB27" s="116"/>
      <c r="AC27" s="116"/>
      <c r="AD27" s="116"/>
      <c r="AE27" s="116"/>
      <c r="AF27" s="116"/>
      <c r="AG27" s="116" t="s">
        <v>131</v>
      </c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</row>
    <row r="28" spans="1:60" outlineLevel="1" x14ac:dyDescent="0.2">
      <c r="A28" s="119"/>
      <c r="B28" s="120"/>
      <c r="C28" s="147" t="s">
        <v>163</v>
      </c>
      <c r="D28" s="122"/>
      <c r="E28" s="123">
        <v>4.42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6"/>
      <c r="Z28" s="116"/>
      <c r="AA28" s="116"/>
      <c r="AB28" s="116"/>
      <c r="AC28" s="116"/>
      <c r="AD28" s="116"/>
      <c r="AE28" s="116"/>
      <c r="AF28" s="116"/>
      <c r="AG28" s="116" t="s">
        <v>133</v>
      </c>
      <c r="AH28" s="116">
        <v>0</v>
      </c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outlineLevel="1" x14ac:dyDescent="0.2">
      <c r="A29" s="119"/>
      <c r="B29" s="120"/>
      <c r="C29" s="147" t="s">
        <v>164</v>
      </c>
      <c r="D29" s="122"/>
      <c r="E29" s="123">
        <v>3.84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6"/>
      <c r="Z29" s="116"/>
      <c r="AA29" s="116"/>
      <c r="AB29" s="116"/>
      <c r="AC29" s="116"/>
      <c r="AD29" s="116"/>
      <c r="AE29" s="116"/>
      <c r="AF29" s="116"/>
      <c r="AG29" s="116" t="s">
        <v>133</v>
      </c>
      <c r="AH29" s="116">
        <v>0</v>
      </c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outlineLevel="1" x14ac:dyDescent="0.2">
      <c r="A30" s="119"/>
      <c r="B30" s="120"/>
      <c r="C30" s="147" t="s">
        <v>165</v>
      </c>
      <c r="D30" s="122"/>
      <c r="E30" s="123">
        <v>0.96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6"/>
      <c r="Z30" s="116"/>
      <c r="AA30" s="116"/>
      <c r="AB30" s="116"/>
      <c r="AC30" s="116"/>
      <c r="AD30" s="116"/>
      <c r="AE30" s="116"/>
      <c r="AF30" s="116"/>
      <c r="AG30" s="116" t="s">
        <v>133</v>
      </c>
      <c r="AH30" s="116">
        <v>0</v>
      </c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1:60" outlineLevel="1" x14ac:dyDescent="0.2">
      <c r="A31" s="139">
        <v>9</v>
      </c>
      <c r="B31" s="140" t="s">
        <v>41</v>
      </c>
      <c r="C31" s="148" t="s">
        <v>166</v>
      </c>
      <c r="D31" s="141" t="s">
        <v>167</v>
      </c>
      <c r="E31" s="142">
        <v>1</v>
      </c>
      <c r="F31" s="143"/>
      <c r="G31" s="144">
        <f>ROUND(E31*F31,2)</f>
        <v>0</v>
      </c>
      <c r="H31" s="121">
        <v>1346</v>
      </c>
      <c r="I31" s="121">
        <f>ROUND(E31*H31,2)</f>
        <v>1346</v>
      </c>
      <c r="J31" s="121">
        <v>0</v>
      </c>
      <c r="K31" s="121">
        <f>ROUND(E31*J31,2)</f>
        <v>0</v>
      </c>
      <c r="L31" s="121">
        <v>15</v>
      </c>
      <c r="M31" s="121">
        <f>G31*(1+L31/100)</f>
        <v>0</v>
      </c>
      <c r="N31" s="121">
        <v>0</v>
      </c>
      <c r="O31" s="121">
        <f>ROUND(E31*N31,2)</f>
        <v>0</v>
      </c>
      <c r="P31" s="121">
        <v>0</v>
      </c>
      <c r="Q31" s="121">
        <f>ROUND(E31*P31,2)</f>
        <v>0</v>
      </c>
      <c r="R31" s="121"/>
      <c r="S31" s="121" t="s">
        <v>128</v>
      </c>
      <c r="T31" s="121" t="s">
        <v>168</v>
      </c>
      <c r="U31" s="121">
        <v>0</v>
      </c>
      <c r="V31" s="121">
        <f>ROUND(E31*U31,2)</f>
        <v>0</v>
      </c>
      <c r="W31" s="121"/>
      <c r="X31" s="121" t="s">
        <v>169</v>
      </c>
      <c r="Y31" s="116"/>
      <c r="Z31" s="116"/>
      <c r="AA31" s="116"/>
      <c r="AB31" s="116"/>
      <c r="AC31" s="116"/>
      <c r="AD31" s="116"/>
      <c r="AE31" s="116"/>
      <c r="AF31" s="116"/>
      <c r="AG31" s="116" t="s">
        <v>170</v>
      </c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</row>
    <row r="32" spans="1:60" outlineLevel="1" x14ac:dyDescent="0.2">
      <c r="A32" s="133">
        <v>10</v>
      </c>
      <c r="B32" s="134" t="s">
        <v>171</v>
      </c>
      <c r="C32" s="146" t="s">
        <v>172</v>
      </c>
      <c r="D32" s="135" t="s">
        <v>140</v>
      </c>
      <c r="E32" s="136">
        <v>1.346E-2</v>
      </c>
      <c r="F32" s="137"/>
      <c r="G32" s="138">
        <f>ROUND(E32*F32,2)</f>
        <v>0</v>
      </c>
      <c r="H32" s="121">
        <v>40320</v>
      </c>
      <c r="I32" s="121">
        <f>ROUND(E32*H32,2)</f>
        <v>542.71</v>
      </c>
      <c r="J32" s="121">
        <v>0</v>
      </c>
      <c r="K32" s="121">
        <f>ROUND(E32*J32,2)</f>
        <v>0</v>
      </c>
      <c r="L32" s="121">
        <v>15</v>
      </c>
      <c r="M32" s="121">
        <f>G32*(1+L32/100)</f>
        <v>0</v>
      </c>
      <c r="N32" s="121">
        <v>1</v>
      </c>
      <c r="O32" s="121">
        <f>ROUND(E32*N32,2)</f>
        <v>0.01</v>
      </c>
      <c r="P32" s="121">
        <v>0</v>
      </c>
      <c r="Q32" s="121">
        <f>ROUND(E32*P32,2)</f>
        <v>0</v>
      </c>
      <c r="R32" s="121" t="s">
        <v>173</v>
      </c>
      <c r="S32" s="121" t="s">
        <v>141</v>
      </c>
      <c r="T32" s="121" t="s">
        <v>141</v>
      </c>
      <c r="U32" s="121">
        <v>0</v>
      </c>
      <c r="V32" s="121">
        <f>ROUND(E32*U32,2)</f>
        <v>0</v>
      </c>
      <c r="W32" s="121"/>
      <c r="X32" s="121" t="s">
        <v>169</v>
      </c>
      <c r="Y32" s="116"/>
      <c r="Z32" s="116"/>
      <c r="AA32" s="116"/>
      <c r="AB32" s="116"/>
      <c r="AC32" s="116"/>
      <c r="AD32" s="116"/>
      <c r="AE32" s="116"/>
      <c r="AF32" s="116"/>
      <c r="AG32" s="116" t="s">
        <v>170</v>
      </c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</row>
    <row r="33" spans="1:60" outlineLevel="1" x14ac:dyDescent="0.2">
      <c r="A33" s="119"/>
      <c r="B33" s="120"/>
      <c r="C33" s="147" t="s">
        <v>174</v>
      </c>
      <c r="D33" s="122"/>
      <c r="E33" s="123">
        <v>1.346E-2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16"/>
      <c r="Z33" s="116"/>
      <c r="AA33" s="116"/>
      <c r="AB33" s="116"/>
      <c r="AC33" s="116"/>
      <c r="AD33" s="116"/>
      <c r="AE33" s="116"/>
      <c r="AF33" s="116"/>
      <c r="AG33" s="116" t="s">
        <v>133</v>
      </c>
      <c r="AH33" s="116">
        <v>0</v>
      </c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</row>
    <row r="34" spans="1:60" outlineLevel="1" x14ac:dyDescent="0.2">
      <c r="A34" s="139">
        <v>11</v>
      </c>
      <c r="B34" s="140" t="s">
        <v>175</v>
      </c>
      <c r="C34" s="148" t="s">
        <v>176</v>
      </c>
      <c r="D34" s="141" t="s">
        <v>145</v>
      </c>
      <c r="E34" s="142">
        <v>1</v>
      </c>
      <c r="F34" s="143"/>
      <c r="G34" s="144">
        <f>ROUND(E34*F34,2)</f>
        <v>0</v>
      </c>
      <c r="H34" s="121">
        <v>104</v>
      </c>
      <c r="I34" s="121">
        <f>ROUND(E34*H34,2)</f>
        <v>104</v>
      </c>
      <c r="J34" s="121">
        <v>0</v>
      </c>
      <c r="K34" s="121">
        <f>ROUND(E34*J34,2)</f>
        <v>0</v>
      </c>
      <c r="L34" s="121">
        <v>15</v>
      </c>
      <c r="M34" s="121">
        <f>G34*(1+L34/100)</f>
        <v>0</v>
      </c>
      <c r="N34" s="121">
        <v>5.9999999999999995E-4</v>
      </c>
      <c r="O34" s="121">
        <f>ROUND(E34*N34,2)</f>
        <v>0</v>
      </c>
      <c r="P34" s="121">
        <v>0</v>
      </c>
      <c r="Q34" s="121">
        <f>ROUND(E34*P34,2)</f>
        <v>0</v>
      </c>
      <c r="R34" s="121" t="s">
        <v>173</v>
      </c>
      <c r="S34" s="121" t="s">
        <v>141</v>
      </c>
      <c r="T34" s="121" t="s">
        <v>141</v>
      </c>
      <c r="U34" s="121">
        <v>0</v>
      </c>
      <c r="V34" s="121">
        <f>ROUND(E34*U34,2)</f>
        <v>0</v>
      </c>
      <c r="W34" s="121"/>
      <c r="X34" s="121" t="s">
        <v>169</v>
      </c>
      <c r="Y34" s="116"/>
      <c r="Z34" s="116"/>
      <c r="AA34" s="116"/>
      <c r="AB34" s="116"/>
      <c r="AC34" s="116"/>
      <c r="AD34" s="116"/>
      <c r="AE34" s="116"/>
      <c r="AF34" s="116"/>
      <c r="AG34" s="116" t="s">
        <v>170</v>
      </c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ht="22.5" outlineLevel="1" x14ac:dyDescent="0.2">
      <c r="A35" s="133">
        <v>12</v>
      </c>
      <c r="B35" s="134" t="s">
        <v>177</v>
      </c>
      <c r="C35" s="146" t="s">
        <v>178</v>
      </c>
      <c r="D35" s="135" t="s">
        <v>150</v>
      </c>
      <c r="E35" s="136">
        <v>2.08</v>
      </c>
      <c r="F35" s="137"/>
      <c r="G35" s="138">
        <f>ROUND(E35*F35,2)</f>
        <v>0</v>
      </c>
      <c r="H35" s="121">
        <v>0</v>
      </c>
      <c r="I35" s="121">
        <f>ROUND(E35*H35,2)</f>
        <v>0</v>
      </c>
      <c r="J35" s="121">
        <v>692</v>
      </c>
      <c r="K35" s="121">
        <f>ROUND(E35*J35,2)</f>
        <v>1439.36</v>
      </c>
      <c r="L35" s="121">
        <v>15</v>
      </c>
      <c r="M35" s="121">
        <f>G35*(1+L35/100)</f>
        <v>0</v>
      </c>
      <c r="N35" s="121">
        <v>1.1469999999999999E-2</v>
      </c>
      <c r="O35" s="121">
        <f>ROUND(E35*N35,2)</f>
        <v>0.02</v>
      </c>
      <c r="P35" s="121">
        <v>0</v>
      </c>
      <c r="Q35" s="121">
        <f>ROUND(E35*P35,2)</f>
        <v>0</v>
      </c>
      <c r="R35" s="121"/>
      <c r="S35" s="121" t="s">
        <v>141</v>
      </c>
      <c r="T35" s="121" t="s">
        <v>141</v>
      </c>
      <c r="U35" s="121">
        <v>0</v>
      </c>
      <c r="V35" s="121">
        <f>ROUND(E35*U35,2)</f>
        <v>0</v>
      </c>
      <c r="W35" s="121"/>
      <c r="X35" s="121" t="s">
        <v>179</v>
      </c>
      <c r="Y35" s="116"/>
      <c r="Z35" s="116"/>
      <c r="AA35" s="116"/>
      <c r="AB35" s="116"/>
      <c r="AC35" s="116"/>
      <c r="AD35" s="116"/>
      <c r="AE35" s="116"/>
      <c r="AF35" s="116"/>
      <c r="AG35" s="116" t="s">
        <v>180</v>
      </c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</row>
    <row r="36" spans="1:60" outlineLevel="1" x14ac:dyDescent="0.2">
      <c r="A36" s="119"/>
      <c r="B36" s="120"/>
      <c r="C36" s="147" t="s">
        <v>181</v>
      </c>
      <c r="D36" s="122"/>
      <c r="E36" s="123">
        <v>2.08</v>
      </c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16"/>
      <c r="Z36" s="116"/>
      <c r="AA36" s="116"/>
      <c r="AB36" s="116"/>
      <c r="AC36" s="116"/>
      <c r="AD36" s="116"/>
      <c r="AE36" s="116"/>
      <c r="AF36" s="116"/>
      <c r="AG36" s="116" t="s">
        <v>133</v>
      </c>
      <c r="AH36" s="116">
        <v>0</v>
      </c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</row>
    <row r="37" spans="1:60" x14ac:dyDescent="0.2">
      <c r="A37" s="127" t="s">
        <v>125</v>
      </c>
      <c r="B37" s="128" t="s">
        <v>51</v>
      </c>
      <c r="C37" s="145" t="s">
        <v>52</v>
      </c>
      <c r="D37" s="129"/>
      <c r="E37" s="130"/>
      <c r="F37" s="131"/>
      <c r="G37" s="132">
        <f>SUMIF(AG38:AG42,"&lt;&gt;NOR",G38:G42)</f>
        <v>0</v>
      </c>
      <c r="H37" s="126"/>
      <c r="I37" s="126">
        <f>SUM(I38:I42)</f>
        <v>2880.4300000000003</v>
      </c>
      <c r="J37" s="126"/>
      <c r="K37" s="126">
        <f>SUM(K38:K42)</f>
        <v>4786.4699999999993</v>
      </c>
      <c r="L37" s="126"/>
      <c r="M37" s="126">
        <f>SUM(M38:M42)</f>
        <v>0</v>
      </c>
      <c r="N37" s="126"/>
      <c r="O37" s="126">
        <f>SUM(O38:O42)</f>
        <v>0.11</v>
      </c>
      <c r="P37" s="126"/>
      <c r="Q37" s="126">
        <f>SUM(Q38:Q42)</f>
        <v>0</v>
      </c>
      <c r="R37" s="126"/>
      <c r="S37" s="126"/>
      <c r="T37" s="126"/>
      <c r="U37" s="126"/>
      <c r="V37" s="126">
        <f>SUM(V38:V42)</f>
        <v>8.76</v>
      </c>
      <c r="W37" s="126"/>
      <c r="X37" s="126"/>
      <c r="AG37" t="s">
        <v>126</v>
      </c>
    </row>
    <row r="38" spans="1:60" ht="22.5" outlineLevel="1" x14ac:dyDescent="0.2">
      <c r="A38" s="133">
        <v>13</v>
      </c>
      <c r="B38" s="134" t="s">
        <v>182</v>
      </c>
      <c r="C38" s="146" t="s">
        <v>183</v>
      </c>
      <c r="D38" s="135" t="s">
        <v>150</v>
      </c>
      <c r="E38" s="136">
        <v>4.42</v>
      </c>
      <c r="F38" s="137"/>
      <c r="G38" s="138">
        <f>ROUND(E38*F38,2)</f>
        <v>0</v>
      </c>
      <c r="H38" s="121">
        <v>285.86</v>
      </c>
      <c r="I38" s="121">
        <f>ROUND(E38*H38,2)</f>
        <v>1263.5</v>
      </c>
      <c r="J38" s="121">
        <v>519.14</v>
      </c>
      <c r="K38" s="121">
        <f>ROUND(E38*J38,2)</f>
        <v>2294.6</v>
      </c>
      <c r="L38" s="121">
        <v>15</v>
      </c>
      <c r="M38" s="121">
        <f>G38*(1+L38/100)</f>
        <v>0</v>
      </c>
      <c r="N38" s="121">
        <v>1.1900000000000001E-2</v>
      </c>
      <c r="O38" s="121">
        <f>ROUND(E38*N38,2)</f>
        <v>0.05</v>
      </c>
      <c r="P38" s="121">
        <v>0</v>
      </c>
      <c r="Q38" s="121">
        <f>ROUND(E38*P38,2)</f>
        <v>0</v>
      </c>
      <c r="R38" s="121"/>
      <c r="S38" s="121" t="s">
        <v>141</v>
      </c>
      <c r="T38" s="121" t="s">
        <v>141</v>
      </c>
      <c r="U38" s="121">
        <v>0.95</v>
      </c>
      <c r="V38" s="121">
        <f>ROUND(E38*U38,2)</f>
        <v>4.2</v>
      </c>
      <c r="W38" s="121"/>
      <c r="X38" s="121" t="s">
        <v>130</v>
      </c>
      <c r="Y38" s="116"/>
      <c r="Z38" s="116"/>
      <c r="AA38" s="116"/>
      <c r="AB38" s="116"/>
      <c r="AC38" s="116"/>
      <c r="AD38" s="116"/>
      <c r="AE38" s="116"/>
      <c r="AF38" s="116"/>
      <c r="AG38" s="116" t="s">
        <v>131</v>
      </c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</row>
    <row r="39" spans="1:60" outlineLevel="1" x14ac:dyDescent="0.2">
      <c r="A39" s="119"/>
      <c r="B39" s="120"/>
      <c r="C39" s="147" t="s">
        <v>163</v>
      </c>
      <c r="D39" s="122"/>
      <c r="E39" s="123">
        <v>4.42</v>
      </c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16"/>
      <c r="Z39" s="116"/>
      <c r="AA39" s="116"/>
      <c r="AB39" s="116"/>
      <c r="AC39" s="116"/>
      <c r="AD39" s="116"/>
      <c r="AE39" s="116"/>
      <c r="AF39" s="116"/>
      <c r="AG39" s="116" t="s">
        <v>133</v>
      </c>
      <c r="AH39" s="116">
        <v>0</v>
      </c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</row>
    <row r="40" spans="1:60" ht="22.5" outlineLevel="1" x14ac:dyDescent="0.2">
      <c r="A40" s="133">
        <v>14</v>
      </c>
      <c r="B40" s="134" t="s">
        <v>184</v>
      </c>
      <c r="C40" s="146" t="s">
        <v>185</v>
      </c>
      <c r="D40" s="135" t="s">
        <v>150</v>
      </c>
      <c r="E40" s="136">
        <v>4.8</v>
      </c>
      <c r="F40" s="137"/>
      <c r="G40" s="138">
        <f>ROUND(E40*F40,2)</f>
        <v>0</v>
      </c>
      <c r="H40" s="121">
        <v>336.86</v>
      </c>
      <c r="I40" s="121">
        <f>ROUND(E40*H40,2)</f>
        <v>1616.93</v>
      </c>
      <c r="J40" s="121">
        <v>519.14</v>
      </c>
      <c r="K40" s="121">
        <f>ROUND(E40*J40,2)</f>
        <v>2491.87</v>
      </c>
      <c r="L40" s="121">
        <v>15</v>
      </c>
      <c r="M40" s="121">
        <f>G40*(1+L40/100)</f>
        <v>0</v>
      </c>
      <c r="N40" s="121">
        <v>1.201E-2</v>
      </c>
      <c r="O40" s="121">
        <f>ROUND(E40*N40,2)</f>
        <v>0.06</v>
      </c>
      <c r="P40" s="121">
        <v>0</v>
      </c>
      <c r="Q40" s="121">
        <f>ROUND(E40*P40,2)</f>
        <v>0</v>
      </c>
      <c r="R40" s="121"/>
      <c r="S40" s="121" t="s">
        <v>141</v>
      </c>
      <c r="T40" s="121" t="s">
        <v>141</v>
      </c>
      <c r="U40" s="121">
        <v>0.95</v>
      </c>
      <c r="V40" s="121">
        <f>ROUND(E40*U40,2)</f>
        <v>4.5599999999999996</v>
      </c>
      <c r="W40" s="121"/>
      <c r="X40" s="121" t="s">
        <v>130</v>
      </c>
      <c r="Y40" s="116"/>
      <c r="Z40" s="116"/>
      <c r="AA40" s="116"/>
      <c r="AB40" s="116"/>
      <c r="AC40" s="116"/>
      <c r="AD40" s="116"/>
      <c r="AE40" s="116"/>
      <c r="AF40" s="116"/>
      <c r="AG40" s="116" t="s">
        <v>131</v>
      </c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</row>
    <row r="41" spans="1:60" outlineLevel="1" x14ac:dyDescent="0.2">
      <c r="A41" s="119"/>
      <c r="B41" s="120"/>
      <c r="C41" s="147" t="s">
        <v>164</v>
      </c>
      <c r="D41" s="122"/>
      <c r="E41" s="123">
        <v>3.84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16"/>
      <c r="Z41" s="116"/>
      <c r="AA41" s="116"/>
      <c r="AB41" s="116"/>
      <c r="AC41" s="116"/>
      <c r="AD41" s="116"/>
      <c r="AE41" s="116"/>
      <c r="AF41" s="116"/>
      <c r="AG41" s="116" t="s">
        <v>133</v>
      </c>
      <c r="AH41" s="116">
        <v>0</v>
      </c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</row>
    <row r="42" spans="1:60" outlineLevel="1" x14ac:dyDescent="0.2">
      <c r="A42" s="119"/>
      <c r="B42" s="120"/>
      <c r="C42" s="147" t="s">
        <v>165</v>
      </c>
      <c r="D42" s="122"/>
      <c r="E42" s="123">
        <v>0.96</v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16"/>
      <c r="Z42" s="116"/>
      <c r="AA42" s="116"/>
      <c r="AB42" s="116"/>
      <c r="AC42" s="116"/>
      <c r="AD42" s="116"/>
      <c r="AE42" s="116"/>
      <c r="AF42" s="116"/>
      <c r="AG42" s="116" t="s">
        <v>133</v>
      </c>
      <c r="AH42" s="116">
        <v>0</v>
      </c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</row>
    <row r="43" spans="1:60" x14ac:dyDescent="0.2">
      <c r="A43" s="127" t="s">
        <v>125</v>
      </c>
      <c r="B43" s="128" t="s">
        <v>53</v>
      </c>
      <c r="C43" s="145" t="s">
        <v>54</v>
      </c>
      <c r="D43" s="129"/>
      <c r="E43" s="130"/>
      <c r="F43" s="131"/>
      <c r="G43" s="132">
        <f>SUMIF(AG44:AG94,"&lt;&gt;NOR",G44:G94)</f>
        <v>0</v>
      </c>
      <c r="H43" s="126"/>
      <c r="I43" s="126">
        <f>SUM(I44:I94)</f>
        <v>7641.2899999999991</v>
      </c>
      <c r="J43" s="126"/>
      <c r="K43" s="126">
        <f>SUM(K44:K94)</f>
        <v>26101.170000000002</v>
      </c>
      <c r="L43" s="126"/>
      <c r="M43" s="126">
        <f>SUM(M44:M94)</f>
        <v>0</v>
      </c>
      <c r="N43" s="126"/>
      <c r="O43" s="126">
        <f>SUM(O44:O94)</f>
        <v>1.23</v>
      </c>
      <c r="P43" s="126"/>
      <c r="Q43" s="126">
        <f>SUM(Q44:Q94)</f>
        <v>0</v>
      </c>
      <c r="R43" s="126"/>
      <c r="S43" s="126"/>
      <c r="T43" s="126"/>
      <c r="U43" s="126"/>
      <c r="V43" s="126">
        <f>SUM(V44:V94)</f>
        <v>53.1</v>
      </c>
      <c r="W43" s="126"/>
      <c r="X43" s="126"/>
      <c r="AG43" t="s">
        <v>126</v>
      </c>
    </row>
    <row r="44" spans="1:60" outlineLevel="1" x14ac:dyDescent="0.2">
      <c r="A44" s="133">
        <v>15</v>
      </c>
      <c r="B44" s="134" t="s">
        <v>186</v>
      </c>
      <c r="C44" s="146" t="s">
        <v>187</v>
      </c>
      <c r="D44" s="135" t="s">
        <v>150</v>
      </c>
      <c r="E44" s="136">
        <v>27.861999999999998</v>
      </c>
      <c r="F44" s="137"/>
      <c r="G44" s="138">
        <f>ROUND(E44*F44,2)</f>
        <v>0</v>
      </c>
      <c r="H44" s="121">
        <v>24.78</v>
      </c>
      <c r="I44" s="121">
        <f>ROUND(E44*H44,2)</f>
        <v>690.42</v>
      </c>
      <c r="J44" s="121">
        <v>115.22</v>
      </c>
      <c r="K44" s="121">
        <f>ROUND(E44*J44,2)</f>
        <v>3210.26</v>
      </c>
      <c r="L44" s="121">
        <v>15</v>
      </c>
      <c r="M44" s="121">
        <f>G44*(1+L44/100)</f>
        <v>0</v>
      </c>
      <c r="N44" s="121">
        <v>4.8999999999999998E-3</v>
      </c>
      <c r="O44" s="121">
        <f>ROUND(E44*N44,2)</f>
        <v>0.14000000000000001</v>
      </c>
      <c r="P44" s="121">
        <v>0</v>
      </c>
      <c r="Q44" s="121">
        <f>ROUND(E44*P44,2)</f>
        <v>0</v>
      </c>
      <c r="R44" s="121"/>
      <c r="S44" s="121" t="s">
        <v>141</v>
      </c>
      <c r="T44" s="121" t="s">
        <v>151</v>
      </c>
      <c r="U44" s="121">
        <v>0.25</v>
      </c>
      <c r="V44" s="121">
        <f>ROUND(E44*U44,2)</f>
        <v>6.97</v>
      </c>
      <c r="W44" s="121"/>
      <c r="X44" s="121" t="s">
        <v>130</v>
      </c>
      <c r="Y44" s="116"/>
      <c r="Z44" s="116"/>
      <c r="AA44" s="116"/>
      <c r="AB44" s="116"/>
      <c r="AC44" s="116"/>
      <c r="AD44" s="116"/>
      <c r="AE44" s="116"/>
      <c r="AF44" s="116"/>
      <c r="AG44" s="116" t="s">
        <v>131</v>
      </c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</row>
    <row r="45" spans="1:60" outlineLevel="1" x14ac:dyDescent="0.2">
      <c r="A45" s="119"/>
      <c r="B45" s="120"/>
      <c r="C45" s="147" t="s">
        <v>188</v>
      </c>
      <c r="D45" s="122"/>
      <c r="E45" s="123">
        <v>8.84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16"/>
      <c r="Z45" s="116"/>
      <c r="AA45" s="116"/>
      <c r="AB45" s="116"/>
      <c r="AC45" s="116"/>
      <c r="AD45" s="116"/>
      <c r="AE45" s="116"/>
      <c r="AF45" s="116"/>
      <c r="AG45" s="116" t="s">
        <v>133</v>
      </c>
      <c r="AH45" s="116">
        <v>0</v>
      </c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</row>
    <row r="46" spans="1:60" outlineLevel="1" x14ac:dyDescent="0.2">
      <c r="A46" s="119"/>
      <c r="B46" s="120"/>
      <c r="C46" s="147" t="s">
        <v>189</v>
      </c>
      <c r="D46" s="122"/>
      <c r="E46" s="123">
        <v>-2.3639999999999999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16"/>
      <c r="Z46" s="116"/>
      <c r="AA46" s="116"/>
      <c r="AB46" s="116"/>
      <c r="AC46" s="116"/>
      <c r="AD46" s="116"/>
      <c r="AE46" s="116"/>
      <c r="AF46" s="116"/>
      <c r="AG46" s="116" t="s">
        <v>133</v>
      </c>
      <c r="AH46" s="116">
        <v>0</v>
      </c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</row>
    <row r="47" spans="1:60" outlineLevel="1" x14ac:dyDescent="0.2">
      <c r="A47" s="119"/>
      <c r="B47" s="120"/>
      <c r="C47" s="147" t="s">
        <v>190</v>
      </c>
      <c r="D47" s="122"/>
      <c r="E47" s="123">
        <v>5.2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16"/>
      <c r="Z47" s="116"/>
      <c r="AA47" s="116"/>
      <c r="AB47" s="116"/>
      <c r="AC47" s="116"/>
      <c r="AD47" s="116"/>
      <c r="AE47" s="116"/>
      <c r="AF47" s="116"/>
      <c r="AG47" s="116" t="s">
        <v>133</v>
      </c>
      <c r="AH47" s="116">
        <v>0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</row>
    <row r="48" spans="1:60" outlineLevel="1" x14ac:dyDescent="0.2">
      <c r="A48" s="119"/>
      <c r="B48" s="120"/>
      <c r="C48" s="147" t="s">
        <v>191</v>
      </c>
      <c r="D48" s="122"/>
      <c r="E48" s="123">
        <v>-1.1819999999999999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16"/>
      <c r="Z48" s="116"/>
      <c r="AA48" s="116"/>
      <c r="AB48" s="116"/>
      <c r="AC48" s="116"/>
      <c r="AD48" s="116"/>
      <c r="AE48" s="116"/>
      <c r="AF48" s="116"/>
      <c r="AG48" s="116" t="s">
        <v>133</v>
      </c>
      <c r="AH48" s="116">
        <v>0</v>
      </c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</row>
    <row r="49" spans="1:60" outlineLevel="1" x14ac:dyDescent="0.2">
      <c r="A49" s="119"/>
      <c r="B49" s="120"/>
      <c r="C49" s="147" t="s">
        <v>192</v>
      </c>
      <c r="D49" s="122"/>
      <c r="E49" s="123">
        <v>4</v>
      </c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16"/>
      <c r="Z49" s="116"/>
      <c r="AA49" s="116"/>
      <c r="AB49" s="116"/>
      <c r="AC49" s="116"/>
      <c r="AD49" s="116"/>
      <c r="AE49" s="116"/>
      <c r="AF49" s="116"/>
      <c r="AG49" s="116" t="s">
        <v>133</v>
      </c>
      <c r="AH49" s="116">
        <v>0</v>
      </c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outlineLevel="1" x14ac:dyDescent="0.2">
      <c r="A50" s="119"/>
      <c r="B50" s="120"/>
      <c r="C50" s="147" t="s">
        <v>193</v>
      </c>
      <c r="D50" s="122"/>
      <c r="E50" s="123">
        <v>8.84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16"/>
      <c r="Z50" s="116"/>
      <c r="AA50" s="116"/>
      <c r="AB50" s="116"/>
      <c r="AC50" s="116"/>
      <c r="AD50" s="116"/>
      <c r="AE50" s="116"/>
      <c r="AF50" s="116"/>
      <c r="AG50" s="116" t="s">
        <v>133</v>
      </c>
      <c r="AH50" s="116">
        <v>0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outlineLevel="1" x14ac:dyDescent="0.2">
      <c r="A51" s="119"/>
      <c r="B51" s="120"/>
      <c r="C51" s="147" t="s">
        <v>194</v>
      </c>
      <c r="D51" s="122"/>
      <c r="E51" s="123">
        <v>7.68</v>
      </c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16"/>
      <c r="Z51" s="116"/>
      <c r="AA51" s="116"/>
      <c r="AB51" s="116"/>
      <c r="AC51" s="116"/>
      <c r="AD51" s="116"/>
      <c r="AE51" s="116"/>
      <c r="AF51" s="116"/>
      <c r="AG51" s="116" t="s">
        <v>133</v>
      </c>
      <c r="AH51" s="116">
        <v>0</v>
      </c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</row>
    <row r="52" spans="1:60" outlineLevel="1" x14ac:dyDescent="0.2">
      <c r="A52" s="119"/>
      <c r="B52" s="120"/>
      <c r="C52" s="147" t="s">
        <v>195</v>
      </c>
      <c r="D52" s="122"/>
      <c r="E52" s="123">
        <v>-3.1520000000000001</v>
      </c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16"/>
      <c r="Z52" s="116"/>
      <c r="AA52" s="116"/>
      <c r="AB52" s="116"/>
      <c r="AC52" s="116"/>
      <c r="AD52" s="116"/>
      <c r="AE52" s="116"/>
      <c r="AF52" s="116"/>
      <c r="AG52" s="116" t="s">
        <v>133</v>
      </c>
      <c r="AH52" s="116">
        <v>0</v>
      </c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outlineLevel="1" x14ac:dyDescent="0.2">
      <c r="A53" s="133">
        <v>16</v>
      </c>
      <c r="B53" s="134" t="s">
        <v>196</v>
      </c>
      <c r="C53" s="146" t="s">
        <v>197</v>
      </c>
      <c r="D53" s="135" t="s">
        <v>150</v>
      </c>
      <c r="E53" s="136">
        <v>5.85</v>
      </c>
      <c r="F53" s="137"/>
      <c r="G53" s="138">
        <f>ROUND(E53*F53,2)</f>
        <v>0</v>
      </c>
      <c r="H53" s="121">
        <v>13.56</v>
      </c>
      <c r="I53" s="121">
        <f>ROUND(E53*H53,2)</f>
        <v>79.33</v>
      </c>
      <c r="J53" s="121">
        <v>33.04</v>
      </c>
      <c r="K53" s="121">
        <f>ROUND(E53*J53,2)</f>
        <v>193.28</v>
      </c>
      <c r="L53" s="121">
        <v>15</v>
      </c>
      <c r="M53" s="121">
        <f>G53*(1+L53/100)</f>
        <v>0</v>
      </c>
      <c r="N53" s="121">
        <v>4.0000000000000003E-5</v>
      </c>
      <c r="O53" s="121">
        <f>ROUND(E53*N53,2)</f>
        <v>0</v>
      </c>
      <c r="P53" s="121">
        <v>0</v>
      </c>
      <c r="Q53" s="121">
        <f>ROUND(E53*P53,2)</f>
        <v>0</v>
      </c>
      <c r="R53" s="121"/>
      <c r="S53" s="121" t="s">
        <v>141</v>
      </c>
      <c r="T53" s="121" t="s">
        <v>151</v>
      </c>
      <c r="U53" s="121">
        <v>7.8E-2</v>
      </c>
      <c r="V53" s="121">
        <f>ROUND(E53*U53,2)</f>
        <v>0.46</v>
      </c>
      <c r="W53" s="121"/>
      <c r="X53" s="121" t="s">
        <v>130</v>
      </c>
      <c r="Y53" s="116"/>
      <c r="Z53" s="116"/>
      <c r="AA53" s="116"/>
      <c r="AB53" s="116"/>
      <c r="AC53" s="116"/>
      <c r="AD53" s="116"/>
      <c r="AE53" s="116"/>
      <c r="AF53" s="116"/>
      <c r="AG53" s="116" t="s">
        <v>131</v>
      </c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</row>
    <row r="54" spans="1:60" outlineLevel="1" x14ac:dyDescent="0.2">
      <c r="A54" s="119"/>
      <c r="B54" s="120"/>
      <c r="C54" s="147" t="s">
        <v>198</v>
      </c>
      <c r="D54" s="122"/>
      <c r="E54" s="123">
        <v>2.25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16"/>
      <c r="Z54" s="116"/>
      <c r="AA54" s="116"/>
      <c r="AB54" s="116"/>
      <c r="AC54" s="116"/>
      <c r="AD54" s="116"/>
      <c r="AE54" s="116"/>
      <c r="AF54" s="116"/>
      <c r="AG54" s="116" t="s">
        <v>133</v>
      </c>
      <c r="AH54" s="116">
        <v>0</v>
      </c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</row>
    <row r="55" spans="1:60" outlineLevel="1" x14ac:dyDescent="0.2">
      <c r="A55" s="119"/>
      <c r="B55" s="120"/>
      <c r="C55" s="147" t="s">
        <v>199</v>
      </c>
      <c r="D55" s="122"/>
      <c r="E55" s="123">
        <v>3.6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16"/>
      <c r="Z55" s="116"/>
      <c r="AA55" s="116"/>
      <c r="AB55" s="116"/>
      <c r="AC55" s="116"/>
      <c r="AD55" s="116"/>
      <c r="AE55" s="116"/>
      <c r="AF55" s="116"/>
      <c r="AG55" s="116" t="s">
        <v>133</v>
      </c>
      <c r="AH55" s="116">
        <v>0</v>
      </c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</row>
    <row r="56" spans="1:60" ht="22.5" outlineLevel="1" x14ac:dyDescent="0.2">
      <c r="A56" s="133">
        <v>17</v>
      </c>
      <c r="B56" s="134" t="s">
        <v>200</v>
      </c>
      <c r="C56" s="146" t="s">
        <v>201</v>
      </c>
      <c r="D56" s="135" t="s">
        <v>150</v>
      </c>
      <c r="E56" s="136">
        <v>30.03</v>
      </c>
      <c r="F56" s="137"/>
      <c r="G56" s="138">
        <f>ROUND(E56*F56,2)</f>
        <v>0</v>
      </c>
      <c r="H56" s="121">
        <v>16.05</v>
      </c>
      <c r="I56" s="121">
        <f>ROUND(E56*H56,2)</f>
        <v>481.98</v>
      </c>
      <c r="J56" s="121">
        <v>96.45</v>
      </c>
      <c r="K56" s="121">
        <f>ROUND(E56*J56,2)</f>
        <v>2896.39</v>
      </c>
      <c r="L56" s="121">
        <v>15</v>
      </c>
      <c r="M56" s="121">
        <f>G56*(1+L56/100)</f>
        <v>0</v>
      </c>
      <c r="N56" s="121">
        <v>6.0899999999999999E-3</v>
      </c>
      <c r="O56" s="121">
        <f>ROUND(E56*N56,2)</f>
        <v>0.18</v>
      </c>
      <c r="P56" s="121">
        <v>0</v>
      </c>
      <c r="Q56" s="121">
        <f>ROUND(E56*P56,2)</f>
        <v>0</v>
      </c>
      <c r="R56" s="121"/>
      <c r="S56" s="121" t="s">
        <v>141</v>
      </c>
      <c r="T56" s="121" t="s">
        <v>141</v>
      </c>
      <c r="U56" s="121">
        <v>0.19273999999999999</v>
      </c>
      <c r="V56" s="121">
        <f>ROUND(E56*U56,2)</f>
        <v>5.79</v>
      </c>
      <c r="W56" s="121"/>
      <c r="X56" s="121" t="s">
        <v>130</v>
      </c>
      <c r="Y56" s="116"/>
      <c r="Z56" s="116"/>
      <c r="AA56" s="116"/>
      <c r="AB56" s="116"/>
      <c r="AC56" s="116"/>
      <c r="AD56" s="116"/>
      <c r="AE56" s="116"/>
      <c r="AF56" s="116"/>
      <c r="AG56" s="116" t="s">
        <v>131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</row>
    <row r="57" spans="1:60" outlineLevel="1" x14ac:dyDescent="0.2">
      <c r="A57" s="119"/>
      <c r="B57" s="120"/>
      <c r="C57" s="147" t="s">
        <v>202</v>
      </c>
      <c r="D57" s="122"/>
      <c r="E57" s="123">
        <v>21.45</v>
      </c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16"/>
      <c r="Z57" s="116"/>
      <c r="AA57" s="116"/>
      <c r="AB57" s="116"/>
      <c r="AC57" s="116"/>
      <c r="AD57" s="116"/>
      <c r="AE57" s="116"/>
      <c r="AF57" s="116"/>
      <c r="AG57" s="116" t="s">
        <v>133</v>
      </c>
      <c r="AH57" s="116">
        <v>0</v>
      </c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</row>
    <row r="58" spans="1:60" outlineLevel="1" x14ac:dyDescent="0.2">
      <c r="A58" s="119"/>
      <c r="B58" s="120"/>
      <c r="C58" s="147" t="s">
        <v>203</v>
      </c>
      <c r="D58" s="122"/>
      <c r="E58" s="123">
        <v>8.58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16"/>
      <c r="Z58" s="116"/>
      <c r="AA58" s="116"/>
      <c r="AB58" s="116"/>
      <c r="AC58" s="116"/>
      <c r="AD58" s="116"/>
      <c r="AE58" s="116"/>
      <c r="AF58" s="116"/>
      <c r="AG58" s="116" t="s">
        <v>133</v>
      </c>
      <c r="AH58" s="116">
        <v>0</v>
      </c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</row>
    <row r="59" spans="1:60" ht="22.5" outlineLevel="1" x14ac:dyDescent="0.2">
      <c r="A59" s="139">
        <v>18</v>
      </c>
      <c r="B59" s="140" t="s">
        <v>204</v>
      </c>
      <c r="C59" s="148" t="s">
        <v>205</v>
      </c>
      <c r="D59" s="141" t="s">
        <v>145</v>
      </c>
      <c r="E59" s="142">
        <v>5</v>
      </c>
      <c r="F59" s="143"/>
      <c r="G59" s="144">
        <f>ROUND(E59*F59,2)</f>
        <v>0</v>
      </c>
      <c r="H59" s="121">
        <v>61.16</v>
      </c>
      <c r="I59" s="121">
        <f>ROUND(E59*H59,2)</f>
        <v>305.8</v>
      </c>
      <c r="J59" s="121">
        <v>178.84</v>
      </c>
      <c r="K59" s="121">
        <f>ROUND(E59*J59,2)</f>
        <v>894.2</v>
      </c>
      <c r="L59" s="121">
        <v>15</v>
      </c>
      <c r="M59" s="121">
        <f>G59*(1+L59/100)</f>
        <v>0</v>
      </c>
      <c r="N59" s="121">
        <v>8.6700000000000006E-3</v>
      </c>
      <c r="O59" s="121">
        <f>ROUND(E59*N59,2)</f>
        <v>0.04</v>
      </c>
      <c r="P59" s="121">
        <v>0</v>
      </c>
      <c r="Q59" s="121">
        <f>ROUND(E59*P59,2)</f>
        <v>0</v>
      </c>
      <c r="R59" s="121"/>
      <c r="S59" s="121" t="s">
        <v>141</v>
      </c>
      <c r="T59" s="121" t="s">
        <v>141</v>
      </c>
      <c r="U59" s="121">
        <v>0.35974</v>
      </c>
      <c r="V59" s="121">
        <f>ROUND(E59*U59,2)</f>
        <v>1.8</v>
      </c>
      <c r="W59" s="121"/>
      <c r="X59" s="121" t="s">
        <v>130</v>
      </c>
      <c r="Y59" s="116"/>
      <c r="Z59" s="116"/>
      <c r="AA59" s="116"/>
      <c r="AB59" s="116"/>
      <c r="AC59" s="116"/>
      <c r="AD59" s="116"/>
      <c r="AE59" s="116"/>
      <c r="AF59" s="116"/>
      <c r="AG59" s="116" t="s">
        <v>131</v>
      </c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</row>
    <row r="60" spans="1:60" outlineLevel="1" x14ac:dyDescent="0.2">
      <c r="A60" s="133">
        <v>19</v>
      </c>
      <c r="B60" s="134" t="s">
        <v>206</v>
      </c>
      <c r="C60" s="146" t="s">
        <v>207</v>
      </c>
      <c r="D60" s="135" t="s">
        <v>150</v>
      </c>
      <c r="E60" s="136">
        <v>4.32</v>
      </c>
      <c r="F60" s="137"/>
      <c r="G60" s="138">
        <f>ROUND(E60*F60,2)</f>
        <v>0</v>
      </c>
      <c r="H60" s="121">
        <v>46.97</v>
      </c>
      <c r="I60" s="121">
        <f>ROUND(E60*H60,2)</f>
        <v>202.91</v>
      </c>
      <c r="J60" s="121">
        <v>405.53</v>
      </c>
      <c r="K60" s="121">
        <f>ROUND(E60*J60,2)</f>
        <v>1751.89</v>
      </c>
      <c r="L60" s="121">
        <v>15</v>
      </c>
      <c r="M60" s="121">
        <f>G60*(1+L60/100)</f>
        <v>0</v>
      </c>
      <c r="N60" s="121">
        <v>4.7660000000000001E-2</v>
      </c>
      <c r="O60" s="121">
        <f>ROUND(E60*N60,2)</f>
        <v>0.21</v>
      </c>
      <c r="P60" s="121">
        <v>0</v>
      </c>
      <c r="Q60" s="121">
        <f>ROUND(E60*P60,2)</f>
        <v>0</v>
      </c>
      <c r="R60" s="121"/>
      <c r="S60" s="121" t="s">
        <v>141</v>
      </c>
      <c r="T60" s="121" t="s">
        <v>141</v>
      </c>
      <c r="U60" s="121">
        <v>0.84</v>
      </c>
      <c r="V60" s="121">
        <f>ROUND(E60*U60,2)</f>
        <v>3.63</v>
      </c>
      <c r="W60" s="121"/>
      <c r="X60" s="121" t="s">
        <v>130</v>
      </c>
      <c r="Y60" s="116"/>
      <c r="Z60" s="116"/>
      <c r="AA60" s="116"/>
      <c r="AB60" s="116"/>
      <c r="AC60" s="116"/>
      <c r="AD60" s="116"/>
      <c r="AE60" s="116"/>
      <c r="AF60" s="116"/>
      <c r="AG60" s="116" t="s">
        <v>131</v>
      </c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</row>
    <row r="61" spans="1:60" outlineLevel="1" x14ac:dyDescent="0.2">
      <c r="A61" s="119"/>
      <c r="B61" s="120"/>
      <c r="C61" s="147" t="s">
        <v>208</v>
      </c>
      <c r="D61" s="122"/>
      <c r="E61" s="123">
        <v>3.12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16"/>
      <c r="Z61" s="116"/>
      <c r="AA61" s="116"/>
      <c r="AB61" s="116"/>
      <c r="AC61" s="116"/>
      <c r="AD61" s="116"/>
      <c r="AE61" s="116"/>
      <c r="AF61" s="116"/>
      <c r="AG61" s="116" t="s">
        <v>133</v>
      </c>
      <c r="AH61" s="116">
        <v>0</v>
      </c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</row>
    <row r="62" spans="1:60" outlineLevel="1" x14ac:dyDescent="0.2">
      <c r="A62" s="119"/>
      <c r="B62" s="120"/>
      <c r="C62" s="147" t="s">
        <v>209</v>
      </c>
      <c r="D62" s="122"/>
      <c r="E62" s="123">
        <v>1.2</v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6"/>
      <c r="Z62" s="116"/>
      <c r="AA62" s="116"/>
      <c r="AB62" s="116"/>
      <c r="AC62" s="116"/>
      <c r="AD62" s="116"/>
      <c r="AE62" s="116"/>
      <c r="AF62" s="116"/>
      <c r="AG62" s="116" t="s">
        <v>133</v>
      </c>
      <c r="AH62" s="116">
        <v>0</v>
      </c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</row>
    <row r="63" spans="1:60" ht="22.5" outlineLevel="1" x14ac:dyDescent="0.2">
      <c r="A63" s="133">
        <v>20</v>
      </c>
      <c r="B63" s="134" t="s">
        <v>210</v>
      </c>
      <c r="C63" s="146" t="s">
        <v>211</v>
      </c>
      <c r="D63" s="135" t="s">
        <v>150</v>
      </c>
      <c r="E63" s="136">
        <v>76.001999999999995</v>
      </c>
      <c r="F63" s="137"/>
      <c r="G63" s="138">
        <f>ROUND(E63*F63,2)</f>
        <v>0</v>
      </c>
      <c r="H63" s="121">
        <v>5.25</v>
      </c>
      <c r="I63" s="121">
        <f>ROUND(E63*H63,2)</f>
        <v>399.01</v>
      </c>
      <c r="J63" s="121">
        <v>87.05</v>
      </c>
      <c r="K63" s="121">
        <f>ROUND(E63*J63,2)</f>
        <v>6615.97</v>
      </c>
      <c r="L63" s="121">
        <v>15</v>
      </c>
      <c r="M63" s="121">
        <f>G63*(1+L63/100)</f>
        <v>0</v>
      </c>
      <c r="N63" s="121">
        <v>5.4299999999999999E-3</v>
      </c>
      <c r="O63" s="121">
        <f>ROUND(E63*N63,2)</f>
        <v>0.41</v>
      </c>
      <c r="P63" s="121">
        <v>0</v>
      </c>
      <c r="Q63" s="121">
        <f>ROUND(E63*P63,2)</f>
        <v>0</v>
      </c>
      <c r="R63" s="121"/>
      <c r="S63" s="121" t="s">
        <v>141</v>
      </c>
      <c r="T63" s="121" t="s">
        <v>141</v>
      </c>
      <c r="U63" s="121">
        <v>0.16941999999999999</v>
      </c>
      <c r="V63" s="121">
        <f>ROUND(E63*U63,2)</f>
        <v>12.88</v>
      </c>
      <c r="W63" s="121"/>
      <c r="X63" s="121" t="s">
        <v>130</v>
      </c>
      <c r="Y63" s="116"/>
      <c r="Z63" s="116"/>
      <c r="AA63" s="116"/>
      <c r="AB63" s="116"/>
      <c r="AC63" s="116"/>
      <c r="AD63" s="116"/>
      <c r="AE63" s="116"/>
      <c r="AF63" s="116"/>
      <c r="AG63" s="116" t="s">
        <v>131</v>
      </c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</row>
    <row r="64" spans="1:60" outlineLevel="1" x14ac:dyDescent="0.2">
      <c r="A64" s="119"/>
      <c r="B64" s="120"/>
      <c r="C64" s="147" t="s">
        <v>212</v>
      </c>
      <c r="D64" s="122"/>
      <c r="E64" s="123">
        <v>15.6</v>
      </c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6"/>
      <c r="Z64" s="116"/>
      <c r="AA64" s="116"/>
      <c r="AB64" s="116"/>
      <c r="AC64" s="116"/>
      <c r="AD64" s="116"/>
      <c r="AE64" s="116"/>
      <c r="AF64" s="116"/>
      <c r="AG64" s="116" t="s">
        <v>133</v>
      </c>
      <c r="AH64" s="116">
        <v>0</v>
      </c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60" outlineLevel="1" x14ac:dyDescent="0.2">
      <c r="A65" s="119"/>
      <c r="B65" s="120"/>
      <c r="C65" s="147" t="s">
        <v>195</v>
      </c>
      <c r="D65" s="122"/>
      <c r="E65" s="123">
        <v>-3.1520000000000001</v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6"/>
      <c r="Z65" s="116"/>
      <c r="AA65" s="116"/>
      <c r="AB65" s="116"/>
      <c r="AC65" s="116"/>
      <c r="AD65" s="116"/>
      <c r="AE65" s="116"/>
      <c r="AF65" s="116"/>
      <c r="AG65" s="116" t="s">
        <v>133</v>
      </c>
      <c r="AH65" s="116">
        <v>0</v>
      </c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</row>
    <row r="66" spans="1:60" outlineLevel="1" x14ac:dyDescent="0.2">
      <c r="A66" s="119"/>
      <c r="B66" s="120"/>
      <c r="C66" s="147" t="s">
        <v>213</v>
      </c>
      <c r="D66" s="122"/>
      <c r="E66" s="123">
        <v>48.88</v>
      </c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6"/>
      <c r="Z66" s="116"/>
      <c r="AA66" s="116"/>
      <c r="AB66" s="116"/>
      <c r="AC66" s="116"/>
      <c r="AD66" s="116"/>
      <c r="AE66" s="116"/>
      <c r="AF66" s="116"/>
      <c r="AG66" s="116" t="s">
        <v>133</v>
      </c>
      <c r="AH66" s="116">
        <v>0</v>
      </c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60" outlineLevel="1" x14ac:dyDescent="0.2">
      <c r="A67" s="119"/>
      <c r="B67" s="120"/>
      <c r="C67" s="147" t="s">
        <v>214</v>
      </c>
      <c r="D67" s="122"/>
      <c r="E67" s="123">
        <v>-1.5760000000000001</v>
      </c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6"/>
      <c r="Z67" s="116"/>
      <c r="AA67" s="116"/>
      <c r="AB67" s="116"/>
      <c r="AC67" s="116"/>
      <c r="AD67" s="116"/>
      <c r="AE67" s="116"/>
      <c r="AF67" s="116"/>
      <c r="AG67" s="116" t="s">
        <v>133</v>
      </c>
      <c r="AH67" s="116">
        <v>0</v>
      </c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</row>
    <row r="68" spans="1:60" outlineLevel="1" x14ac:dyDescent="0.2">
      <c r="A68" s="119"/>
      <c r="B68" s="120"/>
      <c r="C68" s="147" t="s">
        <v>215</v>
      </c>
      <c r="D68" s="122"/>
      <c r="E68" s="123">
        <v>-3.6</v>
      </c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16"/>
      <c r="Z68" s="116"/>
      <c r="AA68" s="116"/>
      <c r="AB68" s="116"/>
      <c r="AC68" s="116"/>
      <c r="AD68" s="116"/>
      <c r="AE68" s="116"/>
      <c r="AF68" s="116"/>
      <c r="AG68" s="116" t="s">
        <v>133</v>
      </c>
      <c r="AH68" s="116">
        <v>0</v>
      </c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</row>
    <row r="69" spans="1:60" outlineLevel="1" x14ac:dyDescent="0.2">
      <c r="A69" s="119"/>
      <c r="B69" s="120"/>
      <c r="C69" s="147" t="s">
        <v>216</v>
      </c>
      <c r="D69" s="122"/>
      <c r="E69" s="123">
        <v>22.1</v>
      </c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16"/>
      <c r="Z69" s="116"/>
      <c r="AA69" s="116"/>
      <c r="AB69" s="116"/>
      <c r="AC69" s="116"/>
      <c r="AD69" s="116"/>
      <c r="AE69" s="116"/>
      <c r="AF69" s="116"/>
      <c r="AG69" s="116" t="s">
        <v>133</v>
      </c>
      <c r="AH69" s="116">
        <v>0</v>
      </c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</row>
    <row r="70" spans="1:60" outlineLevel="1" x14ac:dyDescent="0.2">
      <c r="A70" s="119"/>
      <c r="B70" s="120"/>
      <c r="C70" s="147" t="s">
        <v>217</v>
      </c>
      <c r="D70" s="122"/>
      <c r="E70" s="123">
        <v>-2.25</v>
      </c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16"/>
      <c r="Z70" s="116"/>
      <c r="AA70" s="116"/>
      <c r="AB70" s="116"/>
      <c r="AC70" s="116"/>
      <c r="AD70" s="116"/>
      <c r="AE70" s="116"/>
      <c r="AF70" s="116"/>
      <c r="AG70" s="116" t="s">
        <v>133</v>
      </c>
      <c r="AH70" s="116">
        <v>0</v>
      </c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</row>
    <row r="71" spans="1:60" outlineLevel="1" x14ac:dyDescent="0.2">
      <c r="A71" s="133">
        <v>21</v>
      </c>
      <c r="B71" s="134" t="s">
        <v>218</v>
      </c>
      <c r="C71" s="146" t="s">
        <v>219</v>
      </c>
      <c r="D71" s="135" t="s">
        <v>150</v>
      </c>
      <c r="E71" s="136">
        <v>1.4550000000000001</v>
      </c>
      <c r="F71" s="137"/>
      <c r="G71" s="138">
        <f>ROUND(E71*F71,2)</f>
        <v>0</v>
      </c>
      <c r="H71" s="121">
        <v>147.57</v>
      </c>
      <c r="I71" s="121">
        <f>ROUND(E71*H71,2)</f>
        <v>214.71</v>
      </c>
      <c r="J71" s="121">
        <v>898.43</v>
      </c>
      <c r="K71" s="121">
        <f>ROUND(E71*J71,2)</f>
        <v>1307.22</v>
      </c>
      <c r="L71" s="121">
        <v>15</v>
      </c>
      <c r="M71" s="121">
        <f>G71*(1+L71/100)</f>
        <v>0</v>
      </c>
      <c r="N71" s="121">
        <v>5.8500000000000003E-2</v>
      </c>
      <c r="O71" s="121">
        <f>ROUND(E71*N71,2)</f>
        <v>0.09</v>
      </c>
      <c r="P71" s="121">
        <v>0</v>
      </c>
      <c r="Q71" s="121">
        <f>ROUND(E71*P71,2)</f>
        <v>0</v>
      </c>
      <c r="R71" s="121"/>
      <c r="S71" s="121" t="s">
        <v>141</v>
      </c>
      <c r="T71" s="121" t="s">
        <v>151</v>
      </c>
      <c r="U71" s="121">
        <v>1.86904</v>
      </c>
      <c r="V71" s="121">
        <f>ROUND(E71*U71,2)</f>
        <v>2.72</v>
      </c>
      <c r="W71" s="121"/>
      <c r="X71" s="121" t="s">
        <v>130</v>
      </c>
      <c r="Y71" s="116"/>
      <c r="Z71" s="116"/>
      <c r="AA71" s="116"/>
      <c r="AB71" s="116"/>
      <c r="AC71" s="116"/>
      <c r="AD71" s="116"/>
      <c r="AE71" s="116"/>
      <c r="AF71" s="116"/>
      <c r="AG71" s="116" t="s">
        <v>131</v>
      </c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1:60" outlineLevel="1" x14ac:dyDescent="0.2">
      <c r="A72" s="119"/>
      <c r="B72" s="120"/>
      <c r="C72" s="147" t="s">
        <v>220</v>
      </c>
      <c r="D72" s="122"/>
      <c r="E72" s="123">
        <v>0.105</v>
      </c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16"/>
      <c r="Z72" s="116"/>
      <c r="AA72" s="116"/>
      <c r="AB72" s="116"/>
      <c r="AC72" s="116"/>
      <c r="AD72" s="116"/>
      <c r="AE72" s="116"/>
      <c r="AF72" s="116"/>
      <c r="AG72" s="116" t="s">
        <v>133</v>
      </c>
      <c r="AH72" s="116">
        <v>0</v>
      </c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</row>
    <row r="73" spans="1:60" outlineLevel="1" x14ac:dyDescent="0.2">
      <c r="A73" s="119"/>
      <c r="B73" s="120"/>
      <c r="C73" s="147" t="s">
        <v>221</v>
      </c>
      <c r="D73" s="122"/>
      <c r="E73" s="123">
        <v>0.15</v>
      </c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16"/>
      <c r="Z73" s="116"/>
      <c r="AA73" s="116"/>
      <c r="AB73" s="116"/>
      <c r="AC73" s="116"/>
      <c r="AD73" s="116"/>
      <c r="AE73" s="116"/>
      <c r="AF73" s="116"/>
      <c r="AG73" s="116" t="s">
        <v>133</v>
      </c>
      <c r="AH73" s="116">
        <v>0</v>
      </c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</row>
    <row r="74" spans="1:60" outlineLevel="1" x14ac:dyDescent="0.2">
      <c r="A74" s="119"/>
      <c r="B74" s="120"/>
      <c r="C74" s="147" t="s">
        <v>222</v>
      </c>
      <c r="D74" s="122"/>
      <c r="E74" s="123">
        <v>1.2</v>
      </c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16"/>
      <c r="Z74" s="116"/>
      <c r="AA74" s="116"/>
      <c r="AB74" s="116"/>
      <c r="AC74" s="116"/>
      <c r="AD74" s="116"/>
      <c r="AE74" s="116"/>
      <c r="AF74" s="116"/>
      <c r="AG74" s="116" t="s">
        <v>133</v>
      </c>
      <c r="AH74" s="116">
        <v>0</v>
      </c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</row>
    <row r="75" spans="1:60" ht="22.5" outlineLevel="1" x14ac:dyDescent="0.2">
      <c r="A75" s="133">
        <v>22</v>
      </c>
      <c r="B75" s="134" t="s">
        <v>223</v>
      </c>
      <c r="C75" s="146" t="s">
        <v>224</v>
      </c>
      <c r="D75" s="135" t="s">
        <v>150</v>
      </c>
      <c r="E75" s="136">
        <v>41.7</v>
      </c>
      <c r="F75" s="137"/>
      <c r="G75" s="138">
        <f>ROUND(E75*F75,2)</f>
        <v>0</v>
      </c>
      <c r="H75" s="121">
        <v>84.48</v>
      </c>
      <c r="I75" s="121">
        <f>ROUND(E75*H75,2)</f>
        <v>3522.82</v>
      </c>
      <c r="J75" s="121">
        <v>180.02</v>
      </c>
      <c r="K75" s="121">
        <f>ROUND(E75*J75,2)</f>
        <v>7506.83</v>
      </c>
      <c r="L75" s="121">
        <v>15</v>
      </c>
      <c r="M75" s="121">
        <f>G75*(1+L75/100)</f>
        <v>0</v>
      </c>
      <c r="N75" s="121">
        <v>3.6099999999999999E-3</v>
      </c>
      <c r="O75" s="121">
        <f>ROUND(E75*N75,2)</f>
        <v>0.15</v>
      </c>
      <c r="P75" s="121">
        <v>0</v>
      </c>
      <c r="Q75" s="121">
        <f>ROUND(E75*P75,2)</f>
        <v>0</v>
      </c>
      <c r="R75" s="121"/>
      <c r="S75" s="121" t="s">
        <v>141</v>
      </c>
      <c r="T75" s="121" t="s">
        <v>151</v>
      </c>
      <c r="U75" s="121">
        <v>0.36199999999999999</v>
      </c>
      <c r="V75" s="121">
        <f>ROUND(E75*U75,2)</f>
        <v>15.1</v>
      </c>
      <c r="W75" s="121"/>
      <c r="X75" s="121" t="s">
        <v>130</v>
      </c>
      <c r="Y75" s="116"/>
      <c r="Z75" s="116"/>
      <c r="AA75" s="116"/>
      <c r="AB75" s="116"/>
      <c r="AC75" s="116"/>
      <c r="AD75" s="116"/>
      <c r="AE75" s="116"/>
      <c r="AF75" s="116"/>
      <c r="AG75" s="116" t="s">
        <v>131</v>
      </c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0" outlineLevel="1" x14ac:dyDescent="0.2">
      <c r="A76" s="119"/>
      <c r="B76" s="120"/>
      <c r="C76" s="147" t="s">
        <v>188</v>
      </c>
      <c r="D76" s="122"/>
      <c r="E76" s="123">
        <v>8.84</v>
      </c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16"/>
      <c r="Z76" s="116"/>
      <c r="AA76" s="116"/>
      <c r="AB76" s="116"/>
      <c r="AC76" s="116"/>
      <c r="AD76" s="116"/>
      <c r="AE76" s="116"/>
      <c r="AF76" s="116"/>
      <c r="AG76" s="116" t="s">
        <v>133</v>
      </c>
      <c r="AH76" s="116">
        <v>0</v>
      </c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0" outlineLevel="1" x14ac:dyDescent="0.2">
      <c r="A77" s="119"/>
      <c r="B77" s="120"/>
      <c r="C77" s="147" t="s">
        <v>189</v>
      </c>
      <c r="D77" s="122"/>
      <c r="E77" s="123">
        <v>-2.3639999999999999</v>
      </c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16"/>
      <c r="Z77" s="116"/>
      <c r="AA77" s="116"/>
      <c r="AB77" s="116"/>
      <c r="AC77" s="116"/>
      <c r="AD77" s="116"/>
      <c r="AE77" s="116"/>
      <c r="AF77" s="116"/>
      <c r="AG77" s="116" t="s">
        <v>133</v>
      </c>
      <c r="AH77" s="116">
        <v>0</v>
      </c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</row>
    <row r="78" spans="1:60" outlineLevel="1" x14ac:dyDescent="0.2">
      <c r="A78" s="119"/>
      <c r="B78" s="120"/>
      <c r="C78" s="147" t="s">
        <v>190</v>
      </c>
      <c r="D78" s="122"/>
      <c r="E78" s="123">
        <v>5.2</v>
      </c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16"/>
      <c r="Z78" s="116"/>
      <c r="AA78" s="116"/>
      <c r="AB78" s="116"/>
      <c r="AC78" s="116"/>
      <c r="AD78" s="116"/>
      <c r="AE78" s="116"/>
      <c r="AF78" s="116"/>
      <c r="AG78" s="116" t="s">
        <v>133</v>
      </c>
      <c r="AH78" s="116">
        <v>0</v>
      </c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</row>
    <row r="79" spans="1:60" outlineLevel="1" x14ac:dyDescent="0.2">
      <c r="A79" s="119"/>
      <c r="B79" s="120"/>
      <c r="C79" s="147" t="s">
        <v>191</v>
      </c>
      <c r="D79" s="122"/>
      <c r="E79" s="123">
        <v>-1.1819999999999999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16"/>
      <c r="Z79" s="116"/>
      <c r="AA79" s="116"/>
      <c r="AB79" s="116"/>
      <c r="AC79" s="116"/>
      <c r="AD79" s="116"/>
      <c r="AE79" s="116"/>
      <c r="AF79" s="116"/>
      <c r="AG79" s="116" t="s">
        <v>133</v>
      </c>
      <c r="AH79" s="116">
        <v>0</v>
      </c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</row>
    <row r="80" spans="1:60" outlineLevel="1" x14ac:dyDescent="0.2">
      <c r="A80" s="119"/>
      <c r="B80" s="120"/>
      <c r="C80" s="147" t="s">
        <v>225</v>
      </c>
      <c r="D80" s="122"/>
      <c r="E80" s="123">
        <v>20.8</v>
      </c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16"/>
      <c r="Z80" s="116"/>
      <c r="AA80" s="116"/>
      <c r="AB80" s="116"/>
      <c r="AC80" s="116"/>
      <c r="AD80" s="116"/>
      <c r="AE80" s="116"/>
      <c r="AF80" s="116"/>
      <c r="AG80" s="116" t="s">
        <v>133</v>
      </c>
      <c r="AH80" s="116">
        <v>0</v>
      </c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</row>
    <row r="81" spans="1:60" outlineLevel="1" x14ac:dyDescent="0.2">
      <c r="A81" s="119"/>
      <c r="B81" s="120"/>
      <c r="C81" s="147" t="s">
        <v>191</v>
      </c>
      <c r="D81" s="122"/>
      <c r="E81" s="123">
        <v>-1.1819999999999999</v>
      </c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16"/>
      <c r="Z81" s="116"/>
      <c r="AA81" s="116"/>
      <c r="AB81" s="116"/>
      <c r="AC81" s="116"/>
      <c r="AD81" s="116"/>
      <c r="AE81" s="116"/>
      <c r="AF81" s="116"/>
      <c r="AG81" s="116" t="s">
        <v>133</v>
      </c>
      <c r="AH81" s="116">
        <v>0</v>
      </c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</row>
    <row r="82" spans="1:60" outlineLevel="1" x14ac:dyDescent="0.2">
      <c r="A82" s="119"/>
      <c r="B82" s="120"/>
      <c r="C82" s="147" t="s">
        <v>203</v>
      </c>
      <c r="D82" s="122"/>
      <c r="E82" s="123">
        <v>8.58</v>
      </c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16"/>
      <c r="Z82" s="116"/>
      <c r="AA82" s="116"/>
      <c r="AB82" s="116"/>
      <c r="AC82" s="116"/>
      <c r="AD82" s="116"/>
      <c r="AE82" s="116"/>
      <c r="AF82" s="116"/>
      <c r="AG82" s="116" t="s">
        <v>133</v>
      </c>
      <c r="AH82" s="116">
        <v>0</v>
      </c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</row>
    <row r="83" spans="1:60" outlineLevel="1" x14ac:dyDescent="0.2">
      <c r="A83" s="119"/>
      <c r="B83" s="120"/>
      <c r="C83" s="147" t="s">
        <v>226</v>
      </c>
      <c r="D83" s="122"/>
      <c r="E83" s="123">
        <v>6.16</v>
      </c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16"/>
      <c r="Z83" s="116"/>
      <c r="AA83" s="116"/>
      <c r="AB83" s="116"/>
      <c r="AC83" s="116"/>
      <c r="AD83" s="116"/>
      <c r="AE83" s="116"/>
      <c r="AF83" s="116"/>
      <c r="AG83" s="116" t="s">
        <v>133</v>
      </c>
      <c r="AH83" s="116">
        <v>0</v>
      </c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</row>
    <row r="84" spans="1:60" outlineLevel="1" x14ac:dyDescent="0.2">
      <c r="A84" s="119"/>
      <c r="B84" s="120"/>
      <c r="C84" s="147" t="s">
        <v>195</v>
      </c>
      <c r="D84" s="122"/>
      <c r="E84" s="123">
        <v>-3.1520000000000001</v>
      </c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6"/>
      <c r="Z84" s="116"/>
      <c r="AA84" s="116"/>
      <c r="AB84" s="116"/>
      <c r="AC84" s="116"/>
      <c r="AD84" s="116"/>
      <c r="AE84" s="116"/>
      <c r="AF84" s="116"/>
      <c r="AG84" s="116" t="s">
        <v>133</v>
      </c>
      <c r="AH84" s="116">
        <v>0</v>
      </c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</row>
    <row r="85" spans="1:60" outlineLevel="1" x14ac:dyDescent="0.2">
      <c r="A85" s="133">
        <v>23</v>
      </c>
      <c r="B85" s="134" t="s">
        <v>227</v>
      </c>
      <c r="C85" s="146" t="s">
        <v>228</v>
      </c>
      <c r="D85" s="135" t="s">
        <v>150</v>
      </c>
      <c r="E85" s="136">
        <v>41.7</v>
      </c>
      <c r="F85" s="137"/>
      <c r="G85" s="138">
        <f>ROUND(E85*F85,2)</f>
        <v>0</v>
      </c>
      <c r="H85" s="121">
        <v>41.83</v>
      </c>
      <c r="I85" s="121">
        <f>ROUND(E85*H85,2)</f>
        <v>1744.31</v>
      </c>
      <c r="J85" s="121">
        <v>41.37</v>
      </c>
      <c r="K85" s="121">
        <f>ROUND(E85*J85,2)</f>
        <v>1725.13</v>
      </c>
      <c r="L85" s="121">
        <v>15</v>
      </c>
      <c r="M85" s="121">
        <f>G85*(1+L85/100)</f>
        <v>0</v>
      </c>
      <c r="N85" s="121">
        <v>2.5999999999999998E-4</v>
      </c>
      <c r="O85" s="121">
        <f>ROUND(E85*N85,2)</f>
        <v>0.01</v>
      </c>
      <c r="P85" s="121">
        <v>0</v>
      </c>
      <c r="Q85" s="121">
        <f>ROUND(E85*P85,2)</f>
        <v>0</v>
      </c>
      <c r="R85" s="121"/>
      <c r="S85" s="121" t="s">
        <v>141</v>
      </c>
      <c r="T85" s="121" t="s">
        <v>141</v>
      </c>
      <c r="U85" s="121">
        <v>0.09</v>
      </c>
      <c r="V85" s="121">
        <f>ROUND(E85*U85,2)</f>
        <v>3.75</v>
      </c>
      <c r="W85" s="121"/>
      <c r="X85" s="121" t="s">
        <v>130</v>
      </c>
      <c r="Y85" s="116"/>
      <c r="Z85" s="116"/>
      <c r="AA85" s="116"/>
      <c r="AB85" s="116"/>
      <c r="AC85" s="116"/>
      <c r="AD85" s="116"/>
      <c r="AE85" s="116"/>
      <c r="AF85" s="116"/>
      <c r="AG85" s="116" t="s">
        <v>131</v>
      </c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</row>
    <row r="86" spans="1:60" outlineLevel="1" x14ac:dyDescent="0.2">
      <c r="A86" s="119"/>
      <c r="B86" s="120"/>
      <c r="C86" s="147" t="s">
        <v>188</v>
      </c>
      <c r="D86" s="122"/>
      <c r="E86" s="123">
        <v>8.84</v>
      </c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6"/>
      <c r="Z86" s="116"/>
      <c r="AA86" s="116"/>
      <c r="AB86" s="116"/>
      <c r="AC86" s="116"/>
      <c r="AD86" s="116"/>
      <c r="AE86" s="116"/>
      <c r="AF86" s="116"/>
      <c r="AG86" s="116" t="s">
        <v>133</v>
      </c>
      <c r="AH86" s="116">
        <v>0</v>
      </c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</row>
    <row r="87" spans="1:60" outlineLevel="1" x14ac:dyDescent="0.2">
      <c r="A87" s="119"/>
      <c r="B87" s="120"/>
      <c r="C87" s="147" t="s">
        <v>189</v>
      </c>
      <c r="D87" s="122"/>
      <c r="E87" s="123">
        <v>-2.3639999999999999</v>
      </c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6"/>
      <c r="Z87" s="116"/>
      <c r="AA87" s="116"/>
      <c r="AB87" s="116"/>
      <c r="AC87" s="116"/>
      <c r="AD87" s="116"/>
      <c r="AE87" s="116"/>
      <c r="AF87" s="116"/>
      <c r="AG87" s="116" t="s">
        <v>133</v>
      </c>
      <c r="AH87" s="116">
        <v>0</v>
      </c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60" outlineLevel="1" x14ac:dyDescent="0.2">
      <c r="A88" s="119"/>
      <c r="B88" s="120"/>
      <c r="C88" s="147" t="s">
        <v>190</v>
      </c>
      <c r="D88" s="122"/>
      <c r="E88" s="123">
        <v>5.2</v>
      </c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6"/>
      <c r="Z88" s="116"/>
      <c r="AA88" s="116"/>
      <c r="AB88" s="116"/>
      <c r="AC88" s="116"/>
      <c r="AD88" s="116"/>
      <c r="AE88" s="116"/>
      <c r="AF88" s="116"/>
      <c r="AG88" s="116" t="s">
        <v>133</v>
      </c>
      <c r="AH88" s="116">
        <v>0</v>
      </c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</row>
    <row r="89" spans="1:60" outlineLevel="1" x14ac:dyDescent="0.2">
      <c r="A89" s="119"/>
      <c r="B89" s="120"/>
      <c r="C89" s="147" t="s">
        <v>191</v>
      </c>
      <c r="D89" s="122"/>
      <c r="E89" s="123">
        <v>-1.1819999999999999</v>
      </c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6"/>
      <c r="Z89" s="116"/>
      <c r="AA89" s="116"/>
      <c r="AB89" s="116"/>
      <c r="AC89" s="116"/>
      <c r="AD89" s="116"/>
      <c r="AE89" s="116"/>
      <c r="AF89" s="116"/>
      <c r="AG89" s="116" t="s">
        <v>133</v>
      </c>
      <c r="AH89" s="116">
        <v>0</v>
      </c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</row>
    <row r="90" spans="1:60" outlineLevel="1" x14ac:dyDescent="0.2">
      <c r="A90" s="119"/>
      <c r="B90" s="120"/>
      <c r="C90" s="147" t="s">
        <v>225</v>
      </c>
      <c r="D90" s="122"/>
      <c r="E90" s="123">
        <v>20.8</v>
      </c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6"/>
      <c r="Z90" s="116"/>
      <c r="AA90" s="116"/>
      <c r="AB90" s="116"/>
      <c r="AC90" s="116"/>
      <c r="AD90" s="116"/>
      <c r="AE90" s="116"/>
      <c r="AF90" s="116"/>
      <c r="AG90" s="116" t="s">
        <v>133</v>
      </c>
      <c r="AH90" s="116">
        <v>0</v>
      </c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</row>
    <row r="91" spans="1:60" outlineLevel="1" x14ac:dyDescent="0.2">
      <c r="A91" s="119"/>
      <c r="B91" s="120"/>
      <c r="C91" s="147" t="s">
        <v>191</v>
      </c>
      <c r="D91" s="122"/>
      <c r="E91" s="123">
        <v>-1.1819999999999999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6"/>
      <c r="Z91" s="116"/>
      <c r="AA91" s="116"/>
      <c r="AB91" s="116"/>
      <c r="AC91" s="116"/>
      <c r="AD91" s="116"/>
      <c r="AE91" s="116"/>
      <c r="AF91" s="116"/>
      <c r="AG91" s="116" t="s">
        <v>133</v>
      </c>
      <c r="AH91" s="116">
        <v>0</v>
      </c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60" outlineLevel="1" x14ac:dyDescent="0.2">
      <c r="A92" s="119"/>
      <c r="B92" s="120"/>
      <c r="C92" s="147" t="s">
        <v>203</v>
      </c>
      <c r="D92" s="122"/>
      <c r="E92" s="123">
        <v>8.58</v>
      </c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6"/>
      <c r="Z92" s="116"/>
      <c r="AA92" s="116"/>
      <c r="AB92" s="116"/>
      <c r="AC92" s="116"/>
      <c r="AD92" s="116"/>
      <c r="AE92" s="116"/>
      <c r="AF92" s="116"/>
      <c r="AG92" s="116" t="s">
        <v>133</v>
      </c>
      <c r="AH92" s="116">
        <v>0</v>
      </c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</row>
    <row r="93" spans="1:60" outlineLevel="1" x14ac:dyDescent="0.2">
      <c r="A93" s="119"/>
      <c r="B93" s="120"/>
      <c r="C93" s="147" t="s">
        <v>226</v>
      </c>
      <c r="D93" s="122"/>
      <c r="E93" s="123">
        <v>6.16</v>
      </c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6"/>
      <c r="Z93" s="116"/>
      <c r="AA93" s="116"/>
      <c r="AB93" s="116"/>
      <c r="AC93" s="116"/>
      <c r="AD93" s="116"/>
      <c r="AE93" s="116"/>
      <c r="AF93" s="116"/>
      <c r="AG93" s="116" t="s">
        <v>133</v>
      </c>
      <c r="AH93" s="116">
        <v>0</v>
      </c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</row>
    <row r="94" spans="1:60" outlineLevel="1" x14ac:dyDescent="0.2">
      <c r="A94" s="119"/>
      <c r="B94" s="120"/>
      <c r="C94" s="147" t="s">
        <v>195</v>
      </c>
      <c r="D94" s="122"/>
      <c r="E94" s="123">
        <v>-3.1520000000000001</v>
      </c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16"/>
      <c r="Z94" s="116"/>
      <c r="AA94" s="116"/>
      <c r="AB94" s="116"/>
      <c r="AC94" s="116"/>
      <c r="AD94" s="116"/>
      <c r="AE94" s="116"/>
      <c r="AF94" s="116"/>
      <c r="AG94" s="116" t="s">
        <v>133</v>
      </c>
      <c r="AH94" s="116">
        <v>0</v>
      </c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</row>
    <row r="95" spans="1:60" x14ac:dyDescent="0.2">
      <c r="A95" s="127" t="s">
        <v>125</v>
      </c>
      <c r="B95" s="128" t="s">
        <v>55</v>
      </c>
      <c r="C95" s="145" t="s">
        <v>56</v>
      </c>
      <c r="D95" s="129"/>
      <c r="E95" s="130"/>
      <c r="F95" s="131"/>
      <c r="G95" s="132">
        <f>SUMIF(AG96:AG108,"&lt;&gt;NOR",G96:G108)</f>
        <v>0</v>
      </c>
      <c r="H95" s="126"/>
      <c r="I95" s="126">
        <f>SUM(I96:I108)</f>
        <v>2436.3599999999997</v>
      </c>
      <c r="J95" s="126"/>
      <c r="K95" s="126">
        <f>SUM(K96:K108)</f>
        <v>2876.9700000000003</v>
      </c>
      <c r="L95" s="126"/>
      <c r="M95" s="126">
        <f>SUM(M96:M108)</f>
        <v>0</v>
      </c>
      <c r="N95" s="126"/>
      <c r="O95" s="126">
        <f>SUM(O96:O108)</f>
        <v>1.2100000000000002</v>
      </c>
      <c r="P95" s="126"/>
      <c r="Q95" s="126">
        <f>SUM(Q96:Q108)</f>
        <v>0</v>
      </c>
      <c r="R95" s="126"/>
      <c r="S95" s="126"/>
      <c r="T95" s="126"/>
      <c r="U95" s="126"/>
      <c r="V95" s="126">
        <f>SUM(V96:V108)</f>
        <v>6.66</v>
      </c>
      <c r="W95" s="126"/>
      <c r="X95" s="126"/>
      <c r="AG95" t="s">
        <v>126</v>
      </c>
    </row>
    <row r="96" spans="1:60" outlineLevel="1" x14ac:dyDescent="0.2">
      <c r="A96" s="133">
        <v>24</v>
      </c>
      <c r="B96" s="134" t="s">
        <v>229</v>
      </c>
      <c r="C96" s="146" t="s">
        <v>230</v>
      </c>
      <c r="D96" s="135" t="s">
        <v>231</v>
      </c>
      <c r="E96" s="136">
        <v>0.1024</v>
      </c>
      <c r="F96" s="137"/>
      <c r="G96" s="138">
        <f>ROUND(E96*F96,2)</f>
        <v>0</v>
      </c>
      <c r="H96" s="121">
        <v>2500.1999999999998</v>
      </c>
      <c r="I96" s="121">
        <f>ROUND(E96*H96,2)</f>
        <v>256.02</v>
      </c>
      <c r="J96" s="121">
        <v>1339.8</v>
      </c>
      <c r="K96" s="121">
        <f>ROUND(E96*J96,2)</f>
        <v>137.19999999999999</v>
      </c>
      <c r="L96" s="121">
        <v>15</v>
      </c>
      <c r="M96" s="121">
        <f>G96*(1+L96/100)</f>
        <v>0</v>
      </c>
      <c r="N96" s="121">
        <v>2.5249999999999999</v>
      </c>
      <c r="O96" s="121">
        <f>ROUND(E96*N96,2)</f>
        <v>0.26</v>
      </c>
      <c r="P96" s="121">
        <v>0</v>
      </c>
      <c r="Q96" s="121">
        <f>ROUND(E96*P96,2)</f>
        <v>0</v>
      </c>
      <c r="R96" s="121"/>
      <c r="S96" s="121" t="s">
        <v>141</v>
      </c>
      <c r="T96" s="121" t="s">
        <v>141</v>
      </c>
      <c r="U96" s="121">
        <v>3.2130000000000001</v>
      </c>
      <c r="V96" s="121">
        <f>ROUND(E96*U96,2)</f>
        <v>0.33</v>
      </c>
      <c r="W96" s="121"/>
      <c r="X96" s="121" t="s">
        <v>130</v>
      </c>
      <c r="Y96" s="116"/>
      <c r="Z96" s="116"/>
      <c r="AA96" s="116"/>
      <c r="AB96" s="116"/>
      <c r="AC96" s="116"/>
      <c r="AD96" s="116"/>
      <c r="AE96" s="116"/>
      <c r="AF96" s="116"/>
      <c r="AG96" s="116" t="s">
        <v>131</v>
      </c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</row>
    <row r="97" spans="1:60" outlineLevel="1" x14ac:dyDescent="0.2">
      <c r="A97" s="119"/>
      <c r="B97" s="120"/>
      <c r="C97" s="147" t="s">
        <v>232</v>
      </c>
      <c r="D97" s="122"/>
      <c r="E97" s="123">
        <v>0.1024</v>
      </c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16"/>
      <c r="Z97" s="116"/>
      <c r="AA97" s="116"/>
      <c r="AB97" s="116"/>
      <c r="AC97" s="116"/>
      <c r="AD97" s="116"/>
      <c r="AE97" s="116"/>
      <c r="AF97" s="116"/>
      <c r="AG97" s="116" t="s">
        <v>133</v>
      </c>
      <c r="AH97" s="116">
        <v>0</v>
      </c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</row>
    <row r="98" spans="1:60" ht="22.5" outlineLevel="1" x14ac:dyDescent="0.2">
      <c r="A98" s="133">
        <v>25</v>
      </c>
      <c r="B98" s="134" t="s">
        <v>233</v>
      </c>
      <c r="C98" s="146" t="s">
        <v>234</v>
      </c>
      <c r="D98" s="135" t="s">
        <v>150</v>
      </c>
      <c r="E98" s="136">
        <v>35.729999999999997</v>
      </c>
      <c r="F98" s="137"/>
      <c r="G98" s="138">
        <f>ROUND(E98*F98,2)</f>
        <v>0</v>
      </c>
      <c r="H98" s="121">
        <v>13.54</v>
      </c>
      <c r="I98" s="121">
        <f>ROUND(E98*H98,2)</f>
        <v>483.78</v>
      </c>
      <c r="J98" s="121">
        <v>47.36</v>
      </c>
      <c r="K98" s="121">
        <f>ROUND(E98*J98,2)</f>
        <v>1692.17</v>
      </c>
      <c r="L98" s="121">
        <v>15</v>
      </c>
      <c r="M98" s="121">
        <f>G98*(1+L98/100)</f>
        <v>0</v>
      </c>
      <c r="N98" s="121">
        <v>2.4E-2</v>
      </c>
      <c r="O98" s="121">
        <f>ROUND(E98*N98,2)</f>
        <v>0.86</v>
      </c>
      <c r="P98" s="121">
        <v>0</v>
      </c>
      <c r="Q98" s="121">
        <f>ROUND(E98*P98,2)</f>
        <v>0</v>
      </c>
      <c r="R98" s="121"/>
      <c r="S98" s="121" t="s">
        <v>141</v>
      </c>
      <c r="T98" s="121" t="s">
        <v>141</v>
      </c>
      <c r="U98" s="121">
        <v>0.115</v>
      </c>
      <c r="V98" s="121">
        <f>ROUND(E98*U98,2)</f>
        <v>4.1100000000000003</v>
      </c>
      <c r="W98" s="121"/>
      <c r="X98" s="121" t="s">
        <v>130</v>
      </c>
      <c r="Y98" s="116"/>
      <c r="Z98" s="116"/>
      <c r="AA98" s="116"/>
      <c r="AB98" s="116"/>
      <c r="AC98" s="116"/>
      <c r="AD98" s="116"/>
      <c r="AE98" s="116"/>
      <c r="AF98" s="116"/>
      <c r="AG98" s="116" t="s">
        <v>131</v>
      </c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</row>
    <row r="99" spans="1:60" outlineLevel="1" x14ac:dyDescent="0.2">
      <c r="A99" s="119"/>
      <c r="B99" s="120"/>
      <c r="C99" s="147" t="s">
        <v>163</v>
      </c>
      <c r="D99" s="122"/>
      <c r="E99" s="123">
        <v>4.42</v>
      </c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16"/>
      <c r="Z99" s="116"/>
      <c r="AA99" s="116"/>
      <c r="AB99" s="116"/>
      <c r="AC99" s="116"/>
      <c r="AD99" s="116"/>
      <c r="AE99" s="116"/>
      <c r="AF99" s="116"/>
      <c r="AG99" s="116" t="s">
        <v>133</v>
      </c>
      <c r="AH99" s="116">
        <v>0</v>
      </c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outlineLevel="1" x14ac:dyDescent="0.2">
      <c r="A100" s="119"/>
      <c r="B100" s="120"/>
      <c r="C100" s="147" t="s">
        <v>235</v>
      </c>
      <c r="D100" s="122"/>
      <c r="E100" s="123">
        <v>1.28</v>
      </c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16"/>
      <c r="Z100" s="116"/>
      <c r="AA100" s="116"/>
      <c r="AB100" s="116"/>
      <c r="AC100" s="116"/>
      <c r="AD100" s="116"/>
      <c r="AE100" s="116"/>
      <c r="AF100" s="116"/>
      <c r="AG100" s="116" t="s">
        <v>133</v>
      </c>
      <c r="AH100" s="116">
        <v>0</v>
      </c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</row>
    <row r="101" spans="1:60" outlineLevel="1" x14ac:dyDescent="0.2">
      <c r="A101" s="119"/>
      <c r="B101" s="120"/>
      <c r="C101" s="147" t="s">
        <v>202</v>
      </c>
      <c r="D101" s="122"/>
      <c r="E101" s="123">
        <v>21.45</v>
      </c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16"/>
      <c r="Z101" s="116"/>
      <c r="AA101" s="116"/>
      <c r="AB101" s="116"/>
      <c r="AC101" s="116"/>
      <c r="AD101" s="116"/>
      <c r="AE101" s="116"/>
      <c r="AF101" s="116"/>
      <c r="AG101" s="116" t="s">
        <v>133</v>
      </c>
      <c r="AH101" s="116">
        <v>0</v>
      </c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outlineLevel="1" x14ac:dyDescent="0.2">
      <c r="A102" s="119"/>
      <c r="B102" s="120"/>
      <c r="C102" s="147" t="s">
        <v>203</v>
      </c>
      <c r="D102" s="122"/>
      <c r="E102" s="123">
        <v>8.58</v>
      </c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16"/>
      <c r="Z102" s="116"/>
      <c r="AA102" s="116"/>
      <c r="AB102" s="116"/>
      <c r="AC102" s="116"/>
      <c r="AD102" s="116"/>
      <c r="AE102" s="116"/>
      <c r="AF102" s="116"/>
      <c r="AG102" s="116" t="s">
        <v>133</v>
      </c>
      <c r="AH102" s="116">
        <v>0</v>
      </c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outlineLevel="1" x14ac:dyDescent="0.2">
      <c r="A103" s="133">
        <v>26</v>
      </c>
      <c r="B103" s="134" t="s">
        <v>227</v>
      </c>
      <c r="C103" s="146" t="s">
        <v>228</v>
      </c>
      <c r="D103" s="135" t="s">
        <v>150</v>
      </c>
      <c r="E103" s="136">
        <v>4.8</v>
      </c>
      <c r="F103" s="137"/>
      <c r="G103" s="138">
        <f>ROUND(E103*F103,2)</f>
        <v>0</v>
      </c>
      <c r="H103" s="121">
        <v>41.83</v>
      </c>
      <c r="I103" s="121">
        <f>ROUND(E103*H103,2)</f>
        <v>200.78</v>
      </c>
      <c r="J103" s="121">
        <v>41.37</v>
      </c>
      <c r="K103" s="121">
        <f>ROUND(E103*J103,2)</f>
        <v>198.58</v>
      </c>
      <c r="L103" s="121">
        <v>15</v>
      </c>
      <c r="M103" s="121">
        <f>G103*(1+L103/100)</f>
        <v>0</v>
      </c>
      <c r="N103" s="121">
        <v>2.5999999999999998E-4</v>
      </c>
      <c r="O103" s="121">
        <f>ROUND(E103*N103,2)</f>
        <v>0</v>
      </c>
      <c r="P103" s="121">
        <v>0</v>
      </c>
      <c r="Q103" s="121">
        <f>ROUND(E103*P103,2)</f>
        <v>0</v>
      </c>
      <c r="R103" s="121"/>
      <c r="S103" s="121" t="s">
        <v>141</v>
      </c>
      <c r="T103" s="121" t="s">
        <v>141</v>
      </c>
      <c r="U103" s="121">
        <v>0.09</v>
      </c>
      <c r="V103" s="121">
        <f>ROUND(E103*U103,2)</f>
        <v>0.43</v>
      </c>
      <c r="W103" s="121"/>
      <c r="X103" s="121" t="s">
        <v>130</v>
      </c>
      <c r="Y103" s="116"/>
      <c r="Z103" s="116"/>
      <c r="AA103" s="116"/>
      <c r="AB103" s="116"/>
      <c r="AC103" s="116"/>
      <c r="AD103" s="116"/>
      <c r="AE103" s="116"/>
      <c r="AF103" s="116"/>
      <c r="AG103" s="116" t="s">
        <v>131</v>
      </c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0" outlineLevel="1" x14ac:dyDescent="0.2">
      <c r="A104" s="119"/>
      <c r="B104" s="120"/>
      <c r="C104" s="147" t="s">
        <v>236</v>
      </c>
      <c r="D104" s="122"/>
      <c r="E104" s="123">
        <v>0.96</v>
      </c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16"/>
      <c r="Z104" s="116"/>
      <c r="AA104" s="116"/>
      <c r="AB104" s="116"/>
      <c r="AC104" s="116"/>
      <c r="AD104" s="116"/>
      <c r="AE104" s="116"/>
      <c r="AF104" s="116"/>
      <c r="AG104" s="116" t="s">
        <v>133</v>
      </c>
      <c r="AH104" s="116">
        <v>0</v>
      </c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outlineLevel="1" x14ac:dyDescent="0.2">
      <c r="A105" s="119"/>
      <c r="B105" s="120"/>
      <c r="C105" s="147" t="s">
        <v>164</v>
      </c>
      <c r="D105" s="122"/>
      <c r="E105" s="123">
        <v>3.84</v>
      </c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16"/>
      <c r="Z105" s="116"/>
      <c r="AA105" s="116"/>
      <c r="AB105" s="116"/>
      <c r="AC105" s="116"/>
      <c r="AD105" s="116"/>
      <c r="AE105" s="116"/>
      <c r="AF105" s="116"/>
      <c r="AG105" s="116" t="s">
        <v>133</v>
      </c>
      <c r="AH105" s="116">
        <v>0</v>
      </c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outlineLevel="1" x14ac:dyDescent="0.2">
      <c r="A106" s="133">
        <v>27</v>
      </c>
      <c r="B106" s="134" t="s">
        <v>237</v>
      </c>
      <c r="C106" s="146" t="s">
        <v>238</v>
      </c>
      <c r="D106" s="135" t="s">
        <v>150</v>
      </c>
      <c r="E106" s="136">
        <v>4.8</v>
      </c>
      <c r="F106" s="137"/>
      <c r="G106" s="138">
        <f>ROUND(E106*F106,2)</f>
        <v>0</v>
      </c>
      <c r="H106" s="121">
        <v>311.62</v>
      </c>
      <c r="I106" s="121">
        <f>ROUND(E106*H106,2)</f>
        <v>1495.78</v>
      </c>
      <c r="J106" s="121">
        <v>176.88</v>
      </c>
      <c r="K106" s="121">
        <f>ROUND(E106*J106,2)</f>
        <v>849.02</v>
      </c>
      <c r="L106" s="121">
        <v>15</v>
      </c>
      <c r="M106" s="121">
        <f>G106*(1+L106/100)</f>
        <v>0</v>
      </c>
      <c r="N106" s="121">
        <v>1.806E-2</v>
      </c>
      <c r="O106" s="121">
        <f>ROUND(E106*N106,2)</f>
        <v>0.09</v>
      </c>
      <c r="P106" s="121">
        <v>0</v>
      </c>
      <c r="Q106" s="121">
        <f>ROUND(E106*P106,2)</f>
        <v>0</v>
      </c>
      <c r="R106" s="121"/>
      <c r="S106" s="121" t="s">
        <v>141</v>
      </c>
      <c r="T106" s="121" t="s">
        <v>141</v>
      </c>
      <c r="U106" s="121">
        <v>0.372</v>
      </c>
      <c r="V106" s="121">
        <f>ROUND(E106*U106,2)</f>
        <v>1.79</v>
      </c>
      <c r="W106" s="121"/>
      <c r="X106" s="121" t="s">
        <v>130</v>
      </c>
      <c r="Y106" s="116"/>
      <c r="Z106" s="116"/>
      <c r="AA106" s="116"/>
      <c r="AB106" s="116"/>
      <c r="AC106" s="116"/>
      <c r="AD106" s="116"/>
      <c r="AE106" s="116"/>
      <c r="AF106" s="116"/>
      <c r="AG106" s="116" t="s">
        <v>131</v>
      </c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</row>
    <row r="107" spans="1:60" outlineLevel="1" x14ac:dyDescent="0.2">
      <c r="A107" s="119"/>
      <c r="B107" s="120"/>
      <c r="C107" s="147" t="s">
        <v>236</v>
      </c>
      <c r="D107" s="122"/>
      <c r="E107" s="123">
        <v>0.96</v>
      </c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16"/>
      <c r="Z107" s="116"/>
      <c r="AA107" s="116"/>
      <c r="AB107" s="116"/>
      <c r="AC107" s="116"/>
      <c r="AD107" s="116"/>
      <c r="AE107" s="116"/>
      <c r="AF107" s="116"/>
      <c r="AG107" s="116" t="s">
        <v>133</v>
      </c>
      <c r="AH107" s="116">
        <v>0</v>
      </c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outlineLevel="1" x14ac:dyDescent="0.2">
      <c r="A108" s="119"/>
      <c r="B108" s="120"/>
      <c r="C108" s="147" t="s">
        <v>164</v>
      </c>
      <c r="D108" s="122"/>
      <c r="E108" s="123">
        <v>3.84</v>
      </c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16"/>
      <c r="Z108" s="116"/>
      <c r="AA108" s="116"/>
      <c r="AB108" s="116"/>
      <c r="AC108" s="116"/>
      <c r="AD108" s="116"/>
      <c r="AE108" s="116"/>
      <c r="AF108" s="116"/>
      <c r="AG108" s="116" t="s">
        <v>133</v>
      </c>
      <c r="AH108" s="116">
        <v>0</v>
      </c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</row>
    <row r="109" spans="1:60" x14ac:dyDescent="0.2">
      <c r="A109" s="127" t="s">
        <v>125</v>
      </c>
      <c r="B109" s="128" t="s">
        <v>57</v>
      </c>
      <c r="C109" s="145" t="s">
        <v>58</v>
      </c>
      <c r="D109" s="129"/>
      <c r="E109" s="130"/>
      <c r="F109" s="131"/>
      <c r="G109" s="132">
        <f>SUMIF(AG110:AG111,"&lt;&gt;NOR",G110:G111)</f>
        <v>0</v>
      </c>
      <c r="H109" s="126"/>
      <c r="I109" s="126">
        <f>SUM(I110:I111)</f>
        <v>3595.65</v>
      </c>
      <c r="J109" s="126"/>
      <c r="K109" s="126">
        <f>SUM(K110:K111)</f>
        <v>2814.35</v>
      </c>
      <c r="L109" s="126"/>
      <c r="M109" s="126">
        <f>SUM(M110:M111)</f>
        <v>0</v>
      </c>
      <c r="N109" s="126"/>
      <c r="O109" s="126">
        <f>SUM(O110:O111)</f>
        <v>0.12</v>
      </c>
      <c r="P109" s="126"/>
      <c r="Q109" s="126">
        <f>SUM(Q110:Q111)</f>
        <v>0</v>
      </c>
      <c r="R109" s="126"/>
      <c r="S109" s="126"/>
      <c r="T109" s="126"/>
      <c r="U109" s="126"/>
      <c r="V109" s="126">
        <f>SUM(V110:V111)</f>
        <v>5.82</v>
      </c>
      <c r="W109" s="126"/>
      <c r="X109" s="126"/>
      <c r="AG109" t="s">
        <v>126</v>
      </c>
    </row>
    <row r="110" spans="1:60" ht="22.5" outlineLevel="1" x14ac:dyDescent="0.2">
      <c r="A110" s="139">
        <v>28</v>
      </c>
      <c r="B110" s="140" t="s">
        <v>239</v>
      </c>
      <c r="C110" s="148" t="s">
        <v>240</v>
      </c>
      <c r="D110" s="141" t="s">
        <v>145</v>
      </c>
      <c r="E110" s="142">
        <v>2</v>
      </c>
      <c r="F110" s="143"/>
      <c r="G110" s="144">
        <f>ROUND(E110*F110,2)</f>
        <v>0</v>
      </c>
      <c r="H110" s="121">
        <v>1151.69</v>
      </c>
      <c r="I110" s="121">
        <f>ROUND(E110*H110,2)</f>
        <v>2303.38</v>
      </c>
      <c r="J110" s="121">
        <v>903.31</v>
      </c>
      <c r="K110" s="121">
        <f>ROUND(E110*J110,2)</f>
        <v>1806.62</v>
      </c>
      <c r="L110" s="121">
        <v>15</v>
      </c>
      <c r="M110" s="121">
        <f>G110*(1+L110/100)</f>
        <v>0</v>
      </c>
      <c r="N110" s="121">
        <v>2.9170000000000001E-2</v>
      </c>
      <c r="O110" s="121">
        <f>ROUND(E110*N110,2)</f>
        <v>0.06</v>
      </c>
      <c r="P110" s="121">
        <v>0</v>
      </c>
      <c r="Q110" s="121">
        <f>ROUND(E110*P110,2)</f>
        <v>0</v>
      </c>
      <c r="R110" s="121"/>
      <c r="S110" s="121" t="s">
        <v>141</v>
      </c>
      <c r="T110" s="121" t="s">
        <v>141</v>
      </c>
      <c r="U110" s="121">
        <v>1.86</v>
      </c>
      <c r="V110" s="121">
        <f>ROUND(E110*U110,2)</f>
        <v>3.72</v>
      </c>
      <c r="W110" s="121"/>
      <c r="X110" s="121" t="s">
        <v>130</v>
      </c>
      <c r="Y110" s="116"/>
      <c r="Z110" s="116"/>
      <c r="AA110" s="116"/>
      <c r="AB110" s="116"/>
      <c r="AC110" s="116"/>
      <c r="AD110" s="116"/>
      <c r="AE110" s="116"/>
      <c r="AF110" s="116"/>
      <c r="AG110" s="116" t="s">
        <v>131</v>
      </c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  <row r="111" spans="1:60" ht="22.5" outlineLevel="1" x14ac:dyDescent="0.2">
      <c r="A111" s="139">
        <v>29</v>
      </c>
      <c r="B111" s="140" t="s">
        <v>241</v>
      </c>
      <c r="C111" s="148" t="s">
        <v>242</v>
      </c>
      <c r="D111" s="141" t="s">
        <v>145</v>
      </c>
      <c r="E111" s="142">
        <v>1</v>
      </c>
      <c r="F111" s="143"/>
      <c r="G111" s="144">
        <f>ROUND(E111*F111,2)</f>
        <v>0</v>
      </c>
      <c r="H111" s="121">
        <v>1292.27</v>
      </c>
      <c r="I111" s="121">
        <f>ROUND(E111*H111,2)</f>
        <v>1292.27</v>
      </c>
      <c r="J111" s="121">
        <v>1007.73</v>
      </c>
      <c r="K111" s="121">
        <f>ROUND(E111*J111,2)</f>
        <v>1007.73</v>
      </c>
      <c r="L111" s="121">
        <v>15</v>
      </c>
      <c r="M111" s="121">
        <f>G111*(1+L111/100)</f>
        <v>0</v>
      </c>
      <c r="N111" s="121">
        <v>6.4710000000000004E-2</v>
      </c>
      <c r="O111" s="121">
        <f>ROUND(E111*N111,2)</f>
        <v>0.06</v>
      </c>
      <c r="P111" s="121">
        <v>0</v>
      </c>
      <c r="Q111" s="121">
        <f>ROUND(E111*P111,2)</f>
        <v>0</v>
      </c>
      <c r="R111" s="121"/>
      <c r="S111" s="121" t="s">
        <v>141</v>
      </c>
      <c r="T111" s="121" t="s">
        <v>141</v>
      </c>
      <c r="U111" s="121">
        <v>2.097</v>
      </c>
      <c r="V111" s="121">
        <f>ROUND(E111*U111,2)</f>
        <v>2.1</v>
      </c>
      <c r="W111" s="121"/>
      <c r="X111" s="121" t="s">
        <v>130</v>
      </c>
      <c r="Y111" s="116"/>
      <c r="Z111" s="116"/>
      <c r="AA111" s="116"/>
      <c r="AB111" s="116"/>
      <c r="AC111" s="116"/>
      <c r="AD111" s="116"/>
      <c r="AE111" s="116"/>
      <c r="AF111" s="116"/>
      <c r="AG111" s="116" t="s">
        <v>131</v>
      </c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60" ht="25.5" x14ac:dyDescent="0.2">
      <c r="A112" s="127" t="s">
        <v>125</v>
      </c>
      <c r="B112" s="128" t="s">
        <v>59</v>
      </c>
      <c r="C112" s="145" t="s">
        <v>60</v>
      </c>
      <c r="D112" s="129"/>
      <c r="E112" s="130"/>
      <c r="F112" s="131"/>
      <c r="G112" s="132">
        <f>SUMIF(AG113:AG121,"&lt;&gt;NOR",G113:G121)</f>
        <v>0</v>
      </c>
      <c r="H112" s="126"/>
      <c r="I112" s="126">
        <f>SUM(I113:I121)</f>
        <v>66.42</v>
      </c>
      <c r="J112" s="126"/>
      <c r="K112" s="126">
        <f>SUM(K113:K121)</f>
        <v>5088.09</v>
      </c>
      <c r="L112" s="126"/>
      <c r="M112" s="126">
        <f>SUM(M113:M121)</f>
        <v>0</v>
      </c>
      <c r="N112" s="126"/>
      <c r="O112" s="126">
        <f>SUM(O113:O121)</f>
        <v>0</v>
      </c>
      <c r="P112" s="126"/>
      <c r="Q112" s="126">
        <f>SUM(Q113:Q121)</f>
        <v>0</v>
      </c>
      <c r="R112" s="126"/>
      <c r="S112" s="126"/>
      <c r="T112" s="126"/>
      <c r="U112" s="126"/>
      <c r="V112" s="126">
        <f>SUM(V113:V121)</f>
        <v>12.85</v>
      </c>
      <c r="W112" s="126"/>
      <c r="X112" s="126"/>
      <c r="AG112" t="s">
        <v>126</v>
      </c>
    </row>
    <row r="113" spans="1:60" outlineLevel="1" x14ac:dyDescent="0.2">
      <c r="A113" s="133">
        <v>30</v>
      </c>
      <c r="B113" s="134" t="s">
        <v>243</v>
      </c>
      <c r="C113" s="146" t="s">
        <v>244</v>
      </c>
      <c r="D113" s="135" t="s">
        <v>150</v>
      </c>
      <c r="E113" s="136">
        <v>39.25</v>
      </c>
      <c r="F113" s="137"/>
      <c r="G113" s="138">
        <f>ROUND(E113*F113,2)</f>
        <v>0</v>
      </c>
      <c r="H113" s="121">
        <v>1.54</v>
      </c>
      <c r="I113" s="121">
        <f>ROUND(E113*H113,2)</f>
        <v>60.45</v>
      </c>
      <c r="J113" s="121">
        <v>121.96</v>
      </c>
      <c r="K113" s="121">
        <f>ROUND(E113*J113,2)</f>
        <v>4786.93</v>
      </c>
      <c r="L113" s="121">
        <v>15</v>
      </c>
      <c r="M113" s="121">
        <f>G113*(1+L113/100)</f>
        <v>0</v>
      </c>
      <c r="N113" s="121">
        <v>4.0000000000000003E-5</v>
      </c>
      <c r="O113" s="121">
        <f>ROUND(E113*N113,2)</f>
        <v>0</v>
      </c>
      <c r="P113" s="121">
        <v>0</v>
      </c>
      <c r="Q113" s="121">
        <f>ROUND(E113*P113,2)</f>
        <v>0</v>
      </c>
      <c r="R113" s="121"/>
      <c r="S113" s="121" t="s">
        <v>141</v>
      </c>
      <c r="T113" s="121" t="s">
        <v>141</v>
      </c>
      <c r="U113" s="121">
        <v>0.308</v>
      </c>
      <c r="V113" s="121">
        <f>ROUND(E113*U113,2)</f>
        <v>12.09</v>
      </c>
      <c r="W113" s="121"/>
      <c r="X113" s="121" t="s">
        <v>130</v>
      </c>
      <c r="Y113" s="116"/>
      <c r="Z113" s="116"/>
      <c r="AA113" s="116"/>
      <c r="AB113" s="116"/>
      <c r="AC113" s="116"/>
      <c r="AD113" s="116"/>
      <c r="AE113" s="116"/>
      <c r="AF113" s="116"/>
      <c r="AG113" s="116" t="s">
        <v>131</v>
      </c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</row>
    <row r="114" spans="1:60" outlineLevel="1" x14ac:dyDescent="0.2">
      <c r="A114" s="119"/>
      <c r="B114" s="120"/>
      <c r="C114" s="147" t="s">
        <v>163</v>
      </c>
      <c r="D114" s="122"/>
      <c r="E114" s="123">
        <v>4.42</v>
      </c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16"/>
      <c r="Z114" s="116"/>
      <c r="AA114" s="116"/>
      <c r="AB114" s="116"/>
      <c r="AC114" s="116"/>
      <c r="AD114" s="116"/>
      <c r="AE114" s="116"/>
      <c r="AF114" s="116"/>
      <c r="AG114" s="116" t="s">
        <v>133</v>
      </c>
      <c r="AH114" s="116">
        <v>0</v>
      </c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outlineLevel="1" x14ac:dyDescent="0.2">
      <c r="A115" s="119"/>
      <c r="B115" s="120"/>
      <c r="C115" s="147" t="s">
        <v>236</v>
      </c>
      <c r="D115" s="122"/>
      <c r="E115" s="123">
        <v>0.96</v>
      </c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16"/>
      <c r="Z115" s="116"/>
      <c r="AA115" s="116"/>
      <c r="AB115" s="116"/>
      <c r="AC115" s="116"/>
      <c r="AD115" s="116"/>
      <c r="AE115" s="116"/>
      <c r="AF115" s="116"/>
      <c r="AG115" s="116" t="s">
        <v>133</v>
      </c>
      <c r="AH115" s="116">
        <v>0</v>
      </c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outlineLevel="1" x14ac:dyDescent="0.2">
      <c r="A116" s="119"/>
      <c r="B116" s="120"/>
      <c r="C116" s="147" t="s">
        <v>164</v>
      </c>
      <c r="D116" s="122"/>
      <c r="E116" s="123">
        <v>3.84</v>
      </c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16"/>
      <c r="Z116" s="116"/>
      <c r="AA116" s="116"/>
      <c r="AB116" s="116"/>
      <c r="AC116" s="116"/>
      <c r="AD116" s="116"/>
      <c r="AE116" s="116"/>
      <c r="AF116" s="116"/>
      <c r="AG116" s="116" t="s">
        <v>133</v>
      </c>
      <c r="AH116" s="116">
        <v>0</v>
      </c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outlineLevel="1" x14ac:dyDescent="0.2">
      <c r="A117" s="119"/>
      <c r="B117" s="120"/>
      <c r="C117" s="147" t="s">
        <v>202</v>
      </c>
      <c r="D117" s="122"/>
      <c r="E117" s="123">
        <v>21.45</v>
      </c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16"/>
      <c r="Z117" s="116"/>
      <c r="AA117" s="116"/>
      <c r="AB117" s="116"/>
      <c r="AC117" s="116"/>
      <c r="AD117" s="116"/>
      <c r="AE117" s="116"/>
      <c r="AF117" s="116"/>
      <c r="AG117" s="116" t="s">
        <v>133</v>
      </c>
      <c r="AH117" s="116">
        <v>0</v>
      </c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outlineLevel="1" x14ac:dyDescent="0.2">
      <c r="A118" s="119"/>
      <c r="B118" s="120"/>
      <c r="C118" s="147" t="s">
        <v>203</v>
      </c>
      <c r="D118" s="122"/>
      <c r="E118" s="123">
        <v>8.58</v>
      </c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16"/>
      <c r="Z118" s="116"/>
      <c r="AA118" s="116"/>
      <c r="AB118" s="116"/>
      <c r="AC118" s="116"/>
      <c r="AD118" s="116"/>
      <c r="AE118" s="116"/>
      <c r="AF118" s="116"/>
      <c r="AG118" s="116" t="s">
        <v>133</v>
      </c>
      <c r="AH118" s="116">
        <v>0</v>
      </c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</row>
    <row r="119" spans="1:60" outlineLevel="1" x14ac:dyDescent="0.2">
      <c r="A119" s="133">
        <v>31</v>
      </c>
      <c r="B119" s="134" t="s">
        <v>245</v>
      </c>
      <c r="C119" s="146" t="s">
        <v>246</v>
      </c>
      <c r="D119" s="135" t="s">
        <v>150</v>
      </c>
      <c r="E119" s="136">
        <v>5.85</v>
      </c>
      <c r="F119" s="137"/>
      <c r="G119" s="138">
        <f>ROUND(E119*F119,2)</f>
        <v>0</v>
      </c>
      <c r="H119" s="121">
        <v>1.02</v>
      </c>
      <c r="I119" s="121">
        <f>ROUND(E119*H119,2)</f>
        <v>5.97</v>
      </c>
      <c r="J119" s="121">
        <v>51.48</v>
      </c>
      <c r="K119" s="121">
        <f>ROUND(E119*J119,2)</f>
        <v>301.16000000000003</v>
      </c>
      <c r="L119" s="121">
        <v>15</v>
      </c>
      <c r="M119" s="121">
        <f>G119*(1+L119/100)</f>
        <v>0</v>
      </c>
      <c r="N119" s="121">
        <v>1.0000000000000001E-5</v>
      </c>
      <c r="O119" s="121">
        <f>ROUND(E119*N119,2)</f>
        <v>0</v>
      </c>
      <c r="P119" s="121">
        <v>0</v>
      </c>
      <c r="Q119" s="121">
        <f>ROUND(E119*P119,2)</f>
        <v>0</v>
      </c>
      <c r="R119" s="121"/>
      <c r="S119" s="121" t="s">
        <v>141</v>
      </c>
      <c r="T119" s="121" t="s">
        <v>141</v>
      </c>
      <c r="U119" s="121">
        <v>0.13</v>
      </c>
      <c r="V119" s="121">
        <f>ROUND(E119*U119,2)</f>
        <v>0.76</v>
      </c>
      <c r="W119" s="121"/>
      <c r="X119" s="121" t="s">
        <v>130</v>
      </c>
      <c r="Y119" s="116"/>
      <c r="Z119" s="116"/>
      <c r="AA119" s="116"/>
      <c r="AB119" s="116"/>
      <c r="AC119" s="116"/>
      <c r="AD119" s="116"/>
      <c r="AE119" s="116"/>
      <c r="AF119" s="116"/>
      <c r="AG119" s="116" t="s">
        <v>131</v>
      </c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</row>
    <row r="120" spans="1:60" outlineLevel="1" x14ac:dyDescent="0.2">
      <c r="A120" s="119"/>
      <c r="B120" s="120"/>
      <c r="C120" s="147" t="s">
        <v>198</v>
      </c>
      <c r="D120" s="122"/>
      <c r="E120" s="123">
        <v>2.25</v>
      </c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16"/>
      <c r="Z120" s="116"/>
      <c r="AA120" s="116"/>
      <c r="AB120" s="116"/>
      <c r="AC120" s="116"/>
      <c r="AD120" s="116"/>
      <c r="AE120" s="116"/>
      <c r="AF120" s="116"/>
      <c r="AG120" s="116" t="s">
        <v>133</v>
      </c>
      <c r="AH120" s="116">
        <v>0</v>
      </c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outlineLevel="1" x14ac:dyDescent="0.2">
      <c r="A121" s="119"/>
      <c r="B121" s="120"/>
      <c r="C121" s="147" t="s">
        <v>199</v>
      </c>
      <c r="D121" s="122"/>
      <c r="E121" s="123">
        <v>3.6</v>
      </c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16"/>
      <c r="Z121" s="116"/>
      <c r="AA121" s="116"/>
      <c r="AB121" s="116"/>
      <c r="AC121" s="116"/>
      <c r="AD121" s="116"/>
      <c r="AE121" s="116"/>
      <c r="AF121" s="116"/>
      <c r="AG121" s="116" t="s">
        <v>133</v>
      </c>
      <c r="AH121" s="116">
        <v>0</v>
      </c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x14ac:dyDescent="0.2">
      <c r="A122" s="127" t="s">
        <v>125</v>
      </c>
      <c r="B122" s="128" t="s">
        <v>61</v>
      </c>
      <c r="C122" s="145" t="s">
        <v>62</v>
      </c>
      <c r="D122" s="129"/>
      <c r="E122" s="130"/>
      <c r="F122" s="131"/>
      <c r="G122" s="132">
        <f>SUMIF(AG123:AG145,"&lt;&gt;NOR",G123:G145)</f>
        <v>0</v>
      </c>
      <c r="H122" s="126"/>
      <c r="I122" s="126">
        <f>SUM(I123:I145)</f>
        <v>113.09</v>
      </c>
      <c r="J122" s="126"/>
      <c r="K122" s="126">
        <f>SUM(K123:K145)</f>
        <v>3444.2999999999997</v>
      </c>
      <c r="L122" s="126"/>
      <c r="M122" s="126">
        <f>SUM(M123:M145)</f>
        <v>0</v>
      </c>
      <c r="N122" s="126"/>
      <c r="O122" s="126">
        <f>SUM(O123:O145)</f>
        <v>0.01</v>
      </c>
      <c r="P122" s="126"/>
      <c r="Q122" s="126">
        <f>SUM(Q123:Q145)</f>
        <v>0.8899999999999999</v>
      </c>
      <c r="R122" s="126"/>
      <c r="S122" s="126"/>
      <c r="T122" s="126"/>
      <c r="U122" s="126"/>
      <c r="V122" s="126">
        <f>SUM(V123:V145)</f>
        <v>8.5299999999999994</v>
      </c>
      <c r="W122" s="126"/>
      <c r="X122" s="126"/>
      <c r="AG122" t="s">
        <v>126</v>
      </c>
    </row>
    <row r="123" spans="1:60" outlineLevel="1" x14ac:dyDescent="0.2">
      <c r="A123" s="139">
        <v>32</v>
      </c>
      <c r="B123" s="140" t="s">
        <v>247</v>
      </c>
      <c r="C123" s="148" t="s">
        <v>248</v>
      </c>
      <c r="D123" s="141" t="s">
        <v>145</v>
      </c>
      <c r="E123" s="142">
        <v>3</v>
      </c>
      <c r="F123" s="143"/>
      <c r="G123" s="144">
        <f>ROUND(E123*F123,2)</f>
        <v>0</v>
      </c>
      <c r="H123" s="121">
        <v>0</v>
      </c>
      <c r="I123" s="121">
        <f>ROUND(E123*H123,2)</f>
        <v>0</v>
      </c>
      <c r="J123" s="121">
        <v>17.600000000000001</v>
      </c>
      <c r="K123" s="121">
        <f>ROUND(E123*J123,2)</f>
        <v>52.8</v>
      </c>
      <c r="L123" s="121">
        <v>15</v>
      </c>
      <c r="M123" s="121">
        <f>G123*(1+L123/100)</f>
        <v>0</v>
      </c>
      <c r="N123" s="121">
        <v>0</v>
      </c>
      <c r="O123" s="121">
        <f>ROUND(E123*N123,2)</f>
        <v>0</v>
      </c>
      <c r="P123" s="121">
        <v>0</v>
      </c>
      <c r="Q123" s="121">
        <f>ROUND(E123*P123,2)</f>
        <v>0</v>
      </c>
      <c r="R123" s="121"/>
      <c r="S123" s="121" t="s">
        <v>141</v>
      </c>
      <c r="T123" s="121" t="s">
        <v>141</v>
      </c>
      <c r="U123" s="121">
        <v>0.05</v>
      </c>
      <c r="V123" s="121">
        <f>ROUND(E123*U123,2)</f>
        <v>0.15</v>
      </c>
      <c r="W123" s="121"/>
      <c r="X123" s="121" t="s">
        <v>130</v>
      </c>
      <c r="Y123" s="116"/>
      <c r="Z123" s="116"/>
      <c r="AA123" s="116"/>
      <c r="AB123" s="116"/>
      <c r="AC123" s="116"/>
      <c r="AD123" s="116"/>
      <c r="AE123" s="116"/>
      <c r="AF123" s="116"/>
      <c r="AG123" s="116" t="s">
        <v>131</v>
      </c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</row>
    <row r="124" spans="1:60" outlineLevel="1" x14ac:dyDescent="0.2">
      <c r="A124" s="133">
        <v>33</v>
      </c>
      <c r="B124" s="134" t="s">
        <v>249</v>
      </c>
      <c r="C124" s="146" t="s">
        <v>250</v>
      </c>
      <c r="D124" s="135" t="s">
        <v>150</v>
      </c>
      <c r="E124" s="136">
        <v>2.4</v>
      </c>
      <c r="F124" s="137"/>
      <c r="G124" s="138">
        <f>ROUND(E124*F124,2)</f>
        <v>0</v>
      </c>
      <c r="H124" s="121">
        <v>31.09</v>
      </c>
      <c r="I124" s="121">
        <f>ROUND(E124*H124,2)</f>
        <v>74.62</v>
      </c>
      <c r="J124" s="121">
        <v>367.41</v>
      </c>
      <c r="K124" s="121">
        <f>ROUND(E124*J124,2)</f>
        <v>881.78</v>
      </c>
      <c r="L124" s="121">
        <v>15</v>
      </c>
      <c r="M124" s="121">
        <f>G124*(1+L124/100)</f>
        <v>0</v>
      </c>
      <c r="N124" s="121">
        <v>1.17E-3</v>
      </c>
      <c r="O124" s="121">
        <f>ROUND(E124*N124,2)</f>
        <v>0</v>
      </c>
      <c r="P124" s="121">
        <v>7.5999999999999998E-2</v>
      </c>
      <c r="Q124" s="121">
        <f>ROUND(E124*P124,2)</f>
        <v>0.18</v>
      </c>
      <c r="R124" s="121"/>
      <c r="S124" s="121" t="s">
        <v>141</v>
      </c>
      <c r="T124" s="121" t="s">
        <v>141</v>
      </c>
      <c r="U124" s="121">
        <v>0.93899999999999995</v>
      </c>
      <c r="V124" s="121">
        <f>ROUND(E124*U124,2)</f>
        <v>2.25</v>
      </c>
      <c r="W124" s="121"/>
      <c r="X124" s="121" t="s">
        <v>130</v>
      </c>
      <c r="Y124" s="116"/>
      <c r="Z124" s="116"/>
      <c r="AA124" s="116"/>
      <c r="AB124" s="116"/>
      <c r="AC124" s="116"/>
      <c r="AD124" s="116"/>
      <c r="AE124" s="116"/>
      <c r="AF124" s="116"/>
      <c r="AG124" s="116" t="s">
        <v>131</v>
      </c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</row>
    <row r="125" spans="1:60" outlineLevel="1" x14ac:dyDescent="0.2">
      <c r="A125" s="119"/>
      <c r="B125" s="120"/>
      <c r="C125" s="147" t="s">
        <v>251</v>
      </c>
      <c r="D125" s="122"/>
      <c r="E125" s="123">
        <v>2.4</v>
      </c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16"/>
      <c r="Z125" s="116"/>
      <c r="AA125" s="116"/>
      <c r="AB125" s="116"/>
      <c r="AC125" s="116"/>
      <c r="AD125" s="116"/>
      <c r="AE125" s="116"/>
      <c r="AF125" s="116"/>
      <c r="AG125" s="116" t="s">
        <v>133</v>
      </c>
      <c r="AH125" s="116">
        <v>0</v>
      </c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outlineLevel="1" x14ac:dyDescent="0.2">
      <c r="A126" s="133">
        <v>34</v>
      </c>
      <c r="B126" s="134" t="s">
        <v>252</v>
      </c>
      <c r="C126" s="146" t="s">
        <v>253</v>
      </c>
      <c r="D126" s="135" t="s">
        <v>156</v>
      </c>
      <c r="E126" s="136">
        <v>1.5</v>
      </c>
      <c r="F126" s="137"/>
      <c r="G126" s="138">
        <f>ROUND(E126*F126,2)</f>
        <v>0</v>
      </c>
      <c r="H126" s="121">
        <v>11.3</v>
      </c>
      <c r="I126" s="121">
        <f>ROUND(E126*H126,2)</f>
        <v>16.95</v>
      </c>
      <c r="J126" s="121">
        <v>95.2</v>
      </c>
      <c r="K126" s="121">
        <f>ROUND(E126*J126,2)</f>
        <v>142.80000000000001</v>
      </c>
      <c r="L126" s="121">
        <v>15</v>
      </c>
      <c r="M126" s="121">
        <f>G126*(1+L126/100)</f>
        <v>0</v>
      </c>
      <c r="N126" s="121">
        <v>4.8999999999999998E-4</v>
      </c>
      <c r="O126" s="121">
        <f>ROUND(E126*N126,2)</f>
        <v>0</v>
      </c>
      <c r="P126" s="121">
        <v>6.0000000000000001E-3</v>
      </c>
      <c r="Q126" s="121">
        <f>ROUND(E126*P126,2)</f>
        <v>0.01</v>
      </c>
      <c r="R126" s="121"/>
      <c r="S126" s="121" t="s">
        <v>141</v>
      </c>
      <c r="T126" s="121" t="s">
        <v>151</v>
      </c>
      <c r="U126" s="121">
        <v>0.27400000000000002</v>
      </c>
      <c r="V126" s="121">
        <f>ROUND(E126*U126,2)</f>
        <v>0.41</v>
      </c>
      <c r="W126" s="121"/>
      <c r="X126" s="121" t="s">
        <v>130</v>
      </c>
      <c r="Y126" s="116"/>
      <c r="Z126" s="116"/>
      <c r="AA126" s="116"/>
      <c r="AB126" s="116"/>
      <c r="AC126" s="116"/>
      <c r="AD126" s="116"/>
      <c r="AE126" s="116"/>
      <c r="AF126" s="116"/>
      <c r="AG126" s="116" t="s">
        <v>131</v>
      </c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outlineLevel="1" x14ac:dyDescent="0.2">
      <c r="A127" s="119"/>
      <c r="B127" s="120"/>
      <c r="C127" s="147" t="s">
        <v>254</v>
      </c>
      <c r="D127" s="122"/>
      <c r="E127" s="123">
        <v>1.5</v>
      </c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16"/>
      <c r="Z127" s="116"/>
      <c r="AA127" s="116"/>
      <c r="AB127" s="116"/>
      <c r="AC127" s="116"/>
      <c r="AD127" s="116"/>
      <c r="AE127" s="116"/>
      <c r="AF127" s="116"/>
      <c r="AG127" s="116" t="s">
        <v>133</v>
      </c>
      <c r="AH127" s="116">
        <v>0</v>
      </c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outlineLevel="1" x14ac:dyDescent="0.2">
      <c r="A128" s="139">
        <v>35</v>
      </c>
      <c r="B128" s="140" t="s">
        <v>255</v>
      </c>
      <c r="C128" s="148" t="s">
        <v>256</v>
      </c>
      <c r="D128" s="141" t="s">
        <v>156</v>
      </c>
      <c r="E128" s="142">
        <v>1</v>
      </c>
      <c r="F128" s="143"/>
      <c r="G128" s="144">
        <f>ROUND(E128*F128,2)</f>
        <v>0</v>
      </c>
      <c r="H128" s="121">
        <v>13.06</v>
      </c>
      <c r="I128" s="121">
        <f>ROUND(E128*H128,2)</f>
        <v>13.06</v>
      </c>
      <c r="J128" s="121">
        <v>151.94</v>
      </c>
      <c r="K128" s="121">
        <f>ROUND(E128*J128,2)</f>
        <v>151.94</v>
      </c>
      <c r="L128" s="121">
        <v>15</v>
      </c>
      <c r="M128" s="121">
        <f>G128*(1+L128/100)</f>
        <v>0</v>
      </c>
      <c r="N128" s="121">
        <v>4.8999999999999998E-4</v>
      </c>
      <c r="O128" s="121">
        <f>ROUND(E128*N128,2)</f>
        <v>0</v>
      </c>
      <c r="P128" s="121">
        <v>2.7E-2</v>
      </c>
      <c r="Q128" s="121">
        <f>ROUND(E128*P128,2)</f>
        <v>0.03</v>
      </c>
      <c r="R128" s="121"/>
      <c r="S128" s="121" t="s">
        <v>141</v>
      </c>
      <c r="T128" s="121" t="s">
        <v>141</v>
      </c>
      <c r="U128" s="121">
        <v>0.42199999999999999</v>
      </c>
      <c r="V128" s="121">
        <f>ROUND(E128*U128,2)</f>
        <v>0.42</v>
      </c>
      <c r="W128" s="121"/>
      <c r="X128" s="121" t="s">
        <v>130</v>
      </c>
      <c r="Y128" s="116"/>
      <c r="Z128" s="116"/>
      <c r="AA128" s="116"/>
      <c r="AB128" s="116"/>
      <c r="AC128" s="116"/>
      <c r="AD128" s="116"/>
      <c r="AE128" s="116"/>
      <c r="AF128" s="116"/>
      <c r="AG128" s="116" t="s">
        <v>131</v>
      </c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</row>
    <row r="129" spans="1:60" outlineLevel="1" x14ac:dyDescent="0.2">
      <c r="A129" s="133">
        <v>36</v>
      </c>
      <c r="B129" s="134" t="s">
        <v>257</v>
      </c>
      <c r="C129" s="146" t="s">
        <v>258</v>
      </c>
      <c r="D129" s="135" t="s">
        <v>150</v>
      </c>
      <c r="E129" s="136">
        <v>30.03</v>
      </c>
      <c r="F129" s="137"/>
      <c r="G129" s="138">
        <f>ROUND(E129*F129,2)</f>
        <v>0</v>
      </c>
      <c r="H129" s="121">
        <v>0</v>
      </c>
      <c r="I129" s="121">
        <f>ROUND(E129*H129,2)</f>
        <v>0</v>
      </c>
      <c r="J129" s="121">
        <v>10</v>
      </c>
      <c r="K129" s="121">
        <f>ROUND(E129*J129,2)</f>
        <v>300.3</v>
      </c>
      <c r="L129" s="121">
        <v>15</v>
      </c>
      <c r="M129" s="121">
        <f>G129*(1+L129/100)</f>
        <v>0</v>
      </c>
      <c r="N129" s="121">
        <v>0</v>
      </c>
      <c r="O129" s="121">
        <f>ROUND(E129*N129,2)</f>
        <v>0</v>
      </c>
      <c r="P129" s="121">
        <v>4.0000000000000001E-3</v>
      </c>
      <c r="Q129" s="121">
        <f>ROUND(E129*P129,2)</f>
        <v>0.12</v>
      </c>
      <c r="R129" s="121"/>
      <c r="S129" s="121" t="s">
        <v>141</v>
      </c>
      <c r="T129" s="121" t="s">
        <v>151</v>
      </c>
      <c r="U129" s="121">
        <v>0.03</v>
      </c>
      <c r="V129" s="121">
        <f>ROUND(E129*U129,2)</f>
        <v>0.9</v>
      </c>
      <c r="W129" s="121"/>
      <c r="X129" s="121" t="s">
        <v>130</v>
      </c>
      <c r="Y129" s="116"/>
      <c r="Z129" s="116"/>
      <c r="AA129" s="116"/>
      <c r="AB129" s="116"/>
      <c r="AC129" s="116"/>
      <c r="AD129" s="116"/>
      <c r="AE129" s="116"/>
      <c r="AF129" s="116"/>
      <c r="AG129" s="116" t="s">
        <v>131</v>
      </c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outlineLevel="1" x14ac:dyDescent="0.2">
      <c r="A130" s="119"/>
      <c r="B130" s="120"/>
      <c r="C130" s="147" t="s">
        <v>203</v>
      </c>
      <c r="D130" s="122"/>
      <c r="E130" s="123">
        <v>8.58</v>
      </c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16"/>
      <c r="Z130" s="116"/>
      <c r="AA130" s="116"/>
      <c r="AB130" s="116"/>
      <c r="AC130" s="116"/>
      <c r="AD130" s="116"/>
      <c r="AE130" s="116"/>
      <c r="AF130" s="116"/>
      <c r="AG130" s="116" t="s">
        <v>133</v>
      </c>
      <c r="AH130" s="116">
        <v>0</v>
      </c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</row>
    <row r="131" spans="1:60" outlineLevel="1" x14ac:dyDescent="0.2">
      <c r="A131" s="119"/>
      <c r="B131" s="120"/>
      <c r="C131" s="147" t="s">
        <v>202</v>
      </c>
      <c r="D131" s="122"/>
      <c r="E131" s="123">
        <v>21.45</v>
      </c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16"/>
      <c r="Z131" s="116"/>
      <c r="AA131" s="116"/>
      <c r="AB131" s="116"/>
      <c r="AC131" s="116"/>
      <c r="AD131" s="116"/>
      <c r="AE131" s="116"/>
      <c r="AF131" s="116"/>
      <c r="AG131" s="116" t="s">
        <v>133</v>
      </c>
      <c r="AH131" s="116">
        <v>0</v>
      </c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</row>
    <row r="132" spans="1:60" outlineLevel="1" x14ac:dyDescent="0.2">
      <c r="A132" s="133">
        <v>37</v>
      </c>
      <c r="B132" s="134" t="s">
        <v>259</v>
      </c>
      <c r="C132" s="146" t="s">
        <v>260</v>
      </c>
      <c r="D132" s="135" t="s">
        <v>150</v>
      </c>
      <c r="E132" s="136">
        <v>75.481999999999999</v>
      </c>
      <c r="F132" s="137"/>
      <c r="G132" s="138">
        <f>ROUND(E132*F132,2)</f>
        <v>0</v>
      </c>
      <c r="H132" s="121">
        <v>0</v>
      </c>
      <c r="I132" s="121">
        <f>ROUND(E132*H132,2)</f>
        <v>0</v>
      </c>
      <c r="J132" s="121">
        <v>10</v>
      </c>
      <c r="K132" s="121">
        <f>ROUND(E132*J132,2)</f>
        <v>754.82</v>
      </c>
      <c r="L132" s="121">
        <v>15</v>
      </c>
      <c r="M132" s="121">
        <f>G132*(1+L132/100)</f>
        <v>0</v>
      </c>
      <c r="N132" s="121">
        <v>0</v>
      </c>
      <c r="O132" s="121">
        <f>ROUND(E132*N132,2)</f>
        <v>0</v>
      </c>
      <c r="P132" s="121">
        <v>4.0000000000000001E-3</v>
      </c>
      <c r="Q132" s="121">
        <f>ROUND(E132*P132,2)</f>
        <v>0.3</v>
      </c>
      <c r="R132" s="121"/>
      <c r="S132" s="121" t="s">
        <v>141</v>
      </c>
      <c r="T132" s="121" t="s">
        <v>151</v>
      </c>
      <c r="U132" s="121">
        <v>0.03</v>
      </c>
      <c r="V132" s="121">
        <f>ROUND(E132*U132,2)</f>
        <v>2.2599999999999998</v>
      </c>
      <c r="W132" s="121"/>
      <c r="X132" s="121" t="s">
        <v>130</v>
      </c>
      <c r="Y132" s="116"/>
      <c r="Z132" s="116"/>
      <c r="AA132" s="116"/>
      <c r="AB132" s="116"/>
      <c r="AC132" s="116"/>
      <c r="AD132" s="116"/>
      <c r="AE132" s="116"/>
      <c r="AF132" s="116"/>
      <c r="AG132" s="116" t="s">
        <v>131</v>
      </c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0" outlineLevel="1" x14ac:dyDescent="0.2">
      <c r="A133" s="119"/>
      <c r="B133" s="120"/>
      <c r="C133" s="147" t="s">
        <v>212</v>
      </c>
      <c r="D133" s="122"/>
      <c r="E133" s="123">
        <v>15.6</v>
      </c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16"/>
      <c r="Z133" s="116"/>
      <c r="AA133" s="116"/>
      <c r="AB133" s="116"/>
      <c r="AC133" s="116"/>
      <c r="AD133" s="116"/>
      <c r="AE133" s="116"/>
      <c r="AF133" s="116"/>
      <c r="AG133" s="116" t="s">
        <v>133</v>
      </c>
      <c r="AH133" s="116">
        <v>0</v>
      </c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</row>
    <row r="134" spans="1:60" outlineLevel="1" x14ac:dyDescent="0.2">
      <c r="A134" s="119"/>
      <c r="B134" s="120"/>
      <c r="C134" s="147" t="s">
        <v>195</v>
      </c>
      <c r="D134" s="122"/>
      <c r="E134" s="123">
        <v>-3.1520000000000001</v>
      </c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16"/>
      <c r="Z134" s="116"/>
      <c r="AA134" s="116"/>
      <c r="AB134" s="116"/>
      <c r="AC134" s="116"/>
      <c r="AD134" s="116"/>
      <c r="AE134" s="116"/>
      <c r="AF134" s="116"/>
      <c r="AG134" s="116" t="s">
        <v>133</v>
      </c>
      <c r="AH134" s="116">
        <v>0</v>
      </c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</row>
    <row r="135" spans="1:60" outlineLevel="1" x14ac:dyDescent="0.2">
      <c r="A135" s="119"/>
      <c r="B135" s="120"/>
      <c r="C135" s="147" t="s">
        <v>213</v>
      </c>
      <c r="D135" s="122"/>
      <c r="E135" s="123">
        <v>48.88</v>
      </c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16"/>
      <c r="Z135" s="116"/>
      <c r="AA135" s="116"/>
      <c r="AB135" s="116"/>
      <c r="AC135" s="116"/>
      <c r="AD135" s="116"/>
      <c r="AE135" s="116"/>
      <c r="AF135" s="116"/>
      <c r="AG135" s="116" t="s">
        <v>133</v>
      </c>
      <c r="AH135" s="116">
        <v>0</v>
      </c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</row>
    <row r="136" spans="1:60" outlineLevel="1" x14ac:dyDescent="0.2">
      <c r="A136" s="119"/>
      <c r="B136" s="120"/>
      <c r="C136" s="147" t="s">
        <v>214</v>
      </c>
      <c r="D136" s="122"/>
      <c r="E136" s="123">
        <v>-1.5760000000000001</v>
      </c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16"/>
      <c r="Z136" s="116"/>
      <c r="AA136" s="116"/>
      <c r="AB136" s="116"/>
      <c r="AC136" s="116"/>
      <c r="AD136" s="116"/>
      <c r="AE136" s="116"/>
      <c r="AF136" s="116"/>
      <c r="AG136" s="116" t="s">
        <v>133</v>
      </c>
      <c r="AH136" s="116">
        <v>0</v>
      </c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0" outlineLevel="1" x14ac:dyDescent="0.2">
      <c r="A137" s="119"/>
      <c r="B137" s="120"/>
      <c r="C137" s="147" t="s">
        <v>215</v>
      </c>
      <c r="D137" s="122"/>
      <c r="E137" s="123">
        <v>-3.6</v>
      </c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16"/>
      <c r="Z137" s="116"/>
      <c r="AA137" s="116"/>
      <c r="AB137" s="116"/>
      <c r="AC137" s="116"/>
      <c r="AD137" s="116"/>
      <c r="AE137" s="116"/>
      <c r="AF137" s="116"/>
      <c r="AG137" s="116" t="s">
        <v>133</v>
      </c>
      <c r="AH137" s="116">
        <v>0</v>
      </c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outlineLevel="1" x14ac:dyDescent="0.2">
      <c r="A138" s="119"/>
      <c r="B138" s="120"/>
      <c r="C138" s="147" t="s">
        <v>261</v>
      </c>
      <c r="D138" s="122"/>
      <c r="E138" s="123">
        <v>21.58</v>
      </c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16"/>
      <c r="Z138" s="116"/>
      <c r="AA138" s="116"/>
      <c r="AB138" s="116"/>
      <c r="AC138" s="116"/>
      <c r="AD138" s="116"/>
      <c r="AE138" s="116"/>
      <c r="AF138" s="116"/>
      <c r="AG138" s="116" t="s">
        <v>133</v>
      </c>
      <c r="AH138" s="116">
        <v>0</v>
      </c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</row>
    <row r="139" spans="1:60" outlineLevel="1" x14ac:dyDescent="0.2">
      <c r="A139" s="119"/>
      <c r="B139" s="120"/>
      <c r="C139" s="147" t="s">
        <v>217</v>
      </c>
      <c r="D139" s="122"/>
      <c r="E139" s="123">
        <v>-2.25</v>
      </c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16"/>
      <c r="Z139" s="116"/>
      <c r="AA139" s="116"/>
      <c r="AB139" s="116"/>
      <c r="AC139" s="116"/>
      <c r="AD139" s="116"/>
      <c r="AE139" s="116"/>
      <c r="AF139" s="116"/>
      <c r="AG139" s="116" t="s">
        <v>133</v>
      </c>
      <c r="AH139" s="116">
        <v>0</v>
      </c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outlineLevel="1" x14ac:dyDescent="0.2">
      <c r="A140" s="133">
        <v>38</v>
      </c>
      <c r="B140" s="134" t="s">
        <v>262</v>
      </c>
      <c r="C140" s="146" t="s">
        <v>263</v>
      </c>
      <c r="D140" s="135" t="s">
        <v>150</v>
      </c>
      <c r="E140" s="136">
        <v>2.64</v>
      </c>
      <c r="F140" s="137"/>
      <c r="G140" s="138">
        <f>ROUND(E140*F140,2)</f>
        <v>0</v>
      </c>
      <c r="H140" s="121">
        <v>0</v>
      </c>
      <c r="I140" s="121">
        <f>ROUND(E140*H140,2)</f>
        <v>0</v>
      </c>
      <c r="J140" s="121">
        <v>185.5</v>
      </c>
      <c r="K140" s="121">
        <f>ROUND(E140*J140,2)</f>
        <v>489.72</v>
      </c>
      <c r="L140" s="121">
        <v>15</v>
      </c>
      <c r="M140" s="121">
        <f>G140*(1+L140/100)</f>
        <v>0</v>
      </c>
      <c r="N140" s="121">
        <v>0</v>
      </c>
      <c r="O140" s="121">
        <f>ROUND(E140*N140,2)</f>
        <v>0</v>
      </c>
      <c r="P140" s="121">
        <v>6.8000000000000005E-2</v>
      </c>
      <c r="Q140" s="121">
        <f>ROUND(E140*P140,2)</f>
        <v>0.18</v>
      </c>
      <c r="R140" s="121"/>
      <c r="S140" s="121" t="s">
        <v>141</v>
      </c>
      <c r="T140" s="121" t="s">
        <v>141</v>
      </c>
      <c r="U140" s="121">
        <v>0.48</v>
      </c>
      <c r="V140" s="121">
        <f>ROUND(E140*U140,2)</f>
        <v>1.27</v>
      </c>
      <c r="W140" s="121"/>
      <c r="X140" s="121" t="s">
        <v>130</v>
      </c>
      <c r="Y140" s="116"/>
      <c r="Z140" s="116"/>
      <c r="AA140" s="116"/>
      <c r="AB140" s="116"/>
      <c r="AC140" s="116"/>
      <c r="AD140" s="116"/>
      <c r="AE140" s="116"/>
      <c r="AF140" s="116"/>
      <c r="AG140" s="116" t="s">
        <v>131</v>
      </c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outlineLevel="1" x14ac:dyDescent="0.2">
      <c r="A141" s="119"/>
      <c r="B141" s="120"/>
      <c r="C141" s="147" t="s">
        <v>264</v>
      </c>
      <c r="D141" s="122"/>
      <c r="E141" s="123">
        <v>1.44</v>
      </c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16"/>
      <c r="Z141" s="116"/>
      <c r="AA141" s="116"/>
      <c r="AB141" s="116"/>
      <c r="AC141" s="116"/>
      <c r="AD141" s="116"/>
      <c r="AE141" s="116"/>
      <c r="AF141" s="116"/>
      <c r="AG141" s="116" t="s">
        <v>133</v>
      </c>
      <c r="AH141" s="116">
        <v>0</v>
      </c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</row>
    <row r="142" spans="1:60" outlineLevel="1" x14ac:dyDescent="0.2">
      <c r="A142" s="119"/>
      <c r="B142" s="120"/>
      <c r="C142" s="147" t="s">
        <v>209</v>
      </c>
      <c r="D142" s="122"/>
      <c r="E142" s="123">
        <v>1.2</v>
      </c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16"/>
      <c r="Z142" s="116"/>
      <c r="AA142" s="116"/>
      <c r="AB142" s="116"/>
      <c r="AC142" s="116"/>
      <c r="AD142" s="116"/>
      <c r="AE142" s="116"/>
      <c r="AF142" s="116"/>
      <c r="AG142" s="116" t="s">
        <v>133</v>
      </c>
      <c r="AH142" s="116">
        <v>0</v>
      </c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ht="22.5" outlineLevel="1" x14ac:dyDescent="0.2">
      <c r="A143" s="139">
        <v>39</v>
      </c>
      <c r="B143" s="140" t="s">
        <v>265</v>
      </c>
      <c r="C143" s="148" t="s">
        <v>266</v>
      </c>
      <c r="D143" s="141" t="s">
        <v>145</v>
      </c>
      <c r="E143" s="142">
        <v>2</v>
      </c>
      <c r="F143" s="143"/>
      <c r="G143" s="144">
        <f>ROUND(E143*F143,2)</f>
        <v>0</v>
      </c>
      <c r="H143" s="121">
        <v>4.2300000000000004</v>
      </c>
      <c r="I143" s="121">
        <f>ROUND(E143*H143,2)</f>
        <v>8.4600000000000009</v>
      </c>
      <c r="J143" s="121">
        <v>193.77</v>
      </c>
      <c r="K143" s="121">
        <f>ROUND(E143*J143,2)</f>
        <v>387.54</v>
      </c>
      <c r="L143" s="121">
        <v>15</v>
      </c>
      <c r="M143" s="121">
        <f>G143*(1+L143/100)</f>
        <v>0</v>
      </c>
      <c r="N143" s="121">
        <v>3.6700000000000001E-3</v>
      </c>
      <c r="O143" s="121">
        <f>ROUND(E143*N143,2)</f>
        <v>0.01</v>
      </c>
      <c r="P143" s="121">
        <v>0</v>
      </c>
      <c r="Q143" s="121">
        <f>ROUND(E143*P143,2)</f>
        <v>0</v>
      </c>
      <c r="R143" s="121"/>
      <c r="S143" s="121" t="s">
        <v>141</v>
      </c>
      <c r="T143" s="121" t="s">
        <v>141</v>
      </c>
      <c r="U143" s="121">
        <v>0.433</v>
      </c>
      <c r="V143" s="121">
        <f>ROUND(E143*U143,2)</f>
        <v>0.87</v>
      </c>
      <c r="W143" s="121"/>
      <c r="X143" s="121" t="s">
        <v>130</v>
      </c>
      <c r="Y143" s="116"/>
      <c r="Z143" s="116"/>
      <c r="AA143" s="116"/>
      <c r="AB143" s="116"/>
      <c r="AC143" s="116"/>
      <c r="AD143" s="116"/>
      <c r="AE143" s="116"/>
      <c r="AF143" s="116"/>
      <c r="AG143" s="116" t="s">
        <v>131</v>
      </c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ht="22.5" outlineLevel="1" x14ac:dyDescent="0.2">
      <c r="A144" s="133">
        <v>40</v>
      </c>
      <c r="B144" s="134" t="s">
        <v>267</v>
      </c>
      <c r="C144" s="146" t="s">
        <v>268</v>
      </c>
      <c r="D144" s="135" t="s">
        <v>150</v>
      </c>
      <c r="E144" s="136">
        <v>1.2</v>
      </c>
      <c r="F144" s="137"/>
      <c r="G144" s="138">
        <f>ROUND(E144*F144,2)</f>
        <v>0</v>
      </c>
      <c r="H144" s="121">
        <v>0</v>
      </c>
      <c r="I144" s="121">
        <f>ROUND(E144*H144,2)</f>
        <v>0</v>
      </c>
      <c r="J144" s="121">
        <v>235.5</v>
      </c>
      <c r="K144" s="121">
        <f>ROUND(E144*J144,2)</f>
        <v>282.60000000000002</v>
      </c>
      <c r="L144" s="121">
        <v>15</v>
      </c>
      <c r="M144" s="121">
        <f>G144*(1+L144/100)</f>
        <v>0</v>
      </c>
      <c r="N144" s="121">
        <v>0</v>
      </c>
      <c r="O144" s="121">
        <f>ROUND(E144*N144,2)</f>
        <v>0</v>
      </c>
      <c r="P144" s="121">
        <v>6.0999999999999999E-2</v>
      </c>
      <c r="Q144" s="121">
        <f>ROUND(E144*P144,2)</f>
        <v>7.0000000000000007E-2</v>
      </c>
      <c r="R144" s="121"/>
      <c r="S144" s="121" t="s">
        <v>141</v>
      </c>
      <c r="T144" s="121" t="s">
        <v>141</v>
      </c>
      <c r="U144" s="121">
        <v>0</v>
      </c>
      <c r="V144" s="121">
        <f>ROUND(E144*U144,2)</f>
        <v>0</v>
      </c>
      <c r="W144" s="121"/>
      <c r="X144" s="121" t="s">
        <v>179</v>
      </c>
      <c r="Y144" s="116"/>
      <c r="Z144" s="116"/>
      <c r="AA144" s="116"/>
      <c r="AB144" s="116"/>
      <c r="AC144" s="116"/>
      <c r="AD144" s="116"/>
      <c r="AE144" s="116"/>
      <c r="AF144" s="116"/>
      <c r="AG144" s="116" t="s">
        <v>180</v>
      </c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</row>
    <row r="145" spans="1:60" outlineLevel="1" x14ac:dyDescent="0.2">
      <c r="A145" s="119"/>
      <c r="B145" s="120"/>
      <c r="C145" s="147" t="s">
        <v>209</v>
      </c>
      <c r="D145" s="122"/>
      <c r="E145" s="123">
        <v>1.2</v>
      </c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16"/>
      <c r="Z145" s="116"/>
      <c r="AA145" s="116"/>
      <c r="AB145" s="116"/>
      <c r="AC145" s="116"/>
      <c r="AD145" s="116"/>
      <c r="AE145" s="116"/>
      <c r="AF145" s="116"/>
      <c r="AG145" s="116" t="s">
        <v>133</v>
      </c>
      <c r="AH145" s="116">
        <v>0</v>
      </c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x14ac:dyDescent="0.2">
      <c r="A146" s="127" t="s">
        <v>125</v>
      </c>
      <c r="B146" s="128" t="s">
        <v>63</v>
      </c>
      <c r="C146" s="145" t="s">
        <v>64</v>
      </c>
      <c r="D146" s="129"/>
      <c r="E146" s="130"/>
      <c r="F146" s="131"/>
      <c r="G146" s="132">
        <f>SUMIF(AG147:AG147,"&lt;&gt;NOR",G147:G147)</f>
        <v>0</v>
      </c>
      <c r="H146" s="126"/>
      <c r="I146" s="126">
        <f>SUM(I147:I147)</f>
        <v>0</v>
      </c>
      <c r="J146" s="126"/>
      <c r="K146" s="126">
        <f>SUM(K147:K147)</f>
        <v>4926.42</v>
      </c>
      <c r="L146" s="126"/>
      <c r="M146" s="126">
        <f>SUM(M147:M147)</f>
        <v>0</v>
      </c>
      <c r="N146" s="126"/>
      <c r="O146" s="126">
        <f>SUM(O147:O147)</f>
        <v>0</v>
      </c>
      <c r="P146" s="126"/>
      <c r="Q146" s="126">
        <f>SUM(Q147:Q147)</f>
        <v>0</v>
      </c>
      <c r="R146" s="126"/>
      <c r="S146" s="126"/>
      <c r="T146" s="126"/>
      <c r="U146" s="126"/>
      <c r="V146" s="126">
        <f>SUM(V147:V147)</f>
        <v>11.23</v>
      </c>
      <c r="W146" s="126"/>
      <c r="X146" s="126"/>
      <c r="AG146" t="s">
        <v>126</v>
      </c>
    </row>
    <row r="147" spans="1:60" outlineLevel="1" x14ac:dyDescent="0.2">
      <c r="A147" s="139">
        <v>41</v>
      </c>
      <c r="B147" s="140" t="s">
        <v>269</v>
      </c>
      <c r="C147" s="148" t="s">
        <v>270</v>
      </c>
      <c r="D147" s="141" t="s">
        <v>140</v>
      </c>
      <c r="E147" s="142">
        <v>4.3596599999999999</v>
      </c>
      <c r="F147" s="143"/>
      <c r="G147" s="144">
        <f>ROUND(E147*F147,2)</f>
        <v>0</v>
      </c>
      <c r="H147" s="121">
        <v>0</v>
      </c>
      <c r="I147" s="121">
        <f>ROUND(E147*H147,2)</f>
        <v>0</v>
      </c>
      <c r="J147" s="121">
        <v>1130</v>
      </c>
      <c r="K147" s="121">
        <f>ROUND(E147*J147,2)</f>
        <v>4926.42</v>
      </c>
      <c r="L147" s="121">
        <v>15</v>
      </c>
      <c r="M147" s="121">
        <f>G147*(1+L147/100)</f>
        <v>0</v>
      </c>
      <c r="N147" s="121">
        <v>0</v>
      </c>
      <c r="O147" s="121">
        <f>ROUND(E147*N147,2)</f>
        <v>0</v>
      </c>
      <c r="P147" s="121">
        <v>0</v>
      </c>
      <c r="Q147" s="121">
        <f>ROUND(E147*P147,2)</f>
        <v>0</v>
      </c>
      <c r="R147" s="121"/>
      <c r="S147" s="121" t="s">
        <v>141</v>
      </c>
      <c r="T147" s="121" t="s">
        <v>151</v>
      </c>
      <c r="U147" s="121">
        <v>2.577</v>
      </c>
      <c r="V147" s="121">
        <f>ROUND(E147*U147,2)</f>
        <v>11.23</v>
      </c>
      <c r="W147" s="121"/>
      <c r="X147" s="121" t="s">
        <v>271</v>
      </c>
      <c r="Y147" s="116"/>
      <c r="Z147" s="116"/>
      <c r="AA147" s="116"/>
      <c r="AB147" s="116"/>
      <c r="AC147" s="116"/>
      <c r="AD147" s="116"/>
      <c r="AE147" s="116"/>
      <c r="AF147" s="116"/>
      <c r="AG147" s="116" t="s">
        <v>272</v>
      </c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</row>
    <row r="148" spans="1:60" x14ac:dyDescent="0.2">
      <c r="A148" s="127" t="s">
        <v>125</v>
      </c>
      <c r="B148" s="128" t="s">
        <v>65</v>
      </c>
      <c r="C148" s="145" t="s">
        <v>66</v>
      </c>
      <c r="D148" s="129"/>
      <c r="E148" s="130"/>
      <c r="F148" s="131"/>
      <c r="G148" s="132">
        <f>SUMIF(AG149:AG159,"&lt;&gt;NOR",G149:G159)</f>
        <v>0</v>
      </c>
      <c r="H148" s="126"/>
      <c r="I148" s="126">
        <f>SUM(I149:I159)</f>
        <v>4977.43</v>
      </c>
      <c r="J148" s="126"/>
      <c r="K148" s="126">
        <f>SUM(K149:K159)</f>
        <v>3370.23</v>
      </c>
      <c r="L148" s="126"/>
      <c r="M148" s="126">
        <f>SUM(M149:M159)</f>
        <v>0</v>
      </c>
      <c r="N148" s="126"/>
      <c r="O148" s="126">
        <f>SUM(O149:O159)</f>
        <v>0.04</v>
      </c>
      <c r="P148" s="126"/>
      <c r="Q148" s="126">
        <f>SUM(Q149:Q159)</f>
        <v>0</v>
      </c>
      <c r="R148" s="126"/>
      <c r="S148" s="126"/>
      <c r="T148" s="126"/>
      <c r="U148" s="126"/>
      <c r="V148" s="126">
        <f>SUM(V149:V159)</f>
        <v>6.0200000000000005</v>
      </c>
      <c r="W148" s="126"/>
      <c r="X148" s="126"/>
      <c r="AG148" t="s">
        <v>126</v>
      </c>
    </row>
    <row r="149" spans="1:60" outlineLevel="1" x14ac:dyDescent="0.2">
      <c r="A149" s="133">
        <v>42</v>
      </c>
      <c r="B149" s="134" t="s">
        <v>273</v>
      </c>
      <c r="C149" s="146" t="s">
        <v>274</v>
      </c>
      <c r="D149" s="135" t="s">
        <v>150</v>
      </c>
      <c r="E149" s="136">
        <v>11.88</v>
      </c>
      <c r="F149" s="137"/>
      <c r="G149" s="138">
        <f>ROUND(E149*F149,2)</f>
        <v>0</v>
      </c>
      <c r="H149" s="121">
        <v>318.92</v>
      </c>
      <c r="I149" s="121">
        <f>ROUND(E149*H149,2)</f>
        <v>3788.77</v>
      </c>
      <c r="J149" s="121">
        <v>194.08</v>
      </c>
      <c r="K149" s="121">
        <f>ROUND(E149*J149,2)</f>
        <v>2305.67</v>
      </c>
      <c r="L149" s="121">
        <v>15</v>
      </c>
      <c r="M149" s="121">
        <f>G149*(1+L149/100)</f>
        <v>0</v>
      </c>
      <c r="N149" s="121">
        <v>3.6800000000000001E-3</v>
      </c>
      <c r="O149" s="121">
        <f>ROUND(E149*N149,2)</f>
        <v>0.04</v>
      </c>
      <c r="P149" s="121">
        <v>0</v>
      </c>
      <c r="Q149" s="121">
        <f>ROUND(E149*P149,2)</f>
        <v>0</v>
      </c>
      <c r="R149" s="121"/>
      <c r="S149" s="121" t="s">
        <v>141</v>
      </c>
      <c r="T149" s="121" t="s">
        <v>141</v>
      </c>
      <c r="U149" s="121">
        <v>0.38500000000000001</v>
      </c>
      <c r="V149" s="121">
        <f>ROUND(E149*U149,2)</f>
        <v>4.57</v>
      </c>
      <c r="W149" s="121"/>
      <c r="X149" s="121" t="s">
        <v>130</v>
      </c>
      <c r="Y149" s="116"/>
      <c r="Z149" s="116"/>
      <c r="AA149" s="116"/>
      <c r="AB149" s="116"/>
      <c r="AC149" s="116"/>
      <c r="AD149" s="116"/>
      <c r="AE149" s="116"/>
      <c r="AF149" s="116"/>
      <c r="AG149" s="116" t="s">
        <v>131</v>
      </c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outlineLevel="1" x14ac:dyDescent="0.2">
      <c r="A150" s="119"/>
      <c r="B150" s="120"/>
      <c r="C150" s="147" t="s">
        <v>165</v>
      </c>
      <c r="D150" s="122"/>
      <c r="E150" s="123">
        <v>0.96</v>
      </c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16"/>
      <c r="Z150" s="116"/>
      <c r="AA150" s="116"/>
      <c r="AB150" s="116"/>
      <c r="AC150" s="116"/>
      <c r="AD150" s="116"/>
      <c r="AE150" s="116"/>
      <c r="AF150" s="116"/>
      <c r="AG150" s="116" t="s">
        <v>133</v>
      </c>
      <c r="AH150" s="116">
        <v>0</v>
      </c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outlineLevel="1" x14ac:dyDescent="0.2">
      <c r="A151" s="119"/>
      <c r="B151" s="120"/>
      <c r="C151" s="147" t="s">
        <v>275</v>
      </c>
      <c r="D151" s="122"/>
      <c r="E151" s="123">
        <v>0.34</v>
      </c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16"/>
      <c r="Z151" s="116"/>
      <c r="AA151" s="116"/>
      <c r="AB151" s="116"/>
      <c r="AC151" s="116"/>
      <c r="AD151" s="116"/>
      <c r="AE151" s="116"/>
      <c r="AF151" s="116"/>
      <c r="AG151" s="116" t="s">
        <v>133</v>
      </c>
      <c r="AH151" s="116">
        <v>0</v>
      </c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</row>
    <row r="152" spans="1:60" outlineLevel="1" x14ac:dyDescent="0.2">
      <c r="A152" s="119"/>
      <c r="B152" s="120"/>
      <c r="C152" s="147" t="s">
        <v>276</v>
      </c>
      <c r="D152" s="122"/>
      <c r="E152" s="123">
        <v>3.84</v>
      </c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16"/>
      <c r="Z152" s="116"/>
      <c r="AA152" s="116"/>
      <c r="AB152" s="116"/>
      <c r="AC152" s="116"/>
      <c r="AD152" s="116"/>
      <c r="AE152" s="116"/>
      <c r="AF152" s="116"/>
      <c r="AG152" s="116" t="s">
        <v>133</v>
      </c>
      <c r="AH152" s="116">
        <v>0</v>
      </c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outlineLevel="1" x14ac:dyDescent="0.2">
      <c r="A153" s="119"/>
      <c r="B153" s="120"/>
      <c r="C153" s="147" t="s">
        <v>277</v>
      </c>
      <c r="D153" s="122"/>
      <c r="E153" s="123">
        <v>0.74</v>
      </c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16"/>
      <c r="Z153" s="116"/>
      <c r="AA153" s="116"/>
      <c r="AB153" s="116"/>
      <c r="AC153" s="116"/>
      <c r="AD153" s="116"/>
      <c r="AE153" s="116"/>
      <c r="AF153" s="116"/>
      <c r="AG153" s="116" t="s">
        <v>133</v>
      </c>
      <c r="AH153" s="116">
        <v>0</v>
      </c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</row>
    <row r="154" spans="1:60" outlineLevel="1" x14ac:dyDescent="0.2">
      <c r="A154" s="119"/>
      <c r="B154" s="120"/>
      <c r="C154" s="147" t="s">
        <v>278</v>
      </c>
      <c r="D154" s="122"/>
      <c r="E154" s="123">
        <v>6</v>
      </c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16"/>
      <c r="Z154" s="116"/>
      <c r="AA154" s="116"/>
      <c r="AB154" s="116"/>
      <c r="AC154" s="116"/>
      <c r="AD154" s="116"/>
      <c r="AE154" s="116"/>
      <c r="AF154" s="116"/>
      <c r="AG154" s="116" t="s">
        <v>133</v>
      </c>
      <c r="AH154" s="116">
        <v>0</v>
      </c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</row>
    <row r="155" spans="1:60" outlineLevel="1" x14ac:dyDescent="0.2">
      <c r="A155" s="133">
        <v>43</v>
      </c>
      <c r="B155" s="134" t="s">
        <v>279</v>
      </c>
      <c r="C155" s="146" t="s">
        <v>280</v>
      </c>
      <c r="D155" s="135" t="s">
        <v>156</v>
      </c>
      <c r="E155" s="136">
        <v>13.2</v>
      </c>
      <c r="F155" s="137"/>
      <c r="G155" s="138">
        <f>ROUND(E155*F155,2)</f>
        <v>0</v>
      </c>
      <c r="H155" s="121">
        <v>90.05</v>
      </c>
      <c r="I155" s="121">
        <f>ROUND(E155*H155,2)</f>
        <v>1188.6600000000001</v>
      </c>
      <c r="J155" s="121">
        <v>55.45</v>
      </c>
      <c r="K155" s="121">
        <f>ROUND(E155*J155,2)</f>
        <v>731.94</v>
      </c>
      <c r="L155" s="121">
        <v>15</v>
      </c>
      <c r="M155" s="121">
        <f>G155*(1+L155/100)</f>
        <v>0</v>
      </c>
      <c r="N155" s="121">
        <v>3.2000000000000003E-4</v>
      </c>
      <c r="O155" s="121">
        <f>ROUND(E155*N155,2)</f>
        <v>0</v>
      </c>
      <c r="P155" s="121">
        <v>0</v>
      </c>
      <c r="Q155" s="121">
        <f>ROUND(E155*P155,2)</f>
        <v>0</v>
      </c>
      <c r="R155" s="121"/>
      <c r="S155" s="121" t="s">
        <v>141</v>
      </c>
      <c r="T155" s="121" t="s">
        <v>141</v>
      </c>
      <c r="U155" s="121">
        <v>0.11</v>
      </c>
      <c r="V155" s="121">
        <f>ROUND(E155*U155,2)</f>
        <v>1.45</v>
      </c>
      <c r="W155" s="121"/>
      <c r="X155" s="121" t="s">
        <v>130</v>
      </c>
      <c r="Y155" s="116"/>
      <c r="Z155" s="116"/>
      <c r="AA155" s="116"/>
      <c r="AB155" s="116"/>
      <c r="AC155" s="116"/>
      <c r="AD155" s="116"/>
      <c r="AE155" s="116"/>
      <c r="AF155" s="116"/>
      <c r="AG155" s="116" t="s">
        <v>131</v>
      </c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</row>
    <row r="156" spans="1:60" outlineLevel="1" x14ac:dyDescent="0.2">
      <c r="A156" s="119"/>
      <c r="B156" s="120"/>
      <c r="C156" s="147" t="s">
        <v>281</v>
      </c>
      <c r="D156" s="122"/>
      <c r="E156" s="123">
        <v>3.4</v>
      </c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16"/>
      <c r="Z156" s="116"/>
      <c r="AA156" s="116"/>
      <c r="AB156" s="116"/>
      <c r="AC156" s="116"/>
      <c r="AD156" s="116"/>
      <c r="AE156" s="116"/>
      <c r="AF156" s="116"/>
      <c r="AG156" s="116" t="s">
        <v>133</v>
      </c>
      <c r="AH156" s="116">
        <v>0</v>
      </c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</row>
    <row r="157" spans="1:60" outlineLevel="1" x14ac:dyDescent="0.2">
      <c r="A157" s="119"/>
      <c r="B157" s="120"/>
      <c r="C157" s="147" t="s">
        <v>282</v>
      </c>
      <c r="D157" s="122"/>
      <c r="E157" s="123">
        <v>7.4</v>
      </c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16"/>
      <c r="Z157" s="116"/>
      <c r="AA157" s="116"/>
      <c r="AB157" s="116"/>
      <c r="AC157" s="116"/>
      <c r="AD157" s="116"/>
      <c r="AE157" s="116"/>
      <c r="AF157" s="116"/>
      <c r="AG157" s="116" t="s">
        <v>133</v>
      </c>
      <c r="AH157" s="116">
        <v>0</v>
      </c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</row>
    <row r="158" spans="1:60" outlineLevel="1" x14ac:dyDescent="0.2">
      <c r="A158" s="119"/>
      <c r="B158" s="120"/>
      <c r="C158" s="147" t="s">
        <v>283</v>
      </c>
      <c r="D158" s="122"/>
      <c r="E158" s="123">
        <v>2.4</v>
      </c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16"/>
      <c r="Z158" s="116"/>
      <c r="AA158" s="116"/>
      <c r="AB158" s="116"/>
      <c r="AC158" s="116"/>
      <c r="AD158" s="116"/>
      <c r="AE158" s="116"/>
      <c r="AF158" s="116"/>
      <c r="AG158" s="116" t="s">
        <v>133</v>
      </c>
      <c r="AH158" s="116">
        <v>0</v>
      </c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</row>
    <row r="159" spans="1:60" outlineLevel="1" x14ac:dyDescent="0.2">
      <c r="A159" s="139">
        <v>44</v>
      </c>
      <c r="B159" s="140" t="s">
        <v>284</v>
      </c>
      <c r="C159" s="148" t="s">
        <v>285</v>
      </c>
      <c r="D159" s="141" t="s">
        <v>0</v>
      </c>
      <c r="E159" s="142">
        <v>80.150400000000005</v>
      </c>
      <c r="F159" s="143"/>
      <c r="G159" s="144">
        <f>ROUND(E159*F159,2)</f>
        <v>0</v>
      </c>
      <c r="H159" s="121">
        <v>0</v>
      </c>
      <c r="I159" s="121">
        <f>ROUND(E159*H159,2)</f>
        <v>0</v>
      </c>
      <c r="J159" s="121">
        <v>4.1500000000000004</v>
      </c>
      <c r="K159" s="121">
        <f>ROUND(E159*J159,2)</f>
        <v>332.62</v>
      </c>
      <c r="L159" s="121">
        <v>15</v>
      </c>
      <c r="M159" s="121">
        <f>G159*(1+L159/100)</f>
        <v>0</v>
      </c>
      <c r="N159" s="121">
        <v>0</v>
      </c>
      <c r="O159" s="121">
        <f>ROUND(E159*N159,2)</f>
        <v>0</v>
      </c>
      <c r="P159" s="121">
        <v>0</v>
      </c>
      <c r="Q159" s="121">
        <f>ROUND(E159*P159,2)</f>
        <v>0</v>
      </c>
      <c r="R159" s="121"/>
      <c r="S159" s="121" t="s">
        <v>141</v>
      </c>
      <c r="T159" s="121" t="s">
        <v>141</v>
      </c>
      <c r="U159" s="121">
        <v>0</v>
      </c>
      <c r="V159" s="121">
        <f>ROUND(E159*U159,2)</f>
        <v>0</v>
      </c>
      <c r="W159" s="121"/>
      <c r="X159" s="121" t="s">
        <v>271</v>
      </c>
      <c r="Y159" s="116"/>
      <c r="Z159" s="116"/>
      <c r="AA159" s="116"/>
      <c r="AB159" s="116"/>
      <c r="AC159" s="116"/>
      <c r="AD159" s="116"/>
      <c r="AE159" s="116"/>
      <c r="AF159" s="116"/>
      <c r="AG159" s="116" t="s">
        <v>272</v>
      </c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</row>
    <row r="160" spans="1:60" x14ac:dyDescent="0.2">
      <c r="A160" s="127" t="s">
        <v>125</v>
      </c>
      <c r="B160" s="128" t="s">
        <v>67</v>
      </c>
      <c r="C160" s="145" t="s">
        <v>68</v>
      </c>
      <c r="D160" s="129"/>
      <c r="E160" s="130"/>
      <c r="F160" s="131"/>
      <c r="G160" s="132">
        <f>SUMIF(AG161:AG161,"&lt;&gt;NOR",G161:G161)</f>
        <v>0</v>
      </c>
      <c r="H160" s="126"/>
      <c r="I160" s="126">
        <f>SUM(I161:I161)</f>
        <v>0</v>
      </c>
      <c r="J160" s="126"/>
      <c r="K160" s="126">
        <f>SUM(K161:K161)</f>
        <v>3000</v>
      </c>
      <c r="L160" s="126"/>
      <c r="M160" s="126">
        <f>SUM(M161:M161)</f>
        <v>0</v>
      </c>
      <c r="N160" s="126"/>
      <c r="O160" s="126">
        <f>SUM(O161:O161)</f>
        <v>0</v>
      </c>
      <c r="P160" s="126"/>
      <c r="Q160" s="126">
        <f>SUM(Q161:Q161)</f>
        <v>0</v>
      </c>
      <c r="R160" s="126"/>
      <c r="S160" s="126"/>
      <c r="T160" s="126"/>
      <c r="U160" s="126"/>
      <c r="V160" s="126">
        <f>SUM(V161:V161)</f>
        <v>0.16</v>
      </c>
      <c r="W160" s="126"/>
      <c r="X160" s="126"/>
      <c r="AG160" t="s">
        <v>126</v>
      </c>
    </row>
    <row r="161" spans="1:60" ht="22.5" outlineLevel="1" x14ac:dyDescent="0.2">
      <c r="A161" s="139">
        <v>45</v>
      </c>
      <c r="B161" s="140" t="s">
        <v>286</v>
      </c>
      <c r="C161" s="148" t="s">
        <v>287</v>
      </c>
      <c r="D161" s="141" t="s">
        <v>288</v>
      </c>
      <c r="E161" s="142">
        <v>1</v>
      </c>
      <c r="F161" s="143"/>
      <c r="G161" s="144">
        <f>ROUND(E161*F161,2)</f>
        <v>0</v>
      </c>
      <c r="H161" s="121">
        <v>0</v>
      </c>
      <c r="I161" s="121">
        <f>ROUND(E161*H161,2)</f>
        <v>0</v>
      </c>
      <c r="J161" s="121">
        <v>3000</v>
      </c>
      <c r="K161" s="121">
        <f>ROUND(E161*J161,2)</f>
        <v>3000</v>
      </c>
      <c r="L161" s="121">
        <v>15</v>
      </c>
      <c r="M161" s="121">
        <f>G161*(1+L161/100)</f>
        <v>0</v>
      </c>
      <c r="N161" s="121">
        <v>0</v>
      </c>
      <c r="O161" s="121">
        <f>ROUND(E161*N161,2)</f>
        <v>0</v>
      </c>
      <c r="P161" s="121">
        <v>0</v>
      </c>
      <c r="Q161" s="121">
        <f>ROUND(E161*P161,2)</f>
        <v>0</v>
      </c>
      <c r="R161" s="121"/>
      <c r="S161" s="121" t="s">
        <v>128</v>
      </c>
      <c r="T161" s="121" t="s">
        <v>168</v>
      </c>
      <c r="U161" s="121">
        <v>0.157</v>
      </c>
      <c r="V161" s="121">
        <f>ROUND(E161*U161,2)</f>
        <v>0.16</v>
      </c>
      <c r="W161" s="121"/>
      <c r="X161" s="121" t="s">
        <v>130</v>
      </c>
      <c r="Y161" s="116"/>
      <c r="Z161" s="116"/>
      <c r="AA161" s="116"/>
      <c r="AB161" s="116"/>
      <c r="AC161" s="116"/>
      <c r="AD161" s="116"/>
      <c r="AE161" s="116"/>
      <c r="AF161" s="116"/>
      <c r="AG161" s="116" t="s">
        <v>131</v>
      </c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</row>
    <row r="162" spans="1:60" x14ac:dyDescent="0.2">
      <c r="A162" s="127" t="s">
        <v>125</v>
      </c>
      <c r="B162" s="128" t="s">
        <v>69</v>
      </c>
      <c r="C162" s="145" t="s">
        <v>70</v>
      </c>
      <c r="D162" s="129"/>
      <c r="E162" s="130"/>
      <c r="F162" s="131"/>
      <c r="G162" s="132">
        <f>SUMIF(AG163:AG169,"&lt;&gt;NOR",G163:G169)</f>
        <v>0</v>
      </c>
      <c r="H162" s="126"/>
      <c r="I162" s="126">
        <f>SUM(I163:I169)</f>
        <v>1109.46</v>
      </c>
      <c r="J162" s="126"/>
      <c r="K162" s="126">
        <f>SUM(K163:K169)</f>
        <v>3279.05</v>
      </c>
      <c r="L162" s="126"/>
      <c r="M162" s="126">
        <f>SUM(M163:M169)</f>
        <v>0</v>
      </c>
      <c r="N162" s="126"/>
      <c r="O162" s="126">
        <f>SUM(O163:O169)</f>
        <v>0</v>
      </c>
      <c r="P162" s="126"/>
      <c r="Q162" s="126">
        <f>SUM(Q163:Q169)</f>
        <v>0</v>
      </c>
      <c r="R162" s="126"/>
      <c r="S162" s="126"/>
      <c r="T162" s="126"/>
      <c r="U162" s="126"/>
      <c r="V162" s="126">
        <f>SUM(V163:V169)</f>
        <v>4.54</v>
      </c>
      <c r="W162" s="126"/>
      <c r="X162" s="126"/>
      <c r="AG162" t="s">
        <v>126</v>
      </c>
    </row>
    <row r="163" spans="1:60" outlineLevel="1" x14ac:dyDescent="0.2">
      <c r="A163" s="139">
        <v>46</v>
      </c>
      <c r="B163" s="140" t="s">
        <v>289</v>
      </c>
      <c r="C163" s="148" t="s">
        <v>290</v>
      </c>
      <c r="D163" s="141" t="s">
        <v>156</v>
      </c>
      <c r="E163" s="142">
        <v>6</v>
      </c>
      <c r="F163" s="143"/>
      <c r="G163" s="144">
        <f t="shared" ref="G163:G169" si="0">ROUND(E163*F163,2)</f>
        <v>0</v>
      </c>
      <c r="H163" s="121">
        <v>184.91</v>
      </c>
      <c r="I163" s="121">
        <f t="shared" ref="I163:I169" si="1">ROUND(E163*H163,2)</f>
        <v>1109.46</v>
      </c>
      <c r="J163" s="121">
        <v>266.08999999999997</v>
      </c>
      <c r="K163" s="121">
        <f t="shared" ref="K163:K169" si="2">ROUND(E163*J163,2)</f>
        <v>1596.54</v>
      </c>
      <c r="L163" s="121">
        <v>15</v>
      </c>
      <c r="M163" s="121">
        <f t="shared" ref="M163:M169" si="3">G163*(1+L163/100)</f>
        <v>0</v>
      </c>
      <c r="N163" s="121">
        <v>5.1999999999999995E-4</v>
      </c>
      <c r="O163" s="121">
        <f t="shared" ref="O163:O169" si="4">ROUND(E163*N163,2)</f>
        <v>0</v>
      </c>
      <c r="P163" s="121">
        <v>0</v>
      </c>
      <c r="Q163" s="121">
        <f t="shared" ref="Q163:Q169" si="5">ROUND(E163*P163,2)</f>
        <v>0</v>
      </c>
      <c r="R163" s="121"/>
      <c r="S163" s="121" t="s">
        <v>141</v>
      </c>
      <c r="T163" s="121" t="s">
        <v>141</v>
      </c>
      <c r="U163" s="121">
        <v>0.52900000000000003</v>
      </c>
      <c r="V163" s="121">
        <f t="shared" ref="V163:V169" si="6">ROUND(E163*U163,2)</f>
        <v>3.17</v>
      </c>
      <c r="W163" s="121"/>
      <c r="X163" s="121" t="s">
        <v>130</v>
      </c>
      <c r="Y163" s="116"/>
      <c r="Z163" s="116"/>
      <c r="AA163" s="116"/>
      <c r="AB163" s="116"/>
      <c r="AC163" s="116"/>
      <c r="AD163" s="116"/>
      <c r="AE163" s="116"/>
      <c r="AF163" s="116"/>
      <c r="AG163" s="116" t="s">
        <v>131</v>
      </c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</row>
    <row r="164" spans="1:60" outlineLevel="1" x14ac:dyDescent="0.2">
      <c r="A164" s="139">
        <v>47</v>
      </c>
      <c r="B164" s="140" t="s">
        <v>291</v>
      </c>
      <c r="C164" s="148" t="s">
        <v>292</v>
      </c>
      <c r="D164" s="141" t="s">
        <v>145</v>
      </c>
      <c r="E164" s="142">
        <v>2</v>
      </c>
      <c r="F164" s="143"/>
      <c r="G164" s="144">
        <f t="shared" si="0"/>
        <v>0</v>
      </c>
      <c r="H164" s="121">
        <v>0</v>
      </c>
      <c r="I164" s="121">
        <f t="shared" si="1"/>
        <v>0</v>
      </c>
      <c r="J164" s="121">
        <v>79.2</v>
      </c>
      <c r="K164" s="121">
        <f t="shared" si="2"/>
        <v>158.4</v>
      </c>
      <c r="L164" s="121">
        <v>15</v>
      </c>
      <c r="M164" s="121">
        <f t="shared" si="3"/>
        <v>0</v>
      </c>
      <c r="N164" s="121">
        <v>0</v>
      </c>
      <c r="O164" s="121">
        <f t="shared" si="4"/>
        <v>0</v>
      </c>
      <c r="P164" s="121">
        <v>0</v>
      </c>
      <c r="Q164" s="121">
        <f t="shared" si="5"/>
        <v>0</v>
      </c>
      <c r="R164" s="121"/>
      <c r="S164" s="121" t="s">
        <v>141</v>
      </c>
      <c r="T164" s="121" t="s">
        <v>141</v>
      </c>
      <c r="U164" s="121">
        <v>0.157</v>
      </c>
      <c r="V164" s="121">
        <f t="shared" si="6"/>
        <v>0.31</v>
      </c>
      <c r="W164" s="121"/>
      <c r="X164" s="121" t="s">
        <v>130</v>
      </c>
      <c r="Y164" s="116"/>
      <c r="Z164" s="116"/>
      <c r="AA164" s="116"/>
      <c r="AB164" s="116"/>
      <c r="AC164" s="116"/>
      <c r="AD164" s="116"/>
      <c r="AE164" s="116"/>
      <c r="AF164" s="116"/>
      <c r="AG164" s="116" t="s">
        <v>131</v>
      </c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</row>
    <row r="165" spans="1:60" outlineLevel="1" x14ac:dyDescent="0.2">
      <c r="A165" s="139">
        <v>48</v>
      </c>
      <c r="B165" s="140" t="s">
        <v>293</v>
      </c>
      <c r="C165" s="148" t="s">
        <v>294</v>
      </c>
      <c r="D165" s="141" t="s">
        <v>145</v>
      </c>
      <c r="E165" s="142">
        <v>2</v>
      </c>
      <c r="F165" s="143"/>
      <c r="G165" s="144">
        <f t="shared" si="0"/>
        <v>0</v>
      </c>
      <c r="H165" s="121">
        <v>0</v>
      </c>
      <c r="I165" s="121">
        <f t="shared" si="1"/>
        <v>0</v>
      </c>
      <c r="J165" s="121">
        <v>87.7</v>
      </c>
      <c r="K165" s="121">
        <f t="shared" si="2"/>
        <v>175.4</v>
      </c>
      <c r="L165" s="121">
        <v>15</v>
      </c>
      <c r="M165" s="121">
        <f t="shared" si="3"/>
        <v>0</v>
      </c>
      <c r="N165" s="121">
        <v>0</v>
      </c>
      <c r="O165" s="121">
        <f t="shared" si="4"/>
        <v>0</v>
      </c>
      <c r="P165" s="121">
        <v>0</v>
      </c>
      <c r="Q165" s="121">
        <f t="shared" si="5"/>
        <v>0</v>
      </c>
      <c r="R165" s="121"/>
      <c r="S165" s="121" t="s">
        <v>141</v>
      </c>
      <c r="T165" s="121" t="s">
        <v>141</v>
      </c>
      <c r="U165" s="121">
        <v>0.17399999999999999</v>
      </c>
      <c r="V165" s="121">
        <f t="shared" si="6"/>
        <v>0.35</v>
      </c>
      <c r="W165" s="121"/>
      <c r="X165" s="121" t="s">
        <v>130</v>
      </c>
      <c r="Y165" s="116"/>
      <c r="Z165" s="116"/>
      <c r="AA165" s="116"/>
      <c r="AB165" s="116"/>
      <c r="AC165" s="116"/>
      <c r="AD165" s="116"/>
      <c r="AE165" s="116"/>
      <c r="AF165" s="116"/>
      <c r="AG165" s="116" t="s">
        <v>131</v>
      </c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</row>
    <row r="166" spans="1:60" outlineLevel="1" x14ac:dyDescent="0.2">
      <c r="A166" s="139">
        <v>49</v>
      </c>
      <c r="B166" s="140" t="s">
        <v>295</v>
      </c>
      <c r="C166" s="148" t="s">
        <v>296</v>
      </c>
      <c r="D166" s="141" t="s">
        <v>145</v>
      </c>
      <c r="E166" s="142">
        <v>1</v>
      </c>
      <c r="F166" s="143"/>
      <c r="G166" s="144">
        <f t="shared" si="0"/>
        <v>0</v>
      </c>
      <c r="H166" s="121">
        <v>0</v>
      </c>
      <c r="I166" s="121">
        <f t="shared" si="1"/>
        <v>0</v>
      </c>
      <c r="J166" s="121">
        <v>130.5</v>
      </c>
      <c r="K166" s="121">
        <f t="shared" si="2"/>
        <v>130.5</v>
      </c>
      <c r="L166" s="121">
        <v>15</v>
      </c>
      <c r="M166" s="121">
        <f t="shared" si="3"/>
        <v>0</v>
      </c>
      <c r="N166" s="121">
        <v>0</v>
      </c>
      <c r="O166" s="121">
        <f t="shared" si="4"/>
        <v>0</v>
      </c>
      <c r="P166" s="121">
        <v>0</v>
      </c>
      <c r="Q166" s="121">
        <f t="shared" si="5"/>
        <v>0</v>
      </c>
      <c r="R166" s="121"/>
      <c r="S166" s="121" t="s">
        <v>141</v>
      </c>
      <c r="T166" s="121" t="s">
        <v>141</v>
      </c>
      <c r="U166" s="121">
        <v>0.25900000000000001</v>
      </c>
      <c r="V166" s="121">
        <f t="shared" si="6"/>
        <v>0.26</v>
      </c>
      <c r="W166" s="121"/>
      <c r="X166" s="121" t="s">
        <v>130</v>
      </c>
      <c r="Y166" s="116"/>
      <c r="Z166" s="116"/>
      <c r="AA166" s="116"/>
      <c r="AB166" s="116"/>
      <c r="AC166" s="116"/>
      <c r="AD166" s="116"/>
      <c r="AE166" s="116"/>
      <c r="AF166" s="116"/>
      <c r="AG166" s="116" t="s">
        <v>131</v>
      </c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</row>
    <row r="167" spans="1:60" outlineLevel="1" x14ac:dyDescent="0.2">
      <c r="A167" s="139">
        <v>50</v>
      </c>
      <c r="B167" s="140" t="s">
        <v>297</v>
      </c>
      <c r="C167" s="148" t="s">
        <v>298</v>
      </c>
      <c r="D167" s="141" t="s">
        <v>145</v>
      </c>
      <c r="E167" s="142">
        <v>1</v>
      </c>
      <c r="F167" s="143"/>
      <c r="G167" s="144">
        <f t="shared" si="0"/>
        <v>0</v>
      </c>
      <c r="H167" s="121">
        <v>0</v>
      </c>
      <c r="I167" s="121">
        <f t="shared" si="1"/>
        <v>0</v>
      </c>
      <c r="J167" s="121">
        <v>238.5</v>
      </c>
      <c r="K167" s="121">
        <f t="shared" si="2"/>
        <v>238.5</v>
      </c>
      <c r="L167" s="121">
        <v>15</v>
      </c>
      <c r="M167" s="121">
        <f t="shared" si="3"/>
        <v>0</v>
      </c>
      <c r="N167" s="121">
        <v>0</v>
      </c>
      <c r="O167" s="121">
        <f t="shared" si="4"/>
        <v>0</v>
      </c>
      <c r="P167" s="121">
        <v>0</v>
      </c>
      <c r="Q167" s="121">
        <f t="shared" si="5"/>
        <v>0</v>
      </c>
      <c r="R167" s="121"/>
      <c r="S167" s="121" t="s">
        <v>141</v>
      </c>
      <c r="T167" s="121" t="s">
        <v>151</v>
      </c>
      <c r="U167" s="121">
        <v>0.45</v>
      </c>
      <c r="V167" s="121">
        <f t="shared" si="6"/>
        <v>0.45</v>
      </c>
      <c r="W167" s="121"/>
      <c r="X167" s="121" t="s">
        <v>130</v>
      </c>
      <c r="Y167" s="116"/>
      <c r="Z167" s="116"/>
      <c r="AA167" s="116"/>
      <c r="AB167" s="116"/>
      <c r="AC167" s="116"/>
      <c r="AD167" s="116"/>
      <c r="AE167" s="116"/>
      <c r="AF167" s="116"/>
      <c r="AG167" s="116" t="s">
        <v>131</v>
      </c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</row>
    <row r="168" spans="1:60" ht="22.5" outlineLevel="1" x14ac:dyDescent="0.2">
      <c r="A168" s="139">
        <v>51</v>
      </c>
      <c r="B168" s="140" t="s">
        <v>299</v>
      </c>
      <c r="C168" s="148" t="s">
        <v>300</v>
      </c>
      <c r="D168" s="141" t="s">
        <v>301</v>
      </c>
      <c r="E168" s="142">
        <v>2</v>
      </c>
      <c r="F168" s="143"/>
      <c r="G168" s="144">
        <f t="shared" si="0"/>
        <v>0</v>
      </c>
      <c r="H168" s="121">
        <v>0</v>
      </c>
      <c r="I168" s="121">
        <f t="shared" si="1"/>
        <v>0</v>
      </c>
      <c r="J168" s="121">
        <v>450</v>
      </c>
      <c r="K168" s="121">
        <f t="shared" si="2"/>
        <v>900</v>
      </c>
      <c r="L168" s="121">
        <v>15</v>
      </c>
      <c r="M168" s="121">
        <f t="shared" si="3"/>
        <v>0</v>
      </c>
      <c r="N168" s="121">
        <v>0</v>
      </c>
      <c r="O168" s="121">
        <f t="shared" si="4"/>
        <v>0</v>
      </c>
      <c r="P168" s="121">
        <v>0</v>
      </c>
      <c r="Q168" s="121">
        <f t="shared" si="5"/>
        <v>0</v>
      </c>
      <c r="R168" s="121"/>
      <c r="S168" s="121" t="s">
        <v>128</v>
      </c>
      <c r="T168" s="121" t="s">
        <v>168</v>
      </c>
      <c r="U168" s="121">
        <v>0</v>
      </c>
      <c r="V168" s="121">
        <f t="shared" si="6"/>
        <v>0</v>
      </c>
      <c r="W168" s="121"/>
      <c r="X168" s="121" t="s">
        <v>130</v>
      </c>
      <c r="Y168" s="116"/>
      <c r="Z168" s="116"/>
      <c r="AA168" s="116"/>
      <c r="AB168" s="116"/>
      <c r="AC168" s="116"/>
      <c r="AD168" s="116"/>
      <c r="AE168" s="116"/>
      <c r="AF168" s="116"/>
      <c r="AG168" s="116" t="s">
        <v>131</v>
      </c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</row>
    <row r="169" spans="1:60" outlineLevel="1" x14ac:dyDescent="0.2">
      <c r="A169" s="139">
        <v>52</v>
      </c>
      <c r="B169" s="140" t="s">
        <v>302</v>
      </c>
      <c r="C169" s="148" t="s">
        <v>303</v>
      </c>
      <c r="D169" s="141" t="s">
        <v>0</v>
      </c>
      <c r="E169" s="142">
        <v>43.088000000000001</v>
      </c>
      <c r="F169" s="143"/>
      <c r="G169" s="144">
        <f t="shared" si="0"/>
        <v>0</v>
      </c>
      <c r="H169" s="121">
        <v>0</v>
      </c>
      <c r="I169" s="121">
        <f t="shared" si="1"/>
        <v>0</v>
      </c>
      <c r="J169" s="121">
        <v>1.85</v>
      </c>
      <c r="K169" s="121">
        <f t="shared" si="2"/>
        <v>79.709999999999994</v>
      </c>
      <c r="L169" s="121">
        <v>15</v>
      </c>
      <c r="M169" s="121">
        <f t="shared" si="3"/>
        <v>0</v>
      </c>
      <c r="N169" s="121">
        <v>0</v>
      </c>
      <c r="O169" s="121">
        <f t="shared" si="4"/>
        <v>0</v>
      </c>
      <c r="P169" s="121">
        <v>0</v>
      </c>
      <c r="Q169" s="121">
        <f t="shared" si="5"/>
        <v>0</v>
      </c>
      <c r="R169" s="121"/>
      <c r="S169" s="121" t="s">
        <v>141</v>
      </c>
      <c r="T169" s="121" t="s">
        <v>151</v>
      </c>
      <c r="U169" s="121">
        <v>0</v>
      </c>
      <c r="V169" s="121">
        <f t="shared" si="6"/>
        <v>0</v>
      </c>
      <c r="W169" s="121"/>
      <c r="X169" s="121" t="s">
        <v>271</v>
      </c>
      <c r="Y169" s="116"/>
      <c r="Z169" s="116"/>
      <c r="AA169" s="116"/>
      <c r="AB169" s="116"/>
      <c r="AC169" s="116"/>
      <c r="AD169" s="116"/>
      <c r="AE169" s="116"/>
      <c r="AF169" s="116"/>
      <c r="AG169" s="116" t="s">
        <v>272</v>
      </c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</row>
    <row r="170" spans="1:60" x14ac:dyDescent="0.2">
      <c r="A170" s="127" t="s">
        <v>125</v>
      </c>
      <c r="B170" s="128" t="s">
        <v>71</v>
      </c>
      <c r="C170" s="145" t="s">
        <v>72</v>
      </c>
      <c r="D170" s="129"/>
      <c r="E170" s="130"/>
      <c r="F170" s="131"/>
      <c r="G170" s="132">
        <f>SUMIF(AG171:AG176,"&lt;&gt;NOR",G171:G176)</f>
        <v>0</v>
      </c>
      <c r="H170" s="126"/>
      <c r="I170" s="126">
        <f>SUM(I171:I176)</f>
        <v>2297.6099999999997</v>
      </c>
      <c r="J170" s="126"/>
      <c r="K170" s="126">
        <f>SUM(K171:K176)</f>
        <v>5082.6000000000013</v>
      </c>
      <c r="L170" s="126"/>
      <c r="M170" s="126">
        <f>SUM(M171:M176)</f>
        <v>0</v>
      </c>
      <c r="N170" s="126"/>
      <c r="O170" s="126">
        <f>SUM(O171:O176)</f>
        <v>0.05</v>
      </c>
      <c r="P170" s="126"/>
      <c r="Q170" s="126">
        <f>SUM(Q171:Q176)</f>
        <v>0</v>
      </c>
      <c r="R170" s="126"/>
      <c r="S170" s="126"/>
      <c r="T170" s="126"/>
      <c r="U170" s="126"/>
      <c r="V170" s="126">
        <f>SUM(V171:V176)</f>
        <v>10.75</v>
      </c>
      <c r="W170" s="126"/>
      <c r="X170" s="126"/>
      <c r="AG170" t="s">
        <v>126</v>
      </c>
    </row>
    <row r="171" spans="1:60" outlineLevel="1" x14ac:dyDescent="0.2">
      <c r="A171" s="139">
        <v>53</v>
      </c>
      <c r="B171" s="140" t="s">
        <v>304</v>
      </c>
      <c r="C171" s="148" t="s">
        <v>305</v>
      </c>
      <c r="D171" s="141" t="s">
        <v>156</v>
      </c>
      <c r="E171" s="142">
        <v>12</v>
      </c>
      <c r="F171" s="143"/>
      <c r="G171" s="144">
        <f t="shared" ref="G171:G176" si="7">ROUND(E171*F171,2)</f>
        <v>0</v>
      </c>
      <c r="H171" s="121">
        <v>78.180000000000007</v>
      </c>
      <c r="I171" s="121">
        <f t="shared" ref="I171:I176" si="8">ROUND(E171*H171,2)</f>
        <v>938.16</v>
      </c>
      <c r="J171" s="121">
        <v>257.82</v>
      </c>
      <c r="K171" s="121">
        <f t="shared" ref="K171:K176" si="9">ROUND(E171*J171,2)</f>
        <v>3093.84</v>
      </c>
      <c r="L171" s="121">
        <v>15</v>
      </c>
      <c r="M171" s="121">
        <f t="shared" ref="M171:M176" si="10">G171*(1+L171/100)</f>
        <v>0</v>
      </c>
      <c r="N171" s="121">
        <v>3.9899999999999996E-3</v>
      </c>
      <c r="O171" s="121">
        <f t="shared" ref="O171:O176" si="11">ROUND(E171*N171,2)</f>
        <v>0.05</v>
      </c>
      <c r="P171" s="121">
        <v>0</v>
      </c>
      <c r="Q171" s="121">
        <f t="shared" ref="Q171:Q176" si="12">ROUND(E171*P171,2)</f>
        <v>0</v>
      </c>
      <c r="R171" s="121"/>
      <c r="S171" s="121" t="s">
        <v>141</v>
      </c>
      <c r="T171" s="121" t="s">
        <v>141</v>
      </c>
      <c r="U171" s="121">
        <v>0.54290000000000005</v>
      </c>
      <c r="V171" s="121">
        <f t="shared" ref="V171:V176" si="13">ROUND(E171*U171,2)</f>
        <v>6.51</v>
      </c>
      <c r="W171" s="121"/>
      <c r="X171" s="121" t="s">
        <v>130</v>
      </c>
      <c r="Y171" s="116"/>
      <c r="Z171" s="116"/>
      <c r="AA171" s="116"/>
      <c r="AB171" s="116"/>
      <c r="AC171" s="116"/>
      <c r="AD171" s="116"/>
      <c r="AE171" s="116"/>
      <c r="AF171" s="116"/>
      <c r="AG171" s="116" t="s">
        <v>131</v>
      </c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</row>
    <row r="172" spans="1:60" ht="22.5" outlineLevel="1" x14ac:dyDescent="0.2">
      <c r="A172" s="139">
        <v>54</v>
      </c>
      <c r="B172" s="140" t="s">
        <v>306</v>
      </c>
      <c r="C172" s="148" t="s">
        <v>307</v>
      </c>
      <c r="D172" s="141" t="s">
        <v>156</v>
      </c>
      <c r="E172" s="142">
        <v>12</v>
      </c>
      <c r="F172" s="143"/>
      <c r="G172" s="144">
        <f t="shared" si="7"/>
        <v>0</v>
      </c>
      <c r="H172" s="121">
        <v>27.39</v>
      </c>
      <c r="I172" s="121">
        <f t="shared" si="8"/>
        <v>328.68</v>
      </c>
      <c r="J172" s="121">
        <v>59.31</v>
      </c>
      <c r="K172" s="121">
        <f t="shared" si="9"/>
        <v>711.72</v>
      </c>
      <c r="L172" s="121">
        <v>15</v>
      </c>
      <c r="M172" s="121">
        <f t="shared" si="10"/>
        <v>0</v>
      </c>
      <c r="N172" s="121">
        <v>4.0000000000000003E-5</v>
      </c>
      <c r="O172" s="121">
        <f t="shared" si="11"/>
        <v>0</v>
      </c>
      <c r="P172" s="121">
        <v>0</v>
      </c>
      <c r="Q172" s="121">
        <f t="shared" si="12"/>
        <v>0</v>
      </c>
      <c r="R172" s="121"/>
      <c r="S172" s="121" t="s">
        <v>141</v>
      </c>
      <c r="T172" s="121" t="s">
        <v>141</v>
      </c>
      <c r="U172" s="121">
        <v>0.129</v>
      </c>
      <c r="V172" s="121">
        <f t="shared" si="13"/>
        <v>1.55</v>
      </c>
      <c r="W172" s="121"/>
      <c r="X172" s="121" t="s">
        <v>130</v>
      </c>
      <c r="Y172" s="116"/>
      <c r="Z172" s="116"/>
      <c r="AA172" s="116"/>
      <c r="AB172" s="116"/>
      <c r="AC172" s="116"/>
      <c r="AD172" s="116"/>
      <c r="AE172" s="116"/>
      <c r="AF172" s="116"/>
      <c r="AG172" s="116" t="s">
        <v>131</v>
      </c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</row>
    <row r="173" spans="1:60" outlineLevel="1" x14ac:dyDescent="0.2">
      <c r="A173" s="139">
        <v>55</v>
      </c>
      <c r="B173" s="140" t="s">
        <v>308</v>
      </c>
      <c r="C173" s="148" t="s">
        <v>309</v>
      </c>
      <c r="D173" s="141" t="s">
        <v>145</v>
      </c>
      <c r="E173" s="142">
        <v>3</v>
      </c>
      <c r="F173" s="143"/>
      <c r="G173" s="144">
        <f t="shared" si="7"/>
        <v>0</v>
      </c>
      <c r="H173" s="121">
        <v>112.43</v>
      </c>
      <c r="I173" s="121">
        <f t="shared" si="8"/>
        <v>337.29</v>
      </c>
      <c r="J173" s="121">
        <v>118.57</v>
      </c>
      <c r="K173" s="121">
        <f t="shared" si="9"/>
        <v>355.71</v>
      </c>
      <c r="L173" s="121">
        <v>15</v>
      </c>
      <c r="M173" s="121">
        <f t="shared" si="10"/>
        <v>0</v>
      </c>
      <c r="N173" s="121">
        <v>6.3000000000000003E-4</v>
      </c>
      <c r="O173" s="121">
        <f t="shared" si="11"/>
        <v>0</v>
      </c>
      <c r="P173" s="121">
        <v>0</v>
      </c>
      <c r="Q173" s="121">
        <f t="shared" si="12"/>
        <v>0</v>
      </c>
      <c r="R173" s="121"/>
      <c r="S173" s="121" t="s">
        <v>141</v>
      </c>
      <c r="T173" s="121" t="s">
        <v>141</v>
      </c>
      <c r="U173" s="121">
        <v>0.27200000000000002</v>
      </c>
      <c r="V173" s="121">
        <f t="shared" si="13"/>
        <v>0.82</v>
      </c>
      <c r="W173" s="121"/>
      <c r="X173" s="121" t="s">
        <v>130</v>
      </c>
      <c r="Y173" s="116"/>
      <c r="Z173" s="116"/>
      <c r="AA173" s="116"/>
      <c r="AB173" s="116"/>
      <c r="AC173" s="116"/>
      <c r="AD173" s="116"/>
      <c r="AE173" s="116"/>
      <c r="AF173" s="116"/>
      <c r="AG173" s="116" t="s">
        <v>131</v>
      </c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</row>
    <row r="174" spans="1:60" outlineLevel="1" x14ac:dyDescent="0.2">
      <c r="A174" s="139">
        <v>56</v>
      </c>
      <c r="B174" s="140" t="s">
        <v>310</v>
      </c>
      <c r="C174" s="148" t="s">
        <v>311</v>
      </c>
      <c r="D174" s="141" t="s">
        <v>312</v>
      </c>
      <c r="E174" s="142">
        <v>3</v>
      </c>
      <c r="F174" s="143"/>
      <c r="G174" s="144">
        <f t="shared" si="7"/>
        <v>0</v>
      </c>
      <c r="H174" s="121">
        <v>230.12</v>
      </c>
      <c r="I174" s="121">
        <f t="shared" si="8"/>
        <v>690.36</v>
      </c>
      <c r="J174" s="121">
        <v>235.38</v>
      </c>
      <c r="K174" s="121">
        <f t="shared" si="9"/>
        <v>706.14</v>
      </c>
      <c r="L174" s="121">
        <v>15</v>
      </c>
      <c r="M174" s="121">
        <f t="shared" si="10"/>
        <v>0</v>
      </c>
      <c r="N174" s="121">
        <v>1.48E-3</v>
      </c>
      <c r="O174" s="121">
        <f t="shared" si="11"/>
        <v>0</v>
      </c>
      <c r="P174" s="121">
        <v>0</v>
      </c>
      <c r="Q174" s="121">
        <f t="shared" si="12"/>
        <v>0</v>
      </c>
      <c r="R174" s="121"/>
      <c r="S174" s="121" t="s">
        <v>141</v>
      </c>
      <c r="T174" s="121" t="s">
        <v>141</v>
      </c>
      <c r="U174" s="121">
        <v>0.54</v>
      </c>
      <c r="V174" s="121">
        <f t="shared" si="13"/>
        <v>1.62</v>
      </c>
      <c r="W174" s="121"/>
      <c r="X174" s="121" t="s">
        <v>130</v>
      </c>
      <c r="Y174" s="116"/>
      <c r="Z174" s="116"/>
      <c r="AA174" s="116"/>
      <c r="AB174" s="116"/>
      <c r="AC174" s="116"/>
      <c r="AD174" s="116"/>
      <c r="AE174" s="116"/>
      <c r="AF174" s="116"/>
      <c r="AG174" s="116" t="s">
        <v>131</v>
      </c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</row>
    <row r="175" spans="1:60" outlineLevel="1" x14ac:dyDescent="0.2">
      <c r="A175" s="139">
        <v>57</v>
      </c>
      <c r="B175" s="140" t="s">
        <v>313</v>
      </c>
      <c r="C175" s="148" t="s">
        <v>314</v>
      </c>
      <c r="D175" s="141" t="s">
        <v>156</v>
      </c>
      <c r="E175" s="142">
        <v>12</v>
      </c>
      <c r="F175" s="143"/>
      <c r="G175" s="144">
        <f t="shared" si="7"/>
        <v>0</v>
      </c>
      <c r="H175" s="121">
        <v>0.26</v>
      </c>
      <c r="I175" s="121">
        <f t="shared" si="8"/>
        <v>3.12</v>
      </c>
      <c r="J175" s="121">
        <v>10.64</v>
      </c>
      <c r="K175" s="121">
        <f t="shared" si="9"/>
        <v>127.68</v>
      </c>
      <c r="L175" s="121">
        <v>15</v>
      </c>
      <c r="M175" s="121">
        <f t="shared" si="10"/>
        <v>0</v>
      </c>
      <c r="N175" s="121">
        <v>0</v>
      </c>
      <c r="O175" s="121">
        <f t="shared" si="11"/>
        <v>0</v>
      </c>
      <c r="P175" s="121">
        <v>0</v>
      </c>
      <c r="Q175" s="121">
        <f t="shared" si="12"/>
        <v>0</v>
      </c>
      <c r="R175" s="121"/>
      <c r="S175" s="121" t="s">
        <v>141</v>
      </c>
      <c r="T175" s="121" t="s">
        <v>141</v>
      </c>
      <c r="U175" s="121">
        <v>2.1000000000000001E-2</v>
      </c>
      <c r="V175" s="121">
        <f t="shared" si="13"/>
        <v>0.25</v>
      </c>
      <c r="W175" s="121"/>
      <c r="X175" s="121" t="s">
        <v>130</v>
      </c>
      <c r="Y175" s="116"/>
      <c r="Z175" s="116"/>
      <c r="AA175" s="116"/>
      <c r="AB175" s="116"/>
      <c r="AC175" s="116"/>
      <c r="AD175" s="116"/>
      <c r="AE175" s="116"/>
      <c r="AF175" s="116"/>
      <c r="AG175" s="116" t="s">
        <v>131</v>
      </c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</row>
    <row r="176" spans="1:60" outlineLevel="1" x14ac:dyDescent="0.2">
      <c r="A176" s="139">
        <v>58</v>
      </c>
      <c r="B176" s="140" t="s">
        <v>315</v>
      </c>
      <c r="C176" s="148" t="s">
        <v>316</v>
      </c>
      <c r="D176" s="141" t="s">
        <v>0</v>
      </c>
      <c r="E176" s="142">
        <v>72.927000000000007</v>
      </c>
      <c r="F176" s="143"/>
      <c r="G176" s="144">
        <f t="shared" si="7"/>
        <v>0</v>
      </c>
      <c r="H176" s="121">
        <v>0</v>
      </c>
      <c r="I176" s="121">
        <f t="shared" si="8"/>
        <v>0</v>
      </c>
      <c r="J176" s="121">
        <v>1.2</v>
      </c>
      <c r="K176" s="121">
        <f t="shared" si="9"/>
        <v>87.51</v>
      </c>
      <c r="L176" s="121">
        <v>15</v>
      </c>
      <c r="M176" s="121">
        <f t="shared" si="10"/>
        <v>0</v>
      </c>
      <c r="N176" s="121">
        <v>0</v>
      </c>
      <c r="O176" s="121">
        <f t="shared" si="11"/>
        <v>0</v>
      </c>
      <c r="P176" s="121">
        <v>0</v>
      </c>
      <c r="Q176" s="121">
        <f t="shared" si="12"/>
        <v>0</v>
      </c>
      <c r="R176" s="121"/>
      <c r="S176" s="121" t="s">
        <v>141</v>
      </c>
      <c r="T176" s="121" t="s">
        <v>151</v>
      </c>
      <c r="U176" s="121">
        <v>0</v>
      </c>
      <c r="V176" s="121">
        <f t="shared" si="13"/>
        <v>0</v>
      </c>
      <c r="W176" s="121"/>
      <c r="X176" s="121" t="s">
        <v>271</v>
      </c>
      <c r="Y176" s="116"/>
      <c r="Z176" s="116"/>
      <c r="AA176" s="116"/>
      <c r="AB176" s="116"/>
      <c r="AC176" s="116"/>
      <c r="AD176" s="116"/>
      <c r="AE176" s="116"/>
      <c r="AF176" s="116"/>
      <c r="AG176" s="116" t="s">
        <v>272</v>
      </c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</row>
    <row r="177" spans="1:60" x14ac:dyDescent="0.2">
      <c r="A177" s="127" t="s">
        <v>125</v>
      </c>
      <c r="B177" s="128" t="s">
        <v>73</v>
      </c>
      <c r="C177" s="145" t="s">
        <v>74</v>
      </c>
      <c r="D177" s="129"/>
      <c r="E177" s="130"/>
      <c r="F177" s="131"/>
      <c r="G177" s="132">
        <f>SUMIF(AG178:AG205,"&lt;&gt;NOR",G178:G205)</f>
        <v>0</v>
      </c>
      <c r="H177" s="126"/>
      <c r="I177" s="126">
        <f>SUM(I178:I205)</f>
        <v>20296.47</v>
      </c>
      <c r="J177" s="126"/>
      <c r="K177" s="126">
        <f>SUM(K178:K205)</f>
        <v>6826.7900000000009</v>
      </c>
      <c r="L177" s="126"/>
      <c r="M177" s="126">
        <f>SUM(M178:M205)</f>
        <v>0</v>
      </c>
      <c r="N177" s="126"/>
      <c r="O177" s="126">
        <f>SUM(O178:O205)</f>
        <v>0.11</v>
      </c>
      <c r="P177" s="126"/>
      <c r="Q177" s="126">
        <f>SUM(Q178:Q205)</f>
        <v>0.28000000000000003</v>
      </c>
      <c r="R177" s="126"/>
      <c r="S177" s="126"/>
      <c r="T177" s="126"/>
      <c r="U177" s="126"/>
      <c r="V177" s="126">
        <f>SUM(V178:V205)</f>
        <v>10.950000000000001</v>
      </c>
      <c r="W177" s="126"/>
      <c r="X177" s="126"/>
      <c r="AG177" t="s">
        <v>126</v>
      </c>
    </row>
    <row r="178" spans="1:60" outlineLevel="1" x14ac:dyDescent="0.2">
      <c r="A178" s="139">
        <v>59</v>
      </c>
      <c r="B178" s="140" t="s">
        <v>317</v>
      </c>
      <c r="C178" s="148" t="s">
        <v>318</v>
      </c>
      <c r="D178" s="141" t="s">
        <v>319</v>
      </c>
      <c r="E178" s="142">
        <v>1</v>
      </c>
      <c r="F178" s="143"/>
      <c r="G178" s="144">
        <f t="shared" ref="G178:G194" si="14">ROUND(E178*F178,2)</f>
        <v>0</v>
      </c>
      <c r="H178" s="121">
        <v>563.53</v>
      </c>
      <c r="I178" s="121">
        <f t="shared" ref="I178:I194" si="15">ROUND(E178*H178,2)</f>
        <v>563.53</v>
      </c>
      <c r="J178" s="121">
        <v>672.47</v>
      </c>
      <c r="K178" s="121">
        <f t="shared" ref="K178:K194" si="16">ROUND(E178*J178,2)</f>
        <v>672.47</v>
      </c>
      <c r="L178" s="121">
        <v>15</v>
      </c>
      <c r="M178" s="121">
        <f t="shared" ref="M178:M194" si="17">G178*(1+L178/100)</f>
        <v>0</v>
      </c>
      <c r="N178" s="121">
        <v>1.8600000000000001E-3</v>
      </c>
      <c r="O178" s="121">
        <f t="shared" ref="O178:O194" si="18">ROUND(E178*N178,2)</f>
        <v>0</v>
      </c>
      <c r="P178" s="121">
        <v>0</v>
      </c>
      <c r="Q178" s="121">
        <f t="shared" ref="Q178:Q194" si="19">ROUND(E178*P178,2)</f>
        <v>0</v>
      </c>
      <c r="R178" s="121"/>
      <c r="S178" s="121" t="s">
        <v>141</v>
      </c>
      <c r="T178" s="121" t="s">
        <v>141</v>
      </c>
      <c r="U178" s="121">
        <v>1.3340000000000001</v>
      </c>
      <c r="V178" s="121">
        <f t="shared" ref="V178:V194" si="20">ROUND(E178*U178,2)</f>
        <v>1.33</v>
      </c>
      <c r="W178" s="121"/>
      <c r="X178" s="121" t="s">
        <v>130</v>
      </c>
      <c r="Y178" s="116"/>
      <c r="Z178" s="116"/>
      <c r="AA178" s="116"/>
      <c r="AB178" s="116"/>
      <c r="AC178" s="116"/>
      <c r="AD178" s="116"/>
      <c r="AE178" s="116"/>
      <c r="AF178" s="116"/>
      <c r="AG178" s="116" t="s">
        <v>131</v>
      </c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</row>
    <row r="179" spans="1:60" outlineLevel="1" x14ac:dyDescent="0.2">
      <c r="A179" s="139">
        <v>60</v>
      </c>
      <c r="B179" s="140" t="s">
        <v>320</v>
      </c>
      <c r="C179" s="148" t="s">
        <v>321</v>
      </c>
      <c r="D179" s="141" t="s">
        <v>319</v>
      </c>
      <c r="E179" s="142">
        <v>1</v>
      </c>
      <c r="F179" s="143"/>
      <c r="G179" s="144">
        <f t="shared" si="14"/>
        <v>0</v>
      </c>
      <c r="H179" s="121">
        <v>95.29</v>
      </c>
      <c r="I179" s="121">
        <f t="shared" si="15"/>
        <v>95.29</v>
      </c>
      <c r="J179" s="121">
        <v>731.71</v>
      </c>
      <c r="K179" s="121">
        <f t="shared" si="16"/>
        <v>731.71</v>
      </c>
      <c r="L179" s="121">
        <v>15</v>
      </c>
      <c r="M179" s="121">
        <f t="shared" si="17"/>
        <v>0</v>
      </c>
      <c r="N179" s="121">
        <v>1.41E-3</v>
      </c>
      <c r="O179" s="121">
        <f t="shared" si="18"/>
        <v>0</v>
      </c>
      <c r="P179" s="121">
        <v>0</v>
      </c>
      <c r="Q179" s="121">
        <f t="shared" si="19"/>
        <v>0</v>
      </c>
      <c r="R179" s="121"/>
      <c r="S179" s="121" t="s">
        <v>141</v>
      </c>
      <c r="T179" s="121" t="s">
        <v>151</v>
      </c>
      <c r="U179" s="121">
        <v>1.575</v>
      </c>
      <c r="V179" s="121">
        <f t="shared" si="20"/>
        <v>1.58</v>
      </c>
      <c r="W179" s="121"/>
      <c r="X179" s="121" t="s">
        <v>130</v>
      </c>
      <c r="Y179" s="116"/>
      <c r="Z179" s="116"/>
      <c r="AA179" s="116"/>
      <c r="AB179" s="116"/>
      <c r="AC179" s="116"/>
      <c r="AD179" s="116"/>
      <c r="AE179" s="116"/>
      <c r="AF179" s="116"/>
      <c r="AG179" s="116" t="s">
        <v>131</v>
      </c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</row>
    <row r="180" spans="1:60" outlineLevel="1" x14ac:dyDescent="0.2">
      <c r="A180" s="139">
        <v>61</v>
      </c>
      <c r="B180" s="140" t="s">
        <v>322</v>
      </c>
      <c r="C180" s="148" t="s">
        <v>323</v>
      </c>
      <c r="D180" s="141" t="s">
        <v>319</v>
      </c>
      <c r="E180" s="142">
        <v>1</v>
      </c>
      <c r="F180" s="143"/>
      <c r="G180" s="144">
        <f t="shared" si="14"/>
        <v>0</v>
      </c>
      <c r="H180" s="121">
        <v>0</v>
      </c>
      <c r="I180" s="121">
        <f t="shared" si="15"/>
        <v>0</v>
      </c>
      <c r="J180" s="121">
        <v>455.5</v>
      </c>
      <c r="K180" s="121">
        <f t="shared" si="16"/>
        <v>455.5</v>
      </c>
      <c r="L180" s="121">
        <v>15</v>
      </c>
      <c r="M180" s="121">
        <f t="shared" si="17"/>
        <v>0</v>
      </c>
      <c r="N180" s="121">
        <v>0</v>
      </c>
      <c r="O180" s="121">
        <f t="shared" si="18"/>
        <v>0</v>
      </c>
      <c r="P180" s="121">
        <v>0.125</v>
      </c>
      <c r="Q180" s="121">
        <f t="shared" si="19"/>
        <v>0.13</v>
      </c>
      <c r="R180" s="121"/>
      <c r="S180" s="121" t="s">
        <v>141</v>
      </c>
      <c r="T180" s="121" t="s">
        <v>141</v>
      </c>
      <c r="U180" s="121">
        <v>1.1499999999999999</v>
      </c>
      <c r="V180" s="121">
        <f t="shared" si="20"/>
        <v>1.1499999999999999</v>
      </c>
      <c r="W180" s="121"/>
      <c r="X180" s="121" t="s">
        <v>130</v>
      </c>
      <c r="Y180" s="116"/>
      <c r="Z180" s="116"/>
      <c r="AA180" s="116"/>
      <c r="AB180" s="116"/>
      <c r="AC180" s="116"/>
      <c r="AD180" s="116"/>
      <c r="AE180" s="116"/>
      <c r="AF180" s="116"/>
      <c r="AG180" s="116" t="s">
        <v>131</v>
      </c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</row>
    <row r="181" spans="1:60" ht="22.5" outlineLevel="1" x14ac:dyDescent="0.2">
      <c r="A181" s="139">
        <v>62</v>
      </c>
      <c r="B181" s="140" t="s">
        <v>324</v>
      </c>
      <c r="C181" s="148" t="s">
        <v>325</v>
      </c>
      <c r="D181" s="141" t="s">
        <v>319</v>
      </c>
      <c r="E181" s="142">
        <v>3</v>
      </c>
      <c r="F181" s="143"/>
      <c r="G181" s="144">
        <f t="shared" si="14"/>
        <v>0</v>
      </c>
      <c r="H181" s="121">
        <v>23.85</v>
      </c>
      <c r="I181" s="121">
        <f t="shared" si="15"/>
        <v>71.55</v>
      </c>
      <c r="J181" s="121">
        <v>166.15</v>
      </c>
      <c r="K181" s="121">
        <f t="shared" si="16"/>
        <v>498.45</v>
      </c>
      <c r="L181" s="121">
        <v>15</v>
      </c>
      <c r="M181" s="121">
        <f t="shared" si="17"/>
        <v>0</v>
      </c>
      <c r="N181" s="121">
        <v>3.0000000000000001E-5</v>
      </c>
      <c r="O181" s="121">
        <f t="shared" si="18"/>
        <v>0</v>
      </c>
      <c r="P181" s="121">
        <v>0</v>
      </c>
      <c r="Q181" s="121">
        <f t="shared" si="19"/>
        <v>0</v>
      </c>
      <c r="R181" s="121"/>
      <c r="S181" s="121" t="s">
        <v>141</v>
      </c>
      <c r="T181" s="121" t="s">
        <v>141</v>
      </c>
      <c r="U181" s="121">
        <v>0.33</v>
      </c>
      <c r="V181" s="121">
        <f t="shared" si="20"/>
        <v>0.99</v>
      </c>
      <c r="W181" s="121"/>
      <c r="X181" s="121" t="s">
        <v>130</v>
      </c>
      <c r="Y181" s="116"/>
      <c r="Z181" s="116"/>
      <c r="AA181" s="116"/>
      <c r="AB181" s="116"/>
      <c r="AC181" s="116"/>
      <c r="AD181" s="116"/>
      <c r="AE181" s="116"/>
      <c r="AF181" s="116"/>
      <c r="AG181" s="116" t="s">
        <v>131</v>
      </c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</row>
    <row r="182" spans="1:60" outlineLevel="1" x14ac:dyDescent="0.2">
      <c r="A182" s="139">
        <v>63</v>
      </c>
      <c r="B182" s="140" t="s">
        <v>326</v>
      </c>
      <c r="C182" s="148" t="s">
        <v>327</v>
      </c>
      <c r="D182" s="141" t="s">
        <v>319</v>
      </c>
      <c r="E182" s="142">
        <v>1</v>
      </c>
      <c r="F182" s="143"/>
      <c r="G182" s="144">
        <f t="shared" si="14"/>
        <v>0</v>
      </c>
      <c r="H182" s="121">
        <v>0</v>
      </c>
      <c r="I182" s="121">
        <f t="shared" si="15"/>
        <v>0</v>
      </c>
      <c r="J182" s="121">
        <v>123</v>
      </c>
      <c r="K182" s="121">
        <f t="shared" si="16"/>
        <v>123</v>
      </c>
      <c r="L182" s="121">
        <v>15</v>
      </c>
      <c r="M182" s="121">
        <f t="shared" si="17"/>
        <v>0</v>
      </c>
      <c r="N182" s="121">
        <v>0</v>
      </c>
      <c r="O182" s="121">
        <f t="shared" si="18"/>
        <v>0</v>
      </c>
      <c r="P182" s="121">
        <v>6.7000000000000004E-2</v>
      </c>
      <c r="Q182" s="121">
        <f t="shared" si="19"/>
        <v>7.0000000000000007E-2</v>
      </c>
      <c r="R182" s="121"/>
      <c r="S182" s="121" t="s">
        <v>141</v>
      </c>
      <c r="T182" s="121" t="s">
        <v>141</v>
      </c>
      <c r="U182" s="121">
        <v>0.31</v>
      </c>
      <c r="V182" s="121">
        <f t="shared" si="20"/>
        <v>0.31</v>
      </c>
      <c r="W182" s="121"/>
      <c r="X182" s="121" t="s">
        <v>130</v>
      </c>
      <c r="Y182" s="116"/>
      <c r="Z182" s="116"/>
      <c r="AA182" s="116"/>
      <c r="AB182" s="116"/>
      <c r="AC182" s="116"/>
      <c r="AD182" s="116"/>
      <c r="AE182" s="116"/>
      <c r="AF182" s="116"/>
      <c r="AG182" s="116" t="s">
        <v>131</v>
      </c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</row>
    <row r="183" spans="1:60" outlineLevel="1" x14ac:dyDescent="0.2">
      <c r="A183" s="139">
        <v>64</v>
      </c>
      <c r="B183" s="140" t="s">
        <v>328</v>
      </c>
      <c r="C183" s="148" t="s">
        <v>329</v>
      </c>
      <c r="D183" s="141" t="s">
        <v>319</v>
      </c>
      <c r="E183" s="142">
        <v>5</v>
      </c>
      <c r="F183" s="143"/>
      <c r="G183" s="144">
        <f t="shared" si="14"/>
        <v>0</v>
      </c>
      <c r="H183" s="121">
        <v>129.06</v>
      </c>
      <c r="I183" s="121">
        <f t="shared" si="15"/>
        <v>645.29999999999995</v>
      </c>
      <c r="J183" s="121">
        <v>114.44</v>
      </c>
      <c r="K183" s="121">
        <f t="shared" si="16"/>
        <v>572.20000000000005</v>
      </c>
      <c r="L183" s="121">
        <v>15</v>
      </c>
      <c r="M183" s="121">
        <f t="shared" si="17"/>
        <v>0</v>
      </c>
      <c r="N183" s="121">
        <v>1.7000000000000001E-4</v>
      </c>
      <c r="O183" s="121">
        <f t="shared" si="18"/>
        <v>0</v>
      </c>
      <c r="P183" s="121">
        <v>0</v>
      </c>
      <c r="Q183" s="121">
        <f t="shared" si="19"/>
        <v>0</v>
      </c>
      <c r="R183" s="121"/>
      <c r="S183" s="121" t="s">
        <v>141</v>
      </c>
      <c r="T183" s="121" t="s">
        <v>141</v>
      </c>
      <c r="U183" s="121">
        <v>0.22700000000000001</v>
      </c>
      <c r="V183" s="121">
        <f t="shared" si="20"/>
        <v>1.1399999999999999</v>
      </c>
      <c r="W183" s="121"/>
      <c r="X183" s="121" t="s">
        <v>130</v>
      </c>
      <c r="Y183" s="116"/>
      <c r="Z183" s="116"/>
      <c r="AA183" s="116"/>
      <c r="AB183" s="116"/>
      <c r="AC183" s="116"/>
      <c r="AD183" s="116"/>
      <c r="AE183" s="116"/>
      <c r="AF183" s="116"/>
      <c r="AG183" s="116" t="s">
        <v>131</v>
      </c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</row>
    <row r="184" spans="1:60" ht="22.5" outlineLevel="1" x14ac:dyDescent="0.2">
      <c r="A184" s="139">
        <v>65</v>
      </c>
      <c r="B184" s="140" t="s">
        <v>330</v>
      </c>
      <c r="C184" s="148" t="s">
        <v>331</v>
      </c>
      <c r="D184" s="141" t="s">
        <v>319</v>
      </c>
      <c r="E184" s="142">
        <v>2</v>
      </c>
      <c r="F184" s="143"/>
      <c r="G184" s="144">
        <f t="shared" si="14"/>
        <v>0</v>
      </c>
      <c r="H184" s="121">
        <v>196.5</v>
      </c>
      <c r="I184" s="121">
        <f t="shared" si="15"/>
        <v>393</v>
      </c>
      <c r="J184" s="121">
        <v>62.5</v>
      </c>
      <c r="K184" s="121">
        <f t="shared" si="16"/>
        <v>125</v>
      </c>
      <c r="L184" s="121">
        <v>15</v>
      </c>
      <c r="M184" s="121">
        <f t="shared" si="17"/>
        <v>0</v>
      </c>
      <c r="N184" s="121">
        <v>2.4000000000000001E-4</v>
      </c>
      <c r="O184" s="121">
        <f t="shared" si="18"/>
        <v>0</v>
      </c>
      <c r="P184" s="121">
        <v>0</v>
      </c>
      <c r="Q184" s="121">
        <f t="shared" si="19"/>
        <v>0</v>
      </c>
      <c r="R184" s="121"/>
      <c r="S184" s="121" t="s">
        <v>141</v>
      </c>
      <c r="T184" s="121" t="s">
        <v>141</v>
      </c>
      <c r="U184" s="121">
        <v>0.124</v>
      </c>
      <c r="V184" s="121">
        <f t="shared" si="20"/>
        <v>0.25</v>
      </c>
      <c r="W184" s="121"/>
      <c r="X184" s="121" t="s">
        <v>130</v>
      </c>
      <c r="Y184" s="116"/>
      <c r="Z184" s="116"/>
      <c r="AA184" s="116"/>
      <c r="AB184" s="116"/>
      <c r="AC184" s="116"/>
      <c r="AD184" s="116"/>
      <c r="AE184" s="116"/>
      <c r="AF184" s="116"/>
      <c r="AG184" s="116" t="s">
        <v>131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</row>
    <row r="185" spans="1:60" ht="22.5" outlineLevel="1" x14ac:dyDescent="0.2">
      <c r="A185" s="139">
        <v>66</v>
      </c>
      <c r="B185" s="140" t="s">
        <v>332</v>
      </c>
      <c r="C185" s="148" t="s">
        <v>333</v>
      </c>
      <c r="D185" s="141" t="s">
        <v>145</v>
      </c>
      <c r="E185" s="142">
        <v>1</v>
      </c>
      <c r="F185" s="143"/>
      <c r="G185" s="144">
        <f t="shared" si="14"/>
        <v>0</v>
      </c>
      <c r="H185" s="121">
        <v>1800.68</v>
      </c>
      <c r="I185" s="121">
        <f t="shared" si="15"/>
        <v>1800.68</v>
      </c>
      <c r="J185" s="121">
        <v>224.32</v>
      </c>
      <c r="K185" s="121">
        <f t="shared" si="16"/>
        <v>224.32</v>
      </c>
      <c r="L185" s="121">
        <v>15</v>
      </c>
      <c r="M185" s="121">
        <f t="shared" si="17"/>
        <v>0</v>
      </c>
      <c r="N185" s="121">
        <v>1.64E-3</v>
      </c>
      <c r="O185" s="121">
        <f t="shared" si="18"/>
        <v>0</v>
      </c>
      <c r="P185" s="121">
        <v>0</v>
      </c>
      <c r="Q185" s="121">
        <f t="shared" si="19"/>
        <v>0</v>
      </c>
      <c r="R185" s="121"/>
      <c r="S185" s="121" t="s">
        <v>141</v>
      </c>
      <c r="T185" s="121" t="s">
        <v>141</v>
      </c>
      <c r="U185" s="121">
        <v>0.44500000000000001</v>
      </c>
      <c r="V185" s="121">
        <f t="shared" si="20"/>
        <v>0.45</v>
      </c>
      <c r="W185" s="121"/>
      <c r="X185" s="121" t="s">
        <v>130</v>
      </c>
      <c r="Y185" s="116"/>
      <c r="Z185" s="116"/>
      <c r="AA185" s="116"/>
      <c r="AB185" s="116"/>
      <c r="AC185" s="116"/>
      <c r="AD185" s="116"/>
      <c r="AE185" s="116"/>
      <c r="AF185" s="116"/>
      <c r="AG185" s="116" t="s">
        <v>131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</row>
    <row r="186" spans="1:60" outlineLevel="1" x14ac:dyDescent="0.2">
      <c r="A186" s="139">
        <v>67</v>
      </c>
      <c r="B186" s="140" t="s">
        <v>334</v>
      </c>
      <c r="C186" s="148" t="s">
        <v>335</v>
      </c>
      <c r="D186" s="141" t="s">
        <v>145</v>
      </c>
      <c r="E186" s="142">
        <v>1</v>
      </c>
      <c r="F186" s="143"/>
      <c r="G186" s="144">
        <f t="shared" si="14"/>
        <v>0</v>
      </c>
      <c r="H186" s="121">
        <v>2038.95</v>
      </c>
      <c r="I186" s="121">
        <f t="shared" si="15"/>
        <v>2038.95</v>
      </c>
      <c r="J186" s="121">
        <v>236.05</v>
      </c>
      <c r="K186" s="121">
        <f t="shared" si="16"/>
        <v>236.05</v>
      </c>
      <c r="L186" s="121">
        <v>15</v>
      </c>
      <c r="M186" s="121">
        <f t="shared" si="17"/>
        <v>0</v>
      </c>
      <c r="N186" s="121">
        <v>8.4999999999999995E-4</v>
      </c>
      <c r="O186" s="121">
        <f t="shared" si="18"/>
        <v>0</v>
      </c>
      <c r="P186" s="121">
        <v>0</v>
      </c>
      <c r="Q186" s="121">
        <f t="shared" si="19"/>
        <v>0</v>
      </c>
      <c r="R186" s="121"/>
      <c r="S186" s="121" t="s">
        <v>141</v>
      </c>
      <c r="T186" s="121" t="s">
        <v>151</v>
      </c>
      <c r="U186" s="121">
        <v>0.48499999999999999</v>
      </c>
      <c r="V186" s="121">
        <f t="shared" si="20"/>
        <v>0.49</v>
      </c>
      <c r="W186" s="121"/>
      <c r="X186" s="121" t="s">
        <v>130</v>
      </c>
      <c r="Y186" s="116"/>
      <c r="Z186" s="116"/>
      <c r="AA186" s="116"/>
      <c r="AB186" s="116"/>
      <c r="AC186" s="116"/>
      <c r="AD186" s="116"/>
      <c r="AE186" s="116"/>
      <c r="AF186" s="116"/>
      <c r="AG186" s="116" t="s">
        <v>131</v>
      </c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</row>
    <row r="187" spans="1:60" outlineLevel="1" x14ac:dyDescent="0.2">
      <c r="A187" s="139">
        <v>68</v>
      </c>
      <c r="B187" s="140" t="s">
        <v>336</v>
      </c>
      <c r="C187" s="148" t="s">
        <v>337</v>
      </c>
      <c r="D187" s="141" t="s">
        <v>145</v>
      </c>
      <c r="E187" s="142">
        <v>2</v>
      </c>
      <c r="F187" s="143"/>
      <c r="G187" s="144">
        <f t="shared" si="14"/>
        <v>0</v>
      </c>
      <c r="H187" s="121">
        <v>7.11</v>
      </c>
      <c r="I187" s="121">
        <f t="shared" si="15"/>
        <v>14.22</v>
      </c>
      <c r="J187" s="121">
        <v>224.39</v>
      </c>
      <c r="K187" s="121">
        <f t="shared" si="16"/>
        <v>448.78</v>
      </c>
      <c r="L187" s="121">
        <v>15</v>
      </c>
      <c r="M187" s="121">
        <f t="shared" si="17"/>
        <v>0</v>
      </c>
      <c r="N187" s="121">
        <v>4.0000000000000003E-5</v>
      </c>
      <c r="O187" s="121">
        <f t="shared" si="18"/>
        <v>0</v>
      </c>
      <c r="P187" s="121">
        <v>0</v>
      </c>
      <c r="Q187" s="121">
        <f t="shared" si="19"/>
        <v>0</v>
      </c>
      <c r="R187" s="121"/>
      <c r="S187" s="121" t="s">
        <v>141</v>
      </c>
      <c r="T187" s="121" t="s">
        <v>141</v>
      </c>
      <c r="U187" s="121">
        <v>0.44500000000000001</v>
      </c>
      <c r="V187" s="121">
        <f t="shared" si="20"/>
        <v>0.89</v>
      </c>
      <c r="W187" s="121"/>
      <c r="X187" s="121" t="s">
        <v>130</v>
      </c>
      <c r="Y187" s="116"/>
      <c r="Z187" s="116"/>
      <c r="AA187" s="116"/>
      <c r="AB187" s="116"/>
      <c r="AC187" s="116"/>
      <c r="AD187" s="116"/>
      <c r="AE187" s="116"/>
      <c r="AF187" s="116"/>
      <c r="AG187" s="116" t="s">
        <v>131</v>
      </c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</row>
    <row r="188" spans="1:60" outlineLevel="1" x14ac:dyDescent="0.2">
      <c r="A188" s="139">
        <v>69</v>
      </c>
      <c r="B188" s="140" t="s">
        <v>338</v>
      </c>
      <c r="C188" s="148" t="s">
        <v>339</v>
      </c>
      <c r="D188" s="141" t="s">
        <v>319</v>
      </c>
      <c r="E188" s="142">
        <v>1</v>
      </c>
      <c r="F188" s="143"/>
      <c r="G188" s="144">
        <f t="shared" si="14"/>
        <v>0</v>
      </c>
      <c r="H188" s="121">
        <v>0</v>
      </c>
      <c r="I188" s="121">
        <f t="shared" si="15"/>
        <v>0</v>
      </c>
      <c r="J188" s="121">
        <v>86</v>
      </c>
      <c r="K188" s="121">
        <f t="shared" si="16"/>
        <v>86</v>
      </c>
      <c r="L188" s="121">
        <v>15</v>
      </c>
      <c r="M188" s="121">
        <f t="shared" si="17"/>
        <v>0</v>
      </c>
      <c r="N188" s="121">
        <v>0</v>
      </c>
      <c r="O188" s="121">
        <f t="shared" si="18"/>
        <v>0</v>
      </c>
      <c r="P188" s="121">
        <v>1.56E-3</v>
      </c>
      <c r="Q188" s="121">
        <f t="shared" si="19"/>
        <v>0</v>
      </c>
      <c r="R188" s="121"/>
      <c r="S188" s="121" t="s">
        <v>141</v>
      </c>
      <c r="T188" s="121" t="s">
        <v>141</v>
      </c>
      <c r="U188" s="121">
        <v>0.217</v>
      </c>
      <c r="V188" s="121">
        <f t="shared" si="20"/>
        <v>0.22</v>
      </c>
      <c r="W188" s="121"/>
      <c r="X188" s="121" t="s">
        <v>130</v>
      </c>
      <c r="Y188" s="116"/>
      <c r="Z188" s="116"/>
      <c r="AA188" s="116"/>
      <c r="AB188" s="116"/>
      <c r="AC188" s="116"/>
      <c r="AD188" s="116"/>
      <c r="AE188" s="116"/>
      <c r="AF188" s="116"/>
      <c r="AG188" s="116" t="s">
        <v>131</v>
      </c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</row>
    <row r="189" spans="1:60" ht="22.5" outlineLevel="1" x14ac:dyDescent="0.2">
      <c r="A189" s="139">
        <v>70</v>
      </c>
      <c r="B189" s="140" t="s">
        <v>340</v>
      </c>
      <c r="C189" s="148" t="s">
        <v>341</v>
      </c>
      <c r="D189" s="141" t="s">
        <v>145</v>
      </c>
      <c r="E189" s="142">
        <v>1</v>
      </c>
      <c r="F189" s="143"/>
      <c r="G189" s="144">
        <f t="shared" si="14"/>
        <v>0</v>
      </c>
      <c r="H189" s="121">
        <v>435.99</v>
      </c>
      <c r="I189" s="121">
        <f t="shared" si="15"/>
        <v>435.99</v>
      </c>
      <c r="J189" s="121">
        <v>124.01</v>
      </c>
      <c r="K189" s="121">
        <f t="shared" si="16"/>
        <v>124.01</v>
      </c>
      <c r="L189" s="121">
        <v>15</v>
      </c>
      <c r="M189" s="121">
        <f t="shared" si="17"/>
        <v>0</v>
      </c>
      <c r="N189" s="121">
        <v>2.0000000000000001E-4</v>
      </c>
      <c r="O189" s="121">
        <f t="shared" si="18"/>
        <v>0</v>
      </c>
      <c r="P189" s="121">
        <v>0</v>
      </c>
      <c r="Q189" s="121">
        <f t="shared" si="19"/>
        <v>0</v>
      </c>
      <c r="R189" s="121"/>
      <c r="S189" s="121" t="s">
        <v>141</v>
      </c>
      <c r="T189" s="121" t="s">
        <v>141</v>
      </c>
      <c r="U189" s="121">
        <v>0.246</v>
      </c>
      <c r="V189" s="121">
        <f t="shared" si="20"/>
        <v>0.25</v>
      </c>
      <c r="W189" s="121"/>
      <c r="X189" s="121" t="s">
        <v>130</v>
      </c>
      <c r="Y189" s="116"/>
      <c r="Z189" s="116"/>
      <c r="AA189" s="116"/>
      <c r="AB189" s="116"/>
      <c r="AC189" s="116"/>
      <c r="AD189" s="116"/>
      <c r="AE189" s="116"/>
      <c r="AF189" s="116"/>
      <c r="AG189" s="116" t="s">
        <v>131</v>
      </c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</row>
    <row r="190" spans="1:60" ht="22.5" outlineLevel="1" x14ac:dyDescent="0.2">
      <c r="A190" s="139">
        <v>71</v>
      </c>
      <c r="B190" s="140" t="s">
        <v>342</v>
      </c>
      <c r="C190" s="148" t="s">
        <v>343</v>
      </c>
      <c r="D190" s="141" t="s">
        <v>145</v>
      </c>
      <c r="E190" s="142">
        <v>1</v>
      </c>
      <c r="F190" s="143"/>
      <c r="G190" s="144">
        <f t="shared" si="14"/>
        <v>0</v>
      </c>
      <c r="H190" s="121">
        <v>308.99</v>
      </c>
      <c r="I190" s="121">
        <f t="shared" si="15"/>
        <v>308.99</v>
      </c>
      <c r="J190" s="121">
        <v>124.01</v>
      </c>
      <c r="K190" s="121">
        <f t="shared" si="16"/>
        <v>124.01</v>
      </c>
      <c r="L190" s="121">
        <v>15</v>
      </c>
      <c r="M190" s="121">
        <f t="shared" si="17"/>
        <v>0</v>
      </c>
      <c r="N190" s="121">
        <v>9.0000000000000006E-5</v>
      </c>
      <c r="O190" s="121">
        <f t="shared" si="18"/>
        <v>0</v>
      </c>
      <c r="P190" s="121">
        <v>0</v>
      </c>
      <c r="Q190" s="121">
        <f t="shared" si="19"/>
        <v>0</v>
      </c>
      <c r="R190" s="121"/>
      <c r="S190" s="121" t="s">
        <v>141</v>
      </c>
      <c r="T190" s="121" t="s">
        <v>141</v>
      </c>
      <c r="U190" s="121">
        <v>0.246</v>
      </c>
      <c r="V190" s="121">
        <f t="shared" si="20"/>
        <v>0.25</v>
      </c>
      <c r="W190" s="121"/>
      <c r="X190" s="121" t="s">
        <v>130</v>
      </c>
      <c r="Y190" s="116"/>
      <c r="Z190" s="116"/>
      <c r="AA190" s="116"/>
      <c r="AB190" s="116"/>
      <c r="AC190" s="116"/>
      <c r="AD190" s="116"/>
      <c r="AE190" s="116"/>
      <c r="AF190" s="116"/>
      <c r="AG190" s="116" t="s">
        <v>131</v>
      </c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</row>
    <row r="191" spans="1:60" outlineLevel="1" x14ac:dyDescent="0.2">
      <c r="A191" s="139">
        <v>72</v>
      </c>
      <c r="B191" s="140" t="s">
        <v>344</v>
      </c>
      <c r="C191" s="148" t="s">
        <v>345</v>
      </c>
      <c r="D191" s="141" t="s">
        <v>145</v>
      </c>
      <c r="E191" s="142">
        <v>1</v>
      </c>
      <c r="F191" s="143"/>
      <c r="G191" s="144">
        <f t="shared" si="14"/>
        <v>0</v>
      </c>
      <c r="H191" s="121">
        <v>358.49</v>
      </c>
      <c r="I191" s="121">
        <f t="shared" si="15"/>
        <v>358.49</v>
      </c>
      <c r="J191" s="121">
        <v>124.01</v>
      </c>
      <c r="K191" s="121">
        <f t="shared" si="16"/>
        <v>124.01</v>
      </c>
      <c r="L191" s="121">
        <v>15</v>
      </c>
      <c r="M191" s="121">
        <f t="shared" si="17"/>
        <v>0</v>
      </c>
      <c r="N191" s="121">
        <v>2.5999999999999998E-4</v>
      </c>
      <c r="O191" s="121">
        <f t="shared" si="18"/>
        <v>0</v>
      </c>
      <c r="P191" s="121">
        <v>0</v>
      </c>
      <c r="Q191" s="121">
        <f t="shared" si="19"/>
        <v>0</v>
      </c>
      <c r="R191" s="121"/>
      <c r="S191" s="121" t="s">
        <v>141</v>
      </c>
      <c r="T191" s="121" t="s">
        <v>141</v>
      </c>
      <c r="U191" s="121">
        <v>0.246</v>
      </c>
      <c r="V191" s="121">
        <f t="shared" si="20"/>
        <v>0.25</v>
      </c>
      <c r="W191" s="121"/>
      <c r="X191" s="121" t="s">
        <v>130</v>
      </c>
      <c r="Y191" s="116"/>
      <c r="Z191" s="116"/>
      <c r="AA191" s="116"/>
      <c r="AB191" s="116"/>
      <c r="AC191" s="116"/>
      <c r="AD191" s="116"/>
      <c r="AE191" s="116"/>
      <c r="AF191" s="116"/>
      <c r="AG191" s="116" t="s">
        <v>131</v>
      </c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</row>
    <row r="192" spans="1:60" outlineLevel="1" x14ac:dyDescent="0.2">
      <c r="A192" s="139">
        <v>73</v>
      </c>
      <c r="B192" s="140" t="s">
        <v>346</v>
      </c>
      <c r="C192" s="148" t="s">
        <v>347</v>
      </c>
      <c r="D192" s="141" t="s">
        <v>145</v>
      </c>
      <c r="E192" s="142">
        <v>1</v>
      </c>
      <c r="F192" s="143"/>
      <c r="G192" s="144">
        <f t="shared" si="14"/>
        <v>0</v>
      </c>
      <c r="H192" s="121">
        <v>243.49</v>
      </c>
      <c r="I192" s="121">
        <f t="shared" si="15"/>
        <v>243.49</v>
      </c>
      <c r="J192" s="121">
        <v>124.01</v>
      </c>
      <c r="K192" s="121">
        <f t="shared" si="16"/>
        <v>124.01</v>
      </c>
      <c r="L192" s="121">
        <v>15</v>
      </c>
      <c r="M192" s="121">
        <f t="shared" si="17"/>
        <v>0</v>
      </c>
      <c r="N192" s="121">
        <v>2.0000000000000001E-4</v>
      </c>
      <c r="O192" s="121">
        <f t="shared" si="18"/>
        <v>0</v>
      </c>
      <c r="P192" s="121">
        <v>0</v>
      </c>
      <c r="Q192" s="121">
        <f t="shared" si="19"/>
        <v>0</v>
      </c>
      <c r="R192" s="121"/>
      <c r="S192" s="121" t="s">
        <v>141</v>
      </c>
      <c r="T192" s="121" t="s">
        <v>141</v>
      </c>
      <c r="U192" s="121">
        <v>0.246</v>
      </c>
      <c r="V192" s="121">
        <f t="shared" si="20"/>
        <v>0.25</v>
      </c>
      <c r="W192" s="121"/>
      <c r="X192" s="121" t="s">
        <v>130</v>
      </c>
      <c r="Y192" s="116"/>
      <c r="Z192" s="116"/>
      <c r="AA192" s="116"/>
      <c r="AB192" s="116"/>
      <c r="AC192" s="116"/>
      <c r="AD192" s="116"/>
      <c r="AE192" s="116"/>
      <c r="AF192" s="116"/>
      <c r="AG192" s="116" t="s">
        <v>131</v>
      </c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</row>
    <row r="193" spans="1:60" outlineLevel="1" x14ac:dyDescent="0.2">
      <c r="A193" s="139">
        <v>74</v>
      </c>
      <c r="B193" s="140" t="s">
        <v>348</v>
      </c>
      <c r="C193" s="148" t="s">
        <v>349</v>
      </c>
      <c r="D193" s="141" t="s">
        <v>145</v>
      </c>
      <c r="E193" s="142">
        <v>1</v>
      </c>
      <c r="F193" s="143"/>
      <c r="G193" s="144">
        <f t="shared" si="14"/>
        <v>0</v>
      </c>
      <c r="H193" s="121">
        <v>2306.71</v>
      </c>
      <c r="I193" s="121">
        <f t="shared" si="15"/>
        <v>2306.71</v>
      </c>
      <c r="J193" s="121">
        <v>318.29000000000002</v>
      </c>
      <c r="K193" s="121">
        <f t="shared" si="16"/>
        <v>318.29000000000002</v>
      </c>
      <c r="L193" s="121">
        <v>15</v>
      </c>
      <c r="M193" s="121">
        <f t="shared" si="17"/>
        <v>0</v>
      </c>
      <c r="N193" s="121">
        <v>4.453E-2</v>
      </c>
      <c r="O193" s="121">
        <f t="shared" si="18"/>
        <v>0.04</v>
      </c>
      <c r="P193" s="121">
        <v>4.2529999999999998E-2</v>
      </c>
      <c r="Q193" s="121">
        <f t="shared" si="19"/>
        <v>0.04</v>
      </c>
      <c r="R193" s="121"/>
      <c r="S193" s="121" t="s">
        <v>141</v>
      </c>
      <c r="T193" s="121" t="s">
        <v>151</v>
      </c>
      <c r="U193" s="121">
        <v>0.65400000000000003</v>
      </c>
      <c r="V193" s="121">
        <f t="shared" si="20"/>
        <v>0.65</v>
      </c>
      <c r="W193" s="121"/>
      <c r="X193" s="121" t="s">
        <v>130</v>
      </c>
      <c r="Y193" s="116"/>
      <c r="Z193" s="116"/>
      <c r="AA193" s="116"/>
      <c r="AB193" s="116"/>
      <c r="AC193" s="116"/>
      <c r="AD193" s="116"/>
      <c r="AE193" s="116"/>
      <c r="AF193" s="116"/>
      <c r="AG193" s="116" t="s">
        <v>131</v>
      </c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</row>
    <row r="194" spans="1:60" outlineLevel="1" x14ac:dyDescent="0.2">
      <c r="A194" s="133">
        <v>75</v>
      </c>
      <c r="B194" s="134" t="s">
        <v>350</v>
      </c>
      <c r="C194" s="146" t="s">
        <v>351</v>
      </c>
      <c r="D194" s="135" t="s">
        <v>150</v>
      </c>
      <c r="E194" s="136">
        <v>0.24</v>
      </c>
      <c r="F194" s="137"/>
      <c r="G194" s="138">
        <f t="shared" si="14"/>
        <v>0</v>
      </c>
      <c r="H194" s="121">
        <v>30.35</v>
      </c>
      <c r="I194" s="121">
        <f t="shared" si="15"/>
        <v>7.28</v>
      </c>
      <c r="J194" s="121">
        <v>1075.6500000000001</v>
      </c>
      <c r="K194" s="121">
        <f t="shared" si="16"/>
        <v>258.16000000000003</v>
      </c>
      <c r="L194" s="121">
        <v>15</v>
      </c>
      <c r="M194" s="121">
        <f t="shared" si="17"/>
        <v>0</v>
      </c>
      <c r="N194" s="121">
        <v>8.0000000000000007E-5</v>
      </c>
      <c r="O194" s="121">
        <f t="shared" si="18"/>
        <v>0</v>
      </c>
      <c r="P194" s="121">
        <v>0</v>
      </c>
      <c r="Q194" s="121">
        <f t="shared" si="19"/>
        <v>0</v>
      </c>
      <c r="R194" s="121"/>
      <c r="S194" s="121" t="s">
        <v>141</v>
      </c>
      <c r="T194" s="121" t="s">
        <v>141</v>
      </c>
      <c r="U194" s="121">
        <v>2.1</v>
      </c>
      <c r="V194" s="121">
        <f t="shared" si="20"/>
        <v>0.5</v>
      </c>
      <c r="W194" s="121"/>
      <c r="X194" s="121" t="s">
        <v>130</v>
      </c>
      <c r="Y194" s="116"/>
      <c r="Z194" s="116"/>
      <c r="AA194" s="116"/>
      <c r="AB194" s="116"/>
      <c r="AC194" s="116"/>
      <c r="AD194" s="116"/>
      <c r="AE194" s="116"/>
      <c r="AF194" s="116"/>
      <c r="AG194" s="116" t="s">
        <v>131</v>
      </c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</row>
    <row r="195" spans="1:60" outlineLevel="1" x14ac:dyDescent="0.2">
      <c r="A195" s="119"/>
      <c r="B195" s="120"/>
      <c r="C195" s="147" t="s">
        <v>352</v>
      </c>
      <c r="D195" s="122"/>
      <c r="E195" s="123">
        <v>0.24</v>
      </c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16"/>
      <c r="Z195" s="116"/>
      <c r="AA195" s="116"/>
      <c r="AB195" s="116"/>
      <c r="AC195" s="116"/>
      <c r="AD195" s="116"/>
      <c r="AE195" s="116"/>
      <c r="AF195" s="116"/>
      <c r="AG195" s="116" t="s">
        <v>133</v>
      </c>
      <c r="AH195" s="116">
        <v>0</v>
      </c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</row>
    <row r="196" spans="1:60" ht="22.5" outlineLevel="1" x14ac:dyDescent="0.2">
      <c r="A196" s="139">
        <v>76</v>
      </c>
      <c r="B196" s="140" t="s">
        <v>353</v>
      </c>
      <c r="C196" s="148" t="s">
        <v>354</v>
      </c>
      <c r="D196" s="141" t="s">
        <v>145</v>
      </c>
      <c r="E196" s="142">
        <v>1</v>
      </c>
      <c r="F196" s="143"/>
      <c r="G196" s="144">
        <f t="shared" ref="G196:G205" si="21">ROUND(E196*F196,2)</f>
        <v>0</v>
      </c>
      <c r="H196" s="121">
        <v>1073</v>
      </c>
      <c r="I196" s="121">
        <f t="shared" ref="I196:I205" si="22">ROUND(E196*H196,2)</f>
        <v>1073</v>
      </c>
      <c r="J196" s="121">
        <v>0</v>
      </c>
      <c r="K196" s="121">
        <f t="shared" ref="K196:K205" si="23">ROUND(E196*J196,2)</f>
        <v>0</v>
      </c>
      <c r="L196" s="121">
        <v>15</v>
      </c>
      <c r="M196" s="121">
        <f t="shared" ref="M196:M205" si="24">G196*(1+L196/100)</f>
        <v>0</v>
      </c>
      <c r="N196" s="121">
        <v>1.2999999999999999E-2</v>
      </c>
      <c r="O196" s="121">
        <f t="shared" ref="O196:O205" si="25">ROUND(E196*N196,2)</f>
        <v>0.01</v>
      </c>
      <c r="P196" s="121">
        <v>0</v>
      </c>
      <c r="Q196" s="121">
        <f t="shared" ref="Q196:Q205" si="26">ROUND(E196*P196,2)</f>
        <v>0</v>
      </c>
      <c r="R196" s="121"/>
      <c r="S196" s="121" t="s">
        <v>141</v>
      </c>
      <c r="T196" s="121" t="s">
        <v>141</v>
      </c>
      <c r="U196" s="121">
        <v>0</v>
      </c>
      <c r="V196" s="121">
        <f t="shared" ref="V196:V205" si="27">ROUND(E196*U196,2)</f>
        <v>0</v>
      </c>
      <c r="W196" s="121"/>
      <c r="X196" s="121" t="s">
        <v>179</v>
      </c>
      <c r="Y196" s="116"/>
      <c r="Z196" s="116"/>
      <c r="AA196" s="116"/>
      <c r="AB196" s="116"/>
      <c r="AC196" s="116"/>
      <c r="AD196" s="116"/>
      <c r="AE196" s="116"/>
      <c r="AF196" s="116"/>
      <c r="AG196" s="116" t="s">
        <v>355</v>
      </c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</row>
    <row r="197" spans="1:60" outlineLevel="1" x14ac:dyDescent="0.2">
      <c r="A197" s="139">
        <v>77</v>
      </c>
      <c r="B197" s="140" t="s">
        <v>356</v>
      </c>
      <c r="C197" s="148" t="s">
        <v>357</v>
      </c>
      <c r="D197" s="141" t="s">
        <v>145</v>
      </c>
      <c r="E197" s="142">
        <v>2</v>
      </c>
      <c r="F197" s="143"/>
      <c r="G197" s="144">
        <f t="shared" si="21"/>
        <v>0</v>
      </c>
      <c r="H197" s="121">
        <v>345</v>
      </c>
      <c r="I197" s="121">
        <f t="shared" si="22"/>
        <v>690</v>
      </c>
      <c r="J197" s="121">
        <v>0</v>
      </c>
      <c r="K197" s="121">
        <f t="shared" si="23"/>
        <v>0</v>
      </c>
      <c r="L197" s="121">
        <v>15</v>
      </c>
      <c r="M197" s="121">
        <f t="shared" si="24"/>
        <v>0</v>
      </c>
      <c r="N197" s="121">
        <v>8.9999999999999998E-4</v>
      </c>
      <c r="O197" s="121">
        <f t="shared" si="25"/>
        <v>0</v>
      </c>
      <c r="P197" s="121">
        <v>0</v>
      </c>
      <c r="Q197" s="121">
        <f t="shared" si="26"/>
        <v>0</v>
      </c>
      <c r="R197" s="121"/>
      <c r="S197" s="121" t="s">
        <v>128</v>
      </c>
      <c r="T197" s="121" t="s">
        <v>168</v>
      </c>
      <c r="U197" s="121">
        <v>0</v>
      </c>
      <c r="V197" s="121">
        <f t="shared" si="27"/>
        <v>0</v>
      </c>
      <c r="W197" s="121"/>
      <c r="X197" s="121" t="s">
        <v>169</v>
      </c>
      <c r="Y197" s="116"/>
      <c r="Z197" s="116"/>
      <c r="AA197" s="116"/>
      <c r="AB197" s="116"/>
      <c r="AC197" s="116"/>
      <c r="AD197" s="116"/>
      <c r="AE197" s="116"/>
      <c r="AF197" s="116"/>
      <c r="AG197" s="116" t="s">
        <v>170</v>
      </c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</row>
    <row r="198" spans="1:60" ht="22.5" outlineLevel="1" x14ac:dyDescent="0.2">
      <c r="A198" s="139">
        <v>78</v>
      </c>
      <c r="B198" s="140" t="s">
        <v>358</v>
      </c>
      <c r="C198" s="148" t="s">
        <v>359</v>
      </c>
      <c r="D198" s="141" t="s">
        <v>145</v>
      </c>
      <c r="E198" s="142">
        <v>1</v>
      </c>
      <c r="F198" s="143"/>
      <c r="G198" s="144">
        <f t="shared" si="21"/>
        <v>0</v>
      </c>
      <c r="H198" s="121">
        <v>1670</v>
      </c>
      <c r="I198" s="121">
        <f t="shared" si="22"/>
        <v>1670</v>
      </c>
      <c r="J198" s="121">
        <v>0</v>
      </c>
      <c r="K198" s="121">
        <f t="shared" si="23"/>
        <v>0</v>
      </c>
      <c r="L198" s="121">
        <v>15</v>
      </c>
      <c r="M198" s="121">
        <f t="shared" si="24"/>
        <v>0</v>
      </c>
      <c r="N198" s="121">
        <v>8.0000000000000004E-4</v>
      </c>
      <c r="O198" s="121">
        <f t="shared" si="25"/>
        <v>0</v>
      </c>
      <c r="P198" s="121">
        <v>0</v>
      </c>
      <c r="Q198" s="121">
        <f t="shared" si="26"/>
        <v>0</v>
      </c>
      <c r="R198" s="121" t="s">
        <v>173</v>
      </c>
      <c r="S198" s="121" t="s">
        <v>141</v>
      </c>
      <c r="T198" s="121" t="s">
        <v>141</v>
      </c>
      <c r="U198" s="121">
        <v>0</v>
      </c>
      <c r="V198" s="121">
        <f t="shared" si="27"/>
        <v>0</v>
      </c>
      <c r="W198" s="121"/>
      <c r="X198" s="121" t="s">
        <v>169</v>
      </c>
      <c r="Y198" s="116"/>
      <c r="Z198" s="116"/>
      <c r="AA198" s="116"/>
      <c r="AB198" s="116"/>
      <c r="AC198" s="116"/>
      <c r="AD198" s="116"/>
      <c r="AE198" s="116"/>
      <c r="AF198" s="116"/>
      <c r="AG198" s="116" t="s">
        <v>170</v>
      </c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</row>
    <row r="199" spans="1:60" outlineLevel="1" x14ac:dyDescent="0.2">
      <c r="A199" s="139">
        <v>79</v>
      </c>
      <c r="B199" s="140" t="s">
        <v>360</v>
      </c>
      <c r="C199" s="148" t="s">
        <v>361</v>
      </c>
      <c r="D199" s="141" t="s">
        <v>145</v>
      </c>
      <c r="E199" s="142">
        <v>1</v>
      </c>
      <c r="F199" s="143"/>
      <c r="G199" s="144">
        <f t="shared" si="21"/>
        <v>0</v>
      </c>
      <c r="H199" s="121">
        <v>480</v>
      </c>
      <c r="I199" s="121">
        <f t="shared" si="22"/>
        <v>480</v>
      </c>
      <c r="J199" s="121">
        <v>0</v>
      </c>
      <c r="K199" s="121">
        <f t="shared" si="23"/>
        <v>0</v>
      </c>
      <c r="L199" s="121">
        <v>15</v>
      </c>
      <c r="M199" s="121">
        <f t="shared" si="24"/>
        <v>0</v>
      </c>
      <c r="N199" s="121">
        <v>2E-3</v>
      </c>
      <c r="O199" s="121">
        <f t="shared" si="25"/>
        <v>0</v>
      </c>
      <c r="P199" s="121">
        <v>0</v>
      </c>
      <c r="Q199" s="121">
        <f t="shared" si="26"/>
        <v>0</v>
      </c>
      <c r="R199" s="121"/>
      <c r="S199" s="121" t="s">
        <v>128</v>
      </c>
      <c r="T199" s="121" t="s">
        <v>168</v>
      </c>
      <c r="U199" s="121">
        <v>0</v>
      </c>
      <c r="V199" s="121">
        <f t="shared" si="27"/>
        <v>0</v>
      </c>
      <c r="W199" s="121"/>
      <c r="X199" s="121" t="s">
        <v>169</v>
      </c>
      <c r="Y199" s="116"/>
      <c r="Z199" s="116"/>
      <c r="AA199" s="116"/>
      <c r="AB199" s="116"/>
      <c r="AC199" s="116"/>
      <c r="AD199" s="116"/>
      <c r="AE199" s="116"/>
      <c r="AF199" s="116"/>
      <c r="AG199" s="116" t="s">
        <v>170</v>
      </c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</row>
    <row r="200" spans="1:60" outlineLevel="1" x14ac:dyDescent="0.2">
      <c r="A200" s="139">
        <v>80</v>
      </c>
      <c r="B200" s="140" t="s">
        <v>362</v>
      </c>
      <c r="C200" s="148" t="s">
        <v>363</v>
      </c>
      <c r="D200" s="141" t="s">
        <v>145</v>
      </c>
      <c r="E200" s="142">
        <v>1</v>
      </c>
      <c r="F200" s="143"/>
      <c r="G200" s="144">
        <f t="shared" si="21"/>
        <v>0</v>
      </c>
      <c r="H200" s="121">
        <v>6250</v>
      </c>
      <c r="I200" s="121">
        <f t="shared" si="22"/>
        <v>6250</v>
      </c>
      <c r="J200" s="121">
        <v>0</v>
      </c>
      <c r="K200" s="121">
        <f t="shared" si="23"/>
        <v>0</v>
      </c>
      <c r="L200" s="121">
        <v>15</v>
      </c>
      <c r="M200" s="121">
        <f t="shared" si="24"/>
        <v>0</v>
      </c>
      <c r="N200" s="121">
        <v>4.5999999999999999E-2</v>
      </c>
      <c r="O200" s="121">
        <f t="shared" si="25"/>
        <v>0.05</v>
      </c>
      <c r="P200" s="121">
        <v>0</v>
      </c>
      <c r="Q200" s="121">
        <f t="shared" si="26"/>
        <v>0</v>
      </c>
      <c r="R200" s="121" t="s">
        <v>173</v>
      </c>
      <c r="S200" s="121" t="s">
        <v>141</v>
      </c>
      <c r="T200" s="121" t="s">
        <v>168</v>
      </c>
      <c r="U200" s="121">
        <v>0</v>
      </c>
      <c r="V200" s="121">
        <f t="shared" si="27"/>
        <v>0</v>
      </c>
      <c r="W200" s="121"/>
      <c r="X200" s="121" t="s">
        <v>169</v>
      </c>
      <c r="Y200" s="116"/>
      <c r="Z200" s="116"/>
      <c r="AA200" s="116"/>
      <c r="AB200" s="116"/>
      <c r="AC200" s="116"/>
      <c r="AD200" s="116"/>
      <c r="AE200" s="116"/>
      <c r="AF200" s="116"/>
      <c r="AG200" s="116" t="s">
        <v>170</v>
      </c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</row>
    <row r="201" spans="1:60" outlineLevel="1" x14ac:dyDescent="0.2">
      <c r="A201" s="139">
        <v>81</v>
      </c>
      <c r="B201" s="140" t="s">
        <v>364</v>
      </c>
      <c r="C201" s="148" t="s">
        <v>365</v>
      </c>
      <c r="D201" s="141" t="s">
        <v>167</v>
      </c>
      <c r="E201" s="142">
        <v>1</v>
      </c>
      <c r="F201" s="143"/>
      <c r="G201" s="144">
        <f t="shared" si="21"/>
        <v>0</v>
      </c>
      <c r="H201" s="121">
        <v>850</v>
      </c>
      <c r="I201" s="121">
        <f t="shared" si="22"/>
        <v>850</v>
      </c>
      <c r="J201" s="121">
        <v>0</v>
      </c>
      <c r="K201" s="121">
        <f t="shared" si="23"/>
        <v>0</v>
      </c>
      <c r="L201" s="121">
        <v>15</v>
      </c>
      <c r="M201" s="121">
        <f t="shared" si="24"/>
        <v>0</v>
      </c>
      <c r="N201" s="121">
        <v>0.01</v>
      </c>
      <c r="O201" s="121">
        <f t="shared" si="25"/>
        <v>0.01</v>
      </c>
      <c r="P201" s="121">
        <v>0</v>
      </c>
      <c r="Q201" s="121">
        <f t="shared" si="26"/>
        <v>0</v>
      </c>
      <c r="R201" s="121" t="s">
        <v>173</v>
      </c>
      <c r="S201" s="121" t="s">
        <v>141</v>
      </c>
      <c r="T201" s="121" t="s">
        <v>168</v>
      </c>
      <c r="U201" s="121">
        <v>0</v>
      </c>
      <c r="V201" s="121">
        <f t="shared" si="27"/>
        <v>0</v>
      </c>
      <c r="W201" s="121"/>
      <c r="X201" s="121" t="s">
        <v>169</v>
      </c>
      <c r="Y201" s="116"/>
      <c r="Z201" s="116"/>
      <c r="AA201" s="116"/>
      <c r="AB201" s="116"/>
      <c r="AC201" s="116"/>
      <c r="AD201" s="116"/>
      <c r="AE201" s="116"/>
      <c r="AF201" s="116"/>
      <c r="AG201" s="116" t="s">
        <v>170</v>
      </c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</row>
    <row r="202" spans="1:60" ht="22.5" outlineLevel="1" x14ac:dyDescent="0.2">
      <c r="A202" s="139">
        <v>82</v>
      </c>
      <c r="B202" s="140" t="s">
        <v>366</v>
      </c>
      <c r="C202" s="148" t="s">
        <v>367</v>
      </c>
      <c r="D202" s="141" t="s">
        <v>319</v>
      </c>
      <c r="E202" s="142">
        <v>1</v>
      </c>
      <c r="F202" s="143"/>
      <c r="G202" s="144">
        <f t="shared" si="21"/>
        <v>0</v>
      </c>
      <c r="H202" s="121">
        <v>0</v>
      </c>
      <c r="I202" s="121">
        <f t="shared" si="22"/>
        <v>0</v>
      </c>
      <c r="J202" s="121">
        <v>233.5</v>
      </c>
      <c r="K202" s="121">
        <f t="shared" si="23"/>
        <v>233.5</v>
      </c>
      <c r="L202" s="121">
        <v>15</v>
      </c>
      <c r="M202" s="121">
        <f t="shared" si="24"/>
        <v>0</v>
      </c>
      <c r="N202" s="121">
        <v>0</v>
      </c>
      <c r="O202" s="121">
        <f t="shared" si="25"/>
        <v>0</v>
      </c>
      <c r="P202" s="121">
        <v>1.933E-2</v>
      </c>
      <c r="Q202" s="121">
        <f t="shared" si="26"/>
        <v>0.02</v>
      </c>
      <c r="R202" s="121"/>
      <c r="S202" s="121" t="s">
        <v>141</v>
      </c>
      <c r="T202" s="121" t="s">
        <v>141</v>
      </c>
      <c r="U202" s="121">
        <v>0</v>
      </c>
      <c r="V202" s="121">
        <f t="shared" si="27"/>
        <v>0</v>
      </c>
      <c r="W202" s="121"/>
      <c r="X202" s="121" t="s">
        <v>179</v>
      </c>
      <c r="Y202" s="116"/>
      <c r="Z202" s="116"/>
      <c r="AA202" s="116"/>
      <c r="AB202" s="116"/>
      <c r="AC202" s="116"/>
      <c r="AD202" s="116"/>
      <c r="AE202" s="116"/>
      <c r="AF202" s="116"/>
      <c r="AG202" s="116" t="s">
        <v>180</v>
      </c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</row>
    <row r="203" spans="1:60" outlineLevel="1" x14ac:dyDescent="0.2">
      <c r="A203" s="139">
        <v>83</v>
      </c>
      <c r="B203" s="140" t="s">
        <v>368</v>
      </c>
      <c r="C203" s="148" t="s">
        <v>369</v>
      </c>
      <c r="D203" s="141" t="s">
        <v>319</v>
      </c>
      <c r="E203" s="142">
        <v>1</v>
      </c>
      <c r="F203" s="143"/>
      <c r="G203" s="144">
        <f t="shared" si="21"/>
        <v>0</v>
      </c>
      <c r="H203" s="121">
        <v>0</v>
      </c>
      <c r="I203" s="121">
        <f t="shared" si="22"/>
        <v>0</v>
      </c>
      <c r="J203" s="121">
        <v>151.5</v>
      </c>
      <c r="K203" s="121">
        <f t="shared" si="23"/>
        <v>151.5</v>
      </c>
      <c r="L203" s="121">
        <v>15</v>
      </c>
      <c r="M203" s="121">
        <f t="shared" si="24"/>
        <v>0</v>
      </c>
      <c r="N203" s="121">
        <v>0</v>
      </c>
      <c r="O203" s="121">
        <f t="shared" si="25"/>
        <v>0</v>
      </c>
      <c r="P203" s="121">
        <v>1.9460000000000002E-2</v>
      </c>
      <c r="Q203" s="121">
        <f t="shared" si="26"/>
        <v>0.02</v>
      </c>
      <c r="R203" s="121"/>
      <c r="S203" s="121" t="s">
        <v>141</v>
      </c>
      <c r="T203" s="121" t="s">
        <v>141</v>
      </c>
      <c r="U203" s="121">
        <v>0</v>
      </c>
      <c r="V203" s="121">
        <f t="shared" si="27"/>
        <v>0</v>
      </c>
      <c r="W203" s="121"/>
      <c r="X203" s="121" t="s">
        <v>179</v>
      </c>
      <c r="Y203" s="116"/>
      <c r="Z203" s="116"/>
      <c r="AA203" s="116"/>
      <c r="AB203" s="116"/>
      <c r="AC203" s="116"/>
      <c r="AD203" s="116"/>
      <c r="AE203" s="116"/>
      <c r="AF203" s="116"/>
      <c r="AG203" s="116" t="s">
        <v>180</v>
      </c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</row>
    <row r="204" spans="1:60" ht="22.5" outlineLevel="1" x14ac:dyDescent="0.2">
      <c r="A204" s="139">
        <v>84</v>
      </c>
      <c r="B204" s="140" t="s">
        <v>370</v>
      </c>
      <c r="C204" s="148" t="s">
        <v>371</v>
      </c>
      <c r="D204" s="141" t="s">
        <v>145</v>
      </c>
      <c r="E204" s="142">
        <v>1</v>
      </c>
      <c r="F204" s="143"/>
      <c r="G204" s="144">
        <f t="shared" si="21"/>
        <v>0</v>
      </c>
      <c r="H204" s="121">
        <v>0</v>
      </c>
      <c r="I204" s="121">
        <f t="shared" si="22"/>
        <v>0</v>
      </c>
      <c r="J204" s="121">
        <v>1112</v>
      </c>
      <c r="K204" s="121">
        <f t="shared" si="23"/>
        <v>1112</v>
      </c>
      <c r="L204" s="121">
        <v>15</v>
      </c>
      <c r="M204" s="121">
        <f t="shared" si="24"/>
        <v>0</v>
      </c>
      <c r="N204" s="121">
        <v>1.82E-3</v>
      </c>
      <c r="O204" s="121">
        <f t="shared" si="25"/>
        <v>0</v>
      </c>
      <c r="P204" s="121">
        <v>0</v>
      </c>
      <c r="Q204" s="121">
        <f t="shared" si="26"/>
        <v>0</v>
      </c>
      <c r="R204" s="121"/>
      <c r="S204" s="121" t="s">
        <v>141</v>
      </c>
      <c r="T204" s="121" t="s">
        <v>141</v>
      </c>
      <c r="U204" s="121">
        <v>0</v>
      </c>
      <c r="V204" s="121">
        <f t="shared" si="27"/>
        <v>0</v>
      </c>
      <c r="W204" s="121"/>
      <c r="X204" s="121" t="s">
        <v>179</v>
      </c>
      <c r="Y204" s="116"/>
      <c r="Z204" s="116"/>
      <c r="AA204" s="116"/>
      <c r="AB204" s="116"/>
      <c r="AC204" s="116"/>
      <c r="AD204" s="116"/>
      <c r="AE204" s="116"/>
      <c r="AF204" s="116"/>
      <c r="AG204" s="116" t="s">
        <v>180</v>
      </c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</row>
    <row r="205" spans="1:60" ht="22.5" outlineLevel="1" x14ac:dyDescent="0.2">
      <c r="A205" s="139">
        <v>85</v>
      </c>
      <c r="B205" s="140" t="s">
        <v>372</v>
      </c>
      <c r="C205" s="148" t="s">
        <v>373</v>
      </c>
      <c r="D205" s="141" t="s">
        <v>0</v>
      </c>
      <c r="E205" s="142">
        <v>270.39440000000002</v>
      </c>
      <c r="F205" s="143"/>
      <c r="G205" s="144">
        <f t="shared" si="21"/>
        <v>0</v>
      </c>
      <c r="H205" s="121">
        <v>0</v>
      </c>
      <c r="I205" s="121">
        <f t="shared" si="22"/>
        <v>0</v>
      </c>
      <c r="J205" s="121">
        <v>0.31</v>
      </c>
      <c r="K205" s="121">
        <f t="shared" si="23"/>
        <v>83.82</v>
      </c>
      <c r="L205" s="121">
        <v>15</v>
      </c>
      <c r="M205" s="121">
        <f t="shared" si="24"/>
        <v>0</v>
      </c>
      <c r="N205" s="121">
        <v>0</v>
      </c>
      <c r="O205" s="121">
        <f t="shared" si="25"/>
        <v>0</v>
      </c>
      <c r="P205" s="121">
        <v>0</v>
      </c>
      <c r="Q205" s="121">
        <f t="shared" si="26"/>
        <v>0</v>
      </c>
      <c r="R205" s="121"/>
      <c r="S205" s="121" t="s">
        <v>141</v>
      </c>
      <c r="T205" s="121" t="s">
        <v>151</v>
      </c>
      <c r="U205" s="121">
        <v>0</v>
      </c>
      <c r="V205" s="121">
        <f t="shared" si="27"/>
        <v>0</v>
      </c>
      <c r="W205" s="121"/>
      <c r="X205" s="121" t="s">
        <v>271</v>
      </c>
      <c r="Y205" s="116"/>
      <c r="Z205" s="116"/>
      <c r="AA205" s="116"/>
      <c r="AB205" s="116"/>
      <c r="AC205" s="116"/>
      <c r="AD205" s="116"/>
      <c r="AE205" s="116"/>
      <c r="AF205" s="116"/>
      <c r="AG205" s="116" t="s">
        <v>272</v>
      </c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</row>
    <row r="206" spans="1:60" x14ac:dyDescent="0.2">
      <c r="A206" s="127" t="s">
        <v>125</v>
      </c>
      <c r="B206" s="128" t="s">
        <v>75</v>
      </c>
      <c r="C206" s="145" t="s">
        <v>76</v>
      </c>
      <c r="D206" s="129"/>
      <c r="E206" s="130"/>
      <c r="F206" s="131"/>
      <c r="G206" s="132">
        <f>SUMIF(AG207:AG209,"&lt;&gt;NOR",G207:G209)</f>
        <v>0</v>
      </c>
      <c r="H206" s="126"/>
      <c r="I206" s="126">
        <f>SUM(I207:I209)</f>
        <v>417</v>
      </c>
      <c r="J206" s="126"/>
      <c r="K206" s="126">
        <f>SUM(K207:K209)</f>
        <v>1041.33</v>
      </c>
      <c r="L206" s="126"/>
      <c r="M206" s="126">
        <f>SUM(M207:M209)</f>
        <v>0</v>
      </c>
      <c r="N206" s="126"/>
      <c r="O206" s="126">
        <f>SUM(O207:O209)</f>
        <v>0</v>
      </c>
      <c r="P206" s="126"/>
      <c r="Q206" s="126">
        <f>SUM(Q207:Q209)</f>
        <v>0</v>
      </c>
      <c r="R206" s="126"/>
      <c r="S206" s="126"/>
      <c r="T206" s="126"/>
      <c r="U206" s="126"/>
      <c r="V206" s="126">
        <f>SUM(V207:V209)</f>
        <v>2.25</v>
      </c>
      <c r="W206" s="126"/>
      <c r="X206" s="126"/>
      <c r="AG206" t="s">
        <v>126</v>
      </c>
    </row>
    <row r="207" spans="1:60" outlineLevel="1" x14ac:dyDescent="0.2">
      <c r="A207" s="139">
        <v>86</v>
      </c>
      <c r="B207" s="140" t="s">
        <v>374</v>
      </c>
      <c r="C207" s="148" t="s">
        <v>375</v>
      </c>
      <c r="D207" s="141" t="s">
        <v>145</v>
      </c>
      <c r="E207" s="142">
        <v>3</v>
      </c>
      <c r="F207" s="143"/>
      <c r="G207" s="144">
        <f>ROUND(E207*F207,2)</f>
        <v>0</v>
      </c>
      <c r="H207" s="121">
        <v>0</v>
      </c>
      <c r="I207" s="121">
        <f>ROUND(E207*H207,2)</f>
        <v>0</v>
      </c>
      <c r="J207" s="121">
        <v>344.5</v>
      </c>
      <c r="K207" s="121">
        <f>ROUND(E207*J207,2)</f>
        <v>1033.5</v>
      </c>
      <c r="L207" s="121">
        <v>15</v>
      </c>
      <c r="M207" s="121">
        <f>G207*(1+L207/100)</f>
        <v>0</v>
      </c>
      <c r="N207" s="121">
        <v>0</v>
      </c>
      <c r="O207" s="121">
        <f>ROUND(E207*N207,2)</f>
        <v>0</v>
      </c>
      <c r="P207" s="121">
        <v>0</v>
      </c>
      <c r="Q207" s="121">
        <f>ROUND(E207*P207,2)</f>
        <v>0</v>
      </c>
      <c r="R207" s="121"/>
      <c r="S207" s="121" t="s">
        <v>141</v>
      </c>
      <c r="T207" s="121" t="s">
        <v>141</v>
      </c>
      <c r="U207" s="121">
        <v>0.75</v>
      </c>
      <c r="V207" s="121">
        <f>ROUND(E207*U207,2)</f>
        <v>2.25</v>
      </c>
      <c r="W207" s="121"/>
      <c r="X207" s="121" t="s">
        <v>130</v>
      </c>
      <c r="Y207" s="116"/>
      <c r="Z207" s="116"/>
      <c r="AA207" s="116"/>
      <c r="AB207" s="116"/>
      <c r="AC207" s="116"/>
      <c r="AD207" s="116"/>
      <c r="AE207" s="116"/>
      <c r="AF207" s="116"/>
      <c r="AG207" s="116" t="s">
        <v>131</v>
      </c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</row>
    <row r="208" spans="1:60" outlineLevel="1" x14ac:dyDescent="0.2">
      <c r="A208" s="139">
        <v>87</v>
      </c>
      <c r="B208" s="140" t="s">
        <v>376</v>
      </c>
      <c r="C208" s="148" t="s">
        <v>377</v>
      </c>
      <c r="D208" s="141" t="s">
        <v>145</v>
      </c>
      <c r="E208" s="142">
        <v>3</v>
      </c>
      <c r="F208" s="143"/>
      <c r="G208" s="144">
        <f>ROUND(E208*F208,2)</f>
        <v>0</v>
      </c>
      <c r="H208" s="121">
        <v>139</v>
      </c>
      <c r="I208" s="121">
        <f>ROUND(E208*H208,2)</f>
        <v>417</v>
      </c>
      <c r="J208" s="121">
        <v>0</v>
      </c>
      <c r="K208" s="121">
        <f>ROUND(E208*J208,2)</f>
        <v>0</v>
      </c>
      <c r="L208" s="121">
        <v>15</v>
      </c>
      <c r="M208" s="121">
        <f>G208*(1+L208/100)</f>
        <v>0</v>
      </c>
      <c r="N208" s="121">
        <v>8.0000000000000007E-5</v>
      </c>
      <c r="O208" s="121">
        <f>ROUND(E208*N208,2)</f>
        <v>0</v>
      </c>
      <c r="P208" s="121">
        <v>0</v>
      </c>
      <c r="Q208" s="121">
        <f>ROUND(E208*P208,2)</f>
        <v>0</v>
      </c>
      <c r="R208" s="121"/>
      <c r="S208" s="121" t="s">
        <v>128</v>
      </c>
      <c r="T208" s="121" t="s">
        <v>168</v>
      </c>
      <c r="U208" s="121">
        <v>0</v>
      </c>
      <c r="V208" s="121">
        <f>ROUND(E208*U208,2)</f>
        <v>0</v>
      </c>
      <c r="W208" s="121"/>
      <c r="X208" s="121" t="s">
        <v>169</v>
      </c>
      <c r="Y208" s="116"/>
      <c r="Z208" s="116"/>
      <c r="AA208" s="116"/>
      <c r="AB208" s="116"/>
      <c r="AC208" s="116"/>
      <c r="AD208" s="116"/>
      <c r="AE208" s="116"/>
      <c r="AF208" s="116"/>
      <c r="AG208" s="116" t="s">
        <v>170</v>
      </c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</row>
    <row r="209" spans="1:60" outlineLevel="1" x14ac:dyDescent="0.2">
      <c r="A209" s="139">
        <v>88</v>
      </c>
      <c r="B209" s="140" t="s">
        <v>378</v>
      </c>
      <c r="C209" s="148" t="s">
        <v>379</v>
      </c>
      <c r="D209" s="141" t="s">
        <v>0</v>
      </c>
      <c r="E209" s="142">
        <v>14.505000000000001</v>
      </c>
      <c r="F209" s="143"/>
      <c r="G209" s="144">
        <f>ROUND(E209*F209,2)</f>
        <v>0</v>
      </c>
      <c r="H209" s="121">
        <v>0</v>
      </c>
      <c r="I209" s="121">
        <f>ROUND(E209*H209,2)</f>
        <v>0</v>
      </c>
      <c r="J209" s="121">
        <v>0.54</v>
      </c>
      <c r="K209" s="121">
        <f>ROUND(E209*J209,2)</f>
        <v>7.83</v>
      </c>
      <c r="L209" s="121">
        <v>15</v>
      </c>
      <c r="M209" s="121">
        <f>G209*(1+L209/100)</f>
        <v>0</v>
      </c>
      <c r="N209" s="121">
        <v>0</v>
      </c>
      <c r="O209" s="121">
        <f>ROUND(E209*N209,2)</f>
        <v>0</v>
      </c>
      <c r="P209" s="121">
        <v>0</v>
      </c>
      <c r="Q209" s="121">
        <f>ROUND(E209*P209,2)</f>
        <v>0</v>
      </c>
      <c r="R209" s="121"/>
      <c r="S209" s="121" t="s">
        <v>141</v>
      </c>
      <c r="T209" s="121" t="s">
        <v>141</v>
      </c>
      <c r="U209" s="121">
        <v>0</v>
      </c>
      <c r="V209" s="121">
        <f>ROUND(E209*U209,2)</f>
        <v>0</v>
      </c>
      <c r="W209" s="121"/>
      <c r="X209" s="121" t="s">
        <v>271</v>
      </c>
      <c r="Y209" s="116"/>
      <c r="Z209" s="116"/>
      <c r="AA209" s="116"/>
      <c r="AB209" s="116"/>
      <c r="AC209" s="116"/>
      <c r="AD209" s="116"/>
      <c r="AE209" s="116"/>
      <c r="AF209" s="116"/>
      <c r="AG209" s="116" t="s">
        <v>272</v>
      </c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</row>
    <row r="210" spans="1:60" x14ac:dyDescent="0.2">
      <c r="A210" s="127" t="s">
        <v>125</v>
      </c>
      <c r="B210" s="128" t="s">
        <v>77</v>
      </c>
      <c r="C210" s="145" t="s">
        <v>78</v>
      </c>
      <c r="D210" s="129"/>
      <c r="E210" s="130"/>
      <c r="F210" s="131"/>
      <c r="G210" s="132">
        <f>SUMIF(AG211:AG215,"&lt;&gt;NOR",G211:G215)</f>
        <v>0</v>
      </c>
      <c r="H210" s="126"/>
      <c r="I210" s="126">
        <f>SUM(I211:I215)</f>
        <v>0</v>
      </c>
      <c r="J210" s="126"/>
      <c r="K210" s="126">
        <f>SUM(K211:K215)</f>
        <v>1572.12</v>
      </c>
      <c r="L210" s="126"/>
      <c r="M210" s="126">
        <f>SUM(M211:M215)</f>
        <v>0</v>
      </c>
      <c r="N210" s="126"/>
      <c r="O210" s="126">
        <f>SUM(O211:O215)</f>
        <v>0</v>
      </c>
      <c r="P210" s="126"/>
      <c r="Q210" s="126">
        <f>SUM(Q211:Q215)</f>
        <v>1.25</v>
      </c>
      <c r="R210" s="126"/>
      <c r="S210" s="126"/>
      <c r="T210" s="126"/>
      <c r="U210" s="126"/>
      <c r="V210" s="126">
        <f>SUM(V211:V215)</f>
        <v>3.22</v>
      </c>
      <c r="W210" s="126"/>
      <c r="X210" s="126"/>
      <c r="AG210" t="s">
        <v>126</v>
      </c>
    </row>
    <row r="211" spans="1:60" outlineLevel="1" x14ac:dyDescent="0.2">
      <c r="A211" s="133">
        <v>89</v>
      </c>
      <c r="B211" s="134" t="s">
        <v>380</v>
      </c>
      <c r="C211" s="146" t="s">
        <v>381</v>
      </c>
      <c r="D211" s="135" t="s">
        <v>150</v>
      </c>
      <c r="E211" s="136">
        <v>35.729999999999997</v>
      </c>
      <c r="F211" s="137"/>
      <c r="G211" s="138">
        <f>ROUND(E211*F211,2)</f>
        <v>0</v>
      </c>
      <c r="H211" s="121">
        <v>0</v>
      </c>
      <c r="I211" s="121">
        <f>ROUND(E211*H211,2)</f>
        <v>0</v>
      </c>
      <c r="J211" s="121">
        <v>44</v>
      </c>
      <c r="K211" s="121">
        <f>ROUND(E211*J211,2)</f>
        <v>1572.12</v>
      </c>
      <c r="L211" s="121">
        <v>15</v>
      </c>
      <c r="M211" s="121">
        <f>G211*(1+L211/100)</f>
        <v>0</v>
      </c>
      <c r="N211" s="121">
        <v>0</v>
      </c>
      <c r="O211" s="121">
        <f>ROUND(E211*N211,2)</f>
        <v>0</v>
      </c>
      <c r="P211" s="121">
        <v>3.5000000000000003E-2</v>
      </c>
      <c r="Q211" s="121">
        <f>ROUND(E211*P211,2)</f>
        <v>1.25</v>
      </c>
      <c r="R211" s="121"/>
      <c r="S211" s="121" t="s">
        <v>141</v>
      </c>
      <c r="T211" s="121" t="s">
        <v>141</v>
      </c>
      <c r="U211" s="121">
        <v>0.09</v>
      </c>
      <c r="V211" s="121">
        <f>ROUND(E211*U211,2)</f>
        <v>3.22</v>
      </c>
      <c r="W211" s="121"/>
      <c r="X211" s="121" t="s">
        <v>130</v>
      </c>
      <c r="Y211" s="116"/>
      <c r="Z211" s="116"/>
      <c r="AA211" s="116"/>
      <c r="AB211" s="116"/>
      <c r="AC211" s="116"/>
      <c r="AD211" s="116"/>
      <c r="AE211" s="116"/>
      <c r="AF211" s="116"/>
      <c r="AG211" s="116" t="s">
        <v>131</v>
      </c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</row>
    <row r="212" spans="1:60" outlineLevel="1" x14ac:dyDescent="0.2">
      <c r="A212" s="119"/>
      <c r="B212" s="120"/>
      <c r="C212" s="147" t="s">
        <v>163</v>
      </c>
      <c r="D212" s="122"/>
      <c r="E212" s="123">
        <v>4.42</v>
      </c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16"/>
      <c r="Z212" s="116"/>
      <c r="AA212" s="116"/>
      <c r="AB212" s="116"/>
      <c r="AC212" s="116"/>
      <c r="AD212" s="116"/>
      <c r="AE212" s="116"/>
      <c r="AF212" s="116"/>
      <c r="AG212" s="116" t="s">
        <v>133</v>
      </c>
      <c r="AH212" s="116">
        <v>0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</row>
    <row r="213" spans="1:60" outlineLevel="1" x14ac:dyDescent="0.2">
      <c r="A213" s="119"/>
      <c r="B213" s="120"/>
      <c r="C213" s="147" t="s">
        <v>235</v>
      </c>
      <c r="D213" s="122"/>
      <c r="E213" s="123">
        <v>1.28</v>
      </c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16"/>
      <c r="Z213" s="116"/>
      <c r="AA213" s="116"/>
      <c r="AB213" s="116"/>
      <c r="AC213" s="116"/>
      <c r="AD213" s="116"/>
      <c r="AE213" s="116"/>
      <c r="AF213" s="116"/>
      <c r="AG213" s="116" t="s">
        <v>133</v>
      </c>
      <c r="AH213" s="116">
        <v>0</v>
      </c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</row>
    <row r="214" spans="1:60" outlineLevel="1" x14ac:dyDescent="0.2">
      <c r="A214" s="119"/>
      <c r="B214" s="120"/>
      <c r="C214" s="147" t="s">
        <v>202</v>
      </c>
      <c r="D214" s="122"/>
      <c r="E214" s="123">
        <v>21.45</v>
      </c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16"/>
      <c r="Z214" s="116"/>
      <c r="AA214" s="116"/>
      <c r="AB214" s="116"/>
      <c r="AC214" s="116"/>
      <c r="AD214" s="116"/>
      <c r="AE214" s="116"/>
      <c r="AF214" s="116"/>
      <c r="AG214" s="116" t="s">
        <v>133</v>
      </c>
      <c r="AH214" s="116">
        <v>0</v>
      </c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</row>
    <row r="215" spans="1:60" outlineLevel="1" x14ac:dyDescent="0.2">
      <c r="A215" s="119"/>
      <c r="B215" s="120"/>
      <c r="C215" s="147" t="s">
        <v>203</v>
      </c>
      <c r="D215" s="122"/>
      <c r="E215" s="123">
        <v>8.58</v>
      </c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16"/>
      <c r="Z215" s="116"/>
      <c r="AA215" s="116"/>
      <c r="AB215" s="116"/>
      <c r="AC215" s="116"/>
      <c r="AD215" s="116"/>
      <c r="AE215" s="116"/>
      <c r="AF215" s="116"/>
      <c r="AG215" s="116" t="s">
        <v>133</v>
      </c>
      <c r="AH215" s="116">
        <v>0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</row>
    <row r="216" spans="1:60" x14ac:dyDescent="0.2">
      <c r="A216" s="127" t="s">
        <v>125</v>
      </c>
      <c r="B216" s="128" t="s">
        <v>79</v>
      </c>
      <c r="C216" s="145" t="s">
        <v>80</v>
      </c>
      <c r="D216" s="129"/>
      <c r="E216" s="130"/>
      <c r="F216" s="131"/>
      <c r="G216" s="132">
        <f>SUMIF(AG217:AG220,"&lt;&gt;NOR",G217:G220)</f>
        <v>0</v>
      </c>
      <c r="H216" s="126"/>
      <c r="I216" s="126">
        <f>SUM(I217:I220)</f>
        <v>29767.21</v>
      </c>
      <c r="J216" s="126"/>
      <c r="K216" s="126">
        <f>SUM(K217:K220)</f>
        <v>3993.79</v>
      </c>
      <c r="L216" s="126"/>
      <c r="M216" s="126">
        <f>SUM(M217:M220)</f>
        <v>0</v>
      </c>
      <c r="N216" s="126"/>
      <c r="O216" s="126">
        <f>SUM(O217:O220)</f>
        <v>0.36</v>
      </c>
      <c r="P216" s="126"/>
      <c r="Q216" s="126">
        <f>SUM(Q217:Q220)</f>
        <v>0</v>
      </c>
      <c r="R216" s="126"/>
      <c r="S216" s="126"/>
      <c r="T216" s="126"/>
      <c r="U216" s="126"/>
      <c r="V216" s="126">
        <f>SUM(V217:V220)</f>
        <v>7.68</v>
      </c>
      <c r="W216" s="126"/>
      <c r="X216" s="126"/>
      <c r="AG216" t="s">
        <v>126</v>
      </c>
    </row>
    <row r="217" spans="1:60" ht="22.5" outlineLevel="1" x14ac:dyDescent="0.2">
      <c r="A217" s="133">
        <v>90</v>
      </c>
      <c r="B217" s="134" t="s">
        <v>382</v>
      </c>
      <c r="C217" s="146" t="s">
        <v>383</v>
      </c>
      <c r="D217" s="135" t="s">
        <v>150</v>
      </c>
      <c r="E217" s="136">
        <v>34.450000000000003</v>
      </c>
      <c r="F217" s="137"/>
      <c r="G217" s="138">
        <f>ROUND(E217*F217,2)</f>
        <v>0</v>
      </c>
      <c r="H217" s="121">
        <v>864.07</v>
      </c>
      <c r="I217" s="121">
        <f>ROUND(E217*H217,2)</f>
        <v>29767.21</v>
      </c>
      <c r="J217" s="121">
        <v>115.93</v>
      </c>
      <c r="K217" s="121">
        <f>ROUND(E217*J217,2)</f>
        <v>3993.79</v>
      </c>
      <c r="L217" s="121">
        <v>15</v>
      </c>
      <c r="M217" s="121">
        <f>G217*(1+L217/100)</f>
        <v>0</v>
      </c>
      <c r="N217" s="121">
        <v>1.043E-2</v>
      </c>
      <c r="O217" s="121">
        <f>ROUND(E217*N217,2)</f>
        <v>0.36</v>
      </c>
      <c r="P217" s="121">
        <v>0</v>
      </c>
      <c r="Q217" s="121">
        <f>ROUND(E217*P217,2)</f>
        <v>0</v>
      </c>
      <c r="R217" s="121"/>
      <c r="S217" s="121" t="s">
        <v>141</v>
      </c>
      <c r="T217" s="121" t="s">
        <v>168</v>
      </c>
      <c r="U217" s="121">
        <v>0.223</v>
      </c>
      <c r="V217" s="121">
        <f>ROUND(E217*U217,2)</f>
        <v>7.68</v>
      </c>
      <c r="W217" s="121"/>
      <c r="X217" s="121" t="s">
        <v>130</v>
      </c>
      <c r="Y217" s="116"/>
      <c r="Z217" s="116"/>
      <c r="AA217" s="116"/>
      <c r="AB217" s="116"/>
      <c r="AC217" s="116"/>
      <c r="AD217" s="116"/>
      <c r="AE217" s="116"/>
      <c r="AF217" s="116"/>
      <c r="AG217" s="116" t="s">
        <v>131</v>
      </c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</row>
    <row r="218" spans="1:60" outlineLevel="1" x14ac:dyDescent="0.2">
      <c r="A218" s="119"/>
      <c r="B218" s="120"/>
      <c r="C218" s="147" t="s">
        <v>163</v>
      </c>
      <c r="D218" s="122"/>
      <c r="E218" s="123">
        <v>4.42</v>
      </c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16"/>
      <c r="Z218" s="116"/>
      <c r="AA218" s="116"/>
      <c r="AB218" s="116"/>
      <c r="AC218" s="116"/>
      <c r="AD218" s="116"/>
      <c r="AE218" s="116"/>
      <c r="AF218" s="116"/>
      <c r="AG218" s="116" t="s">
        <v>133</v>
      </c>
      <c r="AH218" s="116">
        <v>0</v>
      </c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</row>
    <row r="219" spans="1:60" outlineLevel="1" x14ac:dyDescent="0.2">
      <c r="A219" s="119"/>
      <c r="B219" s="120"/>
      <c r="C219" s="147" t="s">
        <v>202</v>
      </c>
      <c r="D219" s="122"/>
      <c r="E219" s="123">
        <v>21.45</v>
      </c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16"/>
      <c r="Z219" s="116"/>
      <c r="AA219" s="116"/>
      <c r="AB219" s="116"/>
      <c r="AC219" s="116"/>
      <c r="AD219" s="116"/>
      <c r="AE219" s="116"/>
      <c r="AF219" s="116"/>
      <c r="AG219" s="116" t="s">
        <v>133</v>
      </c>
      <c r="AH219" s="116">
        <v>0</v>
      </c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</row>
    <row r="220" spans="1:60" outlineLevel="1" x14ac:dyDescent="0.2">
      <c r="A220" s="119"/>
      <c r="B220" s="120"/>
      <c r="C220" s="147" t="s">
        <v>203</v>
      </c>
      <c r="D220" s="122"/>
      <c r="E220" s="123">
        <v>8.58</v>
      </c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16"/>
      <c r="Z220" s="116"/>
      <c r="AA220" s="116"/>
      <c r="AB220" s="116"/>
      <c r="AC220" s="116"/>
      <c r="AD220" s="116"/>
      <c r="AE220" s="116"/>
      <c r="AF220" s="116"/>
      <c r="AG220" s="116" t="s">
        <v>133</v>
      </c>
      <c r="AH220" s="116">
        <v>0</v>
      </c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</row>
    <row r="221" spans="1:60" x14ac:dyDescent="0.2">
      <c r="A221" s="127" t="s">
        <v>125</v>
      </c>
      <c r="B221" s="128" t="s">
        <v>81</v>
      </c>
      <c r="C221" s="145" t="s">
        <v>82</v>
      </c>
      <c r="D221" s="129"/>
      <c r="E221" s="130"/>
      <c r="F221" s="131"/>
      <c r="G221" s="132">
        <f>SUMIF(AG222:AG250,"&lt;&gt;NOR",G222:G250)</f>
        <v>0</v>
      </c>
      <c r="H221" s="126"/>
      <c r="I221" s="126">
        <f>SUM(I222:I250)</f>
        <v>20590</v>
      </c>
      <c r="J221" s="126"/>
      <c r="K221" s="126">
        <f>SUM(K222:K250)</f>
        <v>93300.799999999988</v>
      </c>
      <c r="L221" s="126"/>
      <c r="M221" s="126">
        <f>SUM(M222:M250)</f>
        <v>0</v>
      </c>
      <c r="N221" s="126"/>
      <c r="O221" s="126">
        <f>SUM(O222:O250)</f>
        <v>7.0000000000000007E-2</v>
      </c>
      <c r="P221" s="126"/>
      <c r="Q221" s="126">
        <f>SUM(Q222:Q250)</f>
        <v>0.44000000000000006</v>
      </c>
      <c r="R221" s="126"/>
      <c r="S221" s="126"/>
      <c r="T221" s="126"/>
      <c r="U221" s="126"/>
      <c r="V221" s="126">
        <f>SUM(V222:V250)</f>
        <v>10.139999999999999</v>
      </c>
      <c r="W221" s="126"/>
      <c r="X221" s="126"/>
      <c r="AG221" t="s">
        <v>126</v>
      </c>
    </row>
    <row r="222" spans="1:60" outlineLevel="1" x14ac:dyDescent="0.2">
      <c r="A222" s="133">
        <v>91</v>
      </c>
      <c r="B222" s="134" t="s">
        <v>384</v>
      </c>
      <c r="C222" s="146" t="s">
        <v>385</v>
      </c>
      <c r="D222" s="135" t="s">
        <v>150</v>
      </c>
      <c r="E222" s="136">
        <v>4.0999999999999996</v>
      </c>
      <c r="F222" s="137"/>
      <c r="G222" s="138">
        <f>ROUND(E222*F222,2)</f>
        <v>0</v>
      </c>
      <c r="H222" s="121">
        <v>0</v>
      </c>
      <c r="I222" s="121">
        <f>ROUND(E222*H222,2)</f>
        <v>0</v>
      </c>
      <c r="J222" s="121">
        <v>186.5</v>
      </c>
      <c r="K222" s="121">
        <f>ROUND(E222*J222,2)</f>
        <v>764.65</v>
      </c>
      <c r="L222" s="121">
        <v>15</v>
      </c>
      <c r="M222" s="121">
        <f>G222*(1+L222/100)</f>
        <v>0</v>
      </c>
      <c r="N222" s="121">
        <v>0</v>
      </c>
      <c r="O222" s="121">
        <f>ROUND(E222*N222,2)</f>
        <v>0</v>
      </c>
      <c r="P222" s="121">
        <v>1.098E-2</v>
      </c>
      <c r="Q222" s="121">
        <f>ROUND(E222*P222,2)</f>
        <v>0.05</v>
      </c>
      <c r="R222" s="121"/>
      <c r="S222" s="121" t="s">
        <v>141</v>
      </c>
      <c r="T222" s="121" t="s">
        <v>141</v>
      </c>
      <c r="U222" s="121">
        <v>0.37</v>
      </c>
      <c r="V222" s="121">
        <f>ROUND(E222*U222,2)</f>
        <v>1.52</v>
      </c>
      <c r="W222" s="121"/>
      <c r="X222" s="121" t="s">
        <v>130</v>
      </c>
      <c r="Y222" s="116"/>
      <c r="Z222" s="116"/>
      <c r="AA222" s="116"/>
      <c r="AB222" s="116"/>
      <c r="AC222" s="116"/>
      <c r="AD222" s="116"/>
      <c r="AE222" s="116"/>
      <c r="AF222" s="116"/>
      <c r="AG222" s="116" t="s">
        <v>131</v>
      </c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</row>
    <row r="223" spans="1:60" outlineLevel="1" x14ac:dyDescent="0.2">
      <c r="A223" s="119"/>
      <c r="B223" s="120"/>
      <c r="C223" s="147" t="s">
        <v>386</v>
      </c>
      <c r="D223" s="122"/>
      <c r="E223" s="123">
        <v>3.3</v>
      </c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16"/>
      <c r="Z223" s="116"/>
      <c r="AA223" s="116"/>
      <c r="AB223" s="116"/>
      <c r="AC223" s="116"/>
      <c r="AD223" s="116"/>
      <c r="AE223" s="116"/>
      <c r="AF223" s="116"/>
      <c r="AG223" s="116" t="s">
        <v>133</v>
      </c>
      <c r="AH223" s="116">
        <v>0</v>
      </c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</row>
    <row r="224" spans="1:60" outlineLevel="1" x14ac:dyDescent="0.2">
      <c r="A224" s="119"/>
      <c r="B224" s="120"/>
      <c r="C224" s="147" t="s">
        <v>387</v>
      </c>
      <c r="D224" s="122"/>
      <c r="E224" s="123">
        <v>0.8</v>
      </c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16"/>
      <c r="Z224" s="116"/>
      <c r="AA224" s="116"/>
      <c r="AB224" s="116"/>
      <c r="AC224" s="116"/>
      <c r="AD224" s="116"/>
      <c r="AE224" s="116"/>
      <c r="AF224" s="116"/>
      <c r="AG224" s="116" t="s">
        <v>133</v>
      </c>
      <c r="AH224" s="116">
        <v>0</v>
      </c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</row>
    <row r="225" spans="1:60" outlineLevel="1" x14ac:dyDescent="0.2">
      <c r="A225" s="139">
        <v>92</v>
      </c>
      <c r="B225" s="140" t="s">
        <v>388</v>
      </c>
      <c r="C225" s="148" t="s">
        <v>389</v>
      </c>
      <c r="D225" s="141" t="s">
        <v>145</v>
      </c>
      <c r="E225" s="142">
        <v>4</v>
      </c>
      <c r="F225" s="143"/>
      <c r="G225" s="144">
        <f t="shared" ref="G225:G236" si="28">ROUND(E225*F225,2)</f>
        <v>0</v>
      </c>
      <c r="H225" s="121">
        <v>0</v>
      </c>
      <c r="I225" s="121">
        <f t="shared" ref="I225:I236" si="29">ROUND(E225*H225,2)</f>
        <v>0</v>
      </c>
      <c r="J225" s="121">
        <v>739</v>
      </c>
      <c r="K225" s="121">
        <f t="shared" ref="K225:K236" si="30">ROUND(E225*J225,2)</f>
        <v>2956</v>
      </c>
      <c r="L225" s="121">
        <v>15</v>
      </c>
      <c r="M225" s="121">
        <f t="shared" ref="M225:M236" si="31">G225*(1+L225/100)</f>
        <v>0</v>
      </c>
      <c r="N225" s="121">
        <v>0</v>
      </c>
      <c r="O225" s="121">
        <f t="shared" ref="O225:O236" si="32">ROUND(E225*N225,2)</f>
        <v>0</v>
      </c>
      <c r="P225" s="121">
        <v>0</v>
      </c>
      <c r="Q225" s="121">
        <f t="shared" ref="Q225:Q236" si="33">ROUND(E225*P225,2)</f>
        <v>0</v>
      </c>
      <c r="R225" s="121"/>
      <c r="S225" s="121" t="s">
        <v>141</v>
      </c>
      <c r="T225" s="121" t="s">
        <v>168</v>
      </c>
      <c r="U225" s="121">
        <v>1.45</v>
      </c>
      <c r="V225" s="121">
        <f t="shared" ref="V225:V236" si="34">ROUND(E225*U225,2)</f>
        <v>5.8</v>
      </c>
      <c r="W225" s="121"/>
      <c r="X225" s="121" t="s">
        <v>130</v>
      </c>
      <c r="Y225" s="116"/>
      <c r="Z225" s="116"/>
      <c r="AA225" s="116"/>
      <c r="AB225" s="116"/>
      <c r="AC225" s="116"/>
      <c r="AD225" s="116"/>
      <c r="AE225" s="116"/>
      <c r="AF225" s="116"/>
      <c r="AG225" s="116" t="s">
        <v>131</v>
      </c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</row>
    <row r="226" spans="1:60" outlineLevel="1" x14ac:dyDescent="0.2">
      <c r="A226" s="139">
        <v>93</v>
      </c>
      <c r="B226" s="140" t="s">
        <v>390</v>
      </c>
      <c r="C226" s="148" t="s">
        <v>391</v>
      </c>
      <c r="D226" s="141" t="s">
        <v>145</v>
      </c>
      <c r="E226" s="142">
        <v>1</v>
      </c>
      <c r="F226" s="143"/>
      <c r="G226" s="144">
        <f t="shared" si="28"/>
        <v>0</v>
      </c>
      <c r="H226" s="121">
        <v>0</v>
      </c>
      <c r="I226" s="121">
        <f t="shared" si="29"/>
        <v>0</v>
      </c>
      <c r="J226" s="121">
        <v>1200</v>
      </c>
      <c r="K226" s="121">
        <f t="shared" si="30"/>
        <v>1200</v>
      </c>
      <c r="L226" s="121">
        <v>15</v>
      </c>
      <c r="M226" s="121">
        <f t="shared" si="31"/>
        <v>0</v>
      </c>
      <c r="N226" s="121">
        <v>0</v>
      </c>
      <c r="O226" s="121">
        <f t="shared" si="32"/>
        <v>0</v>
      </c>
      <c r="P226" s="121">
        <v>0.17399999999999999</v>
      </c>
      <c r="Q226" s="121">
        <f t="shared" si="33"/>
        <v>0.17</v>
      </c>
      <c r="R226" s="121"/>
      <c r="S226" s="121" t="s">
        <v>141</v>
      </c>
      <c r="T226" s="121" t="s">
        <v>168</v>
      </c>
      <c r="U226" s="121">
        <v>0.95</v>
      </c>
      <c r="V226" s="121">
        <f t="shared" si="34"/>
        <v>0.95</v>
      </c>
      <c r="W226" s="121"/>
      <c r="X226" s="121" t="s">
        <v>130</v>
      </c>
      <c r="Y226" s="116"/>
      <c r="Z226" s="116"/>
      <c r="AA226" s="116"/>
      <c r="AB226" s="116"/>
      <c r="AC226" s="116"/>
      <c r="AD226" s="116"/>
      <c r="AE226" s="116"/>
      <c r="AF226" s="116"/>
      <c r="AG226" s="116" t="s">
        <v>131</v>
      </c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</row>
    <row r="227" spans="1:60" outlineLevel="1" x14ac:dyDescent="0.2">
      <c r="A227" s="139">
        <v>94</v>
      </c>
      <c r="B227" s="140" t="s">
        <v>392</v>
      </c>
      <c r="C227" s="148" t="s">
        <v>393</v>
      </c>
      <c r="D227" s="141" t="s">
        <v>145</v>
      </c>
      <c r="E227" s="142">
        <v>2</v>
      </c>
      <c r="F227" s="143"/>
      <c r="G227" s="144">
        <f t="shared" si="28"/>
        <v>0</v>
      </c>
      <c r="H227" s="121">
        <v>0</v>
      </c>
      <c r="I227" s="121">
        <f t="shared" si="29"/>
        <v>0</v>
      </c>
      <c r="J227" s="121">
        <v>211.5</v>
      </c>
      <c r="K227" s="121">
        <f t="shared" si="30"/>
        <v>423</v>
      </c>
      <c r="L227" s="121">
        <v>15</v>
      </c>
      <c r="M227" s="121">
        <f t="shared" si="31"/>
        <v>0</v>
      </c>
      <c r="N227" s="121">
        <v>0</v>
      </c>
      <c r="O227" s="121">
        <f t="shared" si="32"/>
        <v>0</v>
      </c>
      <c r="P227" s="121">
        <v>0.1104</v>
      </c>
      <c r="Q227" s="121">
        <f t="shared" si="33"/>
        <v>0.22</v>
      </c>
      <c r="R227" s="121"/>
      <c r="S227" s="121" t="s">
        <v>141</v>
      </c>
      <c r="T227" s="121" t="s">
        <v>141</v>
      </c>
      <c r="U227" s="121">
        <v>0.46</v>
      </c>
      <c r="V227" s="121">
        <f t="shared" si="34"/>
        <v>0.92</v>
      </c>
      <c r="W227" s="121"/>
      <c r="X227" s="121" t="s">
        <v>130</v>
      </c>
      <c r="Y227" s="116"/>
      <c r="Z227" s="116"/>
      <c r="AA227" s="116"/>
      <c r="AB227" s="116"/>
      <c r="AC227" s="116"/>
      <c r="AD227" s="116"/>
      <c r="AE227" s="116"/>
      <c r="AF227" s="116"/>
      <c r="AG227" s="116" t="s">
        <v>131</v>
      </c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</row>
    <row r="228" spans="1:60" ht="45" outlineLevel="1" x14ac:dyDescent="0.2">
      <c r="A228" s="139">
        <v>95</v>
      </c>
      <c r="B228" s="140" t="s">
        <v>394</v>
      </c>
      <c r="C228" s="148" t="s">
        <v>395</v>
      </c>
      <c r="D228" s="141" t="s">
        <v>145</v>
      </c>
      <c r="E228" s="142">
        <v>1</v>
      </c>
      <c r="F228" s="143"/>
      <c r="G228" s="144">
        <f t="shared" si="28"/>
        <v>0</v>
      </c>
      <c r="H228" s="121">
        <v>0</v>
      </c>
      <c r="I228" s="121">
        <f t="shared" si="29"/>
        <v>0</v>
      </c>
      <c r="J228" s="121">
        <v>12850</v>
      </c>
      <c r="K228" s="121">
        <f t="shared" si="30"/>
        <v>12850</v>
      </c>
      <c r="L228" s="121">
        <v>15</v>
      </c>
      <c r="M228" s="121">
        <f t="shared" si="31"/>
        <v>0</v>
      </c>
      <c r="N228" s="121">
        <v>0</v>
      </c>
      <c r="O228" s="121">
        <f t="shared" si="32"/>
        <v>0</v>
      </c>
      <c r="P228" s="121">
        <v>0</v>
      </c>
      <c r="Q228" s="121">
        <f t="shared" si="33"/>
        <v>0</v>
      </c>
      <c r="R228" s="121"/>
      <c r="S228" s="121" t="s">
        <v>128</v>
      </c>
      <c r="T228" s="121" t="s">
        <v>168</v>
      </c>
      <c r="U228" s="121">
        <v>0.95</v>
      </c>
      <c r="V228" s="121">
        <f t="shared" si="34"/>
        <v>0.95</v>
      </c>
      <c r="W228" s="121"/>
      <c r="X228" s="121" t="s">
        <v>130</v>
      </c>
      <c r="Y228" s="116"/>
      <c r="Z228" s="116"/>
      <c r="AA228" s="116"/>
      <c r="AB228" s="116"/>
      <c r="AC228" s="116"/>
      <c r="AD228" s="116"/>
      <c r="AE228" s="116"/>
      <c r="AF228" s="116"/>
      <c r="AG228" s="116" t="s">
        <v>131</v>
      </c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</row>
    <row r="229" spans="1:60" ht="22.5" outlineLevel="1" x14ac:dyDescent="0.2">
      <c r="A229" s="139">
        <v>96</v>
      </c>
      <c r="B229" s="140" t="s">
        <v>396</v>
      </c>
      <c r="C229" s="148" t="s">
        <v>397</v>
      </c>
      <c r="D229" s="141" t="s">
        <v>145</v>
      </c>
      <c r="E229" s="142">
        <v>2</v>
      </c>
      <c r="F229" s="143"/>
      <c r="G229" s="144">
        <f t="shared" si="28"/>
        <v>0</v>
      </c>
      <c r="H229" s="121">
        <v>2120</v>
      </c>
      <c r="I229" s="121">
        <f t="shared" si="29"/>
        <v>4240</v>
      </c>
      <c r="J229" s="121">
        <v>0</v>
      </c>
      <c r="K229" s="121">
        <f t="shared" si="30"/>
        <v>0</v>
      </c>
      <c r="L229" s="121">
        <v>15</v>
      </c>
      <c r="M229" s="121">
        <f t="shared" si="31"/>
        <v>0</v>
      </c>
      <c r="N229" s="121">
        <v>1.2999999999999999E-2</v>
      </c>
      <c r="O229" s="121">
        <f t="shared" si="32"/>
        <v>0.03</v>
      </c>
      <c r="P229" s="121">
        <v>0</v>
      </c>
      <c r="Q229" s="121">
        <f t="shared" si="33"/>
        <v>0</v>
      </c>
      <c r="R229" s="121"/>
      <c r="S229" s="121" t="s">
        <v>128</v>
      </c>
      <c r="T229" s="121" t="s">
        <v>168</v>
      </c>
      <c r="U229" s="121">
        <v>0</v>
      </c>
      <c r="V229" s="121">
        <f t="shared" si="34"/>
        <v>0</v>
      </c>
      <c r="W229" s="121"/>
      <c r="X229" s="121" t="s">
        <v>169</v>
      </c>
      <c r="Y229" s="116"/>
      <c r="Z229" s="116"/>
      <c r="AA229" s="116"/>
      <c r="AB229" s="116"/>
      <c r="AC229" s="116"/>
      <c r="AD229" s="116"/>
      <c r="AE229" s="116"/>
      <c r="AF229" s="116"/>
      <c r="AG229" s="116" t="s">
        <v>170</v>
      </c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</row>
    <row r="230" spans="1:60" ht="22.5" outlineLevel="1" x14ac:dyDescent="0.2">
      <c r="A230" s="139">
        <v>97</v>
      </c>
      <c r="B230" s="140" t="s">
        <v>398</v>
      </c>
      <c r="C230" s="148" t="s">
        <v>399</v>
      </c>
      <c r="D230" s="141" t="s">
        <v>145</v>
      </c>
      <c r="E230" s="142">
        <v>2</v>
      </c>
      <c r="F230" s="143"/>
      <c r="G230" s="144">
        <f t="shared" si="28"/>
        <v>0</v>
      </c>
      <c r="H230" s="121">
        <v>3250</v>
      </c>
      <c r="I230" s="121">
        <f t="shared" si="29"/>
        <v>6500</v>
      </c>
      <c r="J230" s="121">
        <v>0</v>
      </c>
      <c r="K230" s="121">
        <f t="shared" si="30"/>
        <v>0</v>
      </c>
      <c r="L230" s="121">
        <v>15</v>
      </c>
      <c r="M230" s="121">
        <f t="shared" si="31"/>
        <v>0</v>
      </c>
      <c r="N230" s="121">
        <v>0.02</v>
      </c>
      <c r="O230" s="121">
        <f t="shared" si="32"/>
        <v>0.04</v>
      </c>
      <c r="P230" s="121">
        <v>0</v>
      </c>
      <c r="Q230" s="121">
        <f t="shared" si="33"/>
        <v>0</v>
      </c>
      <c r="R230" s="121"/>
      <c r="S230" s="121" t="s">
        <v>128</v>
      </c>
      <c r="T230" s="121" t="s">
        <v>168</v>
      </c>
      <c r="U230" s="121">
        <v>0</v>
      </c>
      <c r="V230" s="121">
        <f t="shared" si="34"/>
        <v>0</v>
      </c>
      <c r="W230" s="121"/>
      <c r="X230" s="121" t="s">
        <v>169</v>
      </c>
      <c r="Y230" s="116"/>
      <c r="Z230" s="116"/>
      <c r="AA230" s="116"/>
      <c r="AB230" s="116"/>
      <c r="AC230" s="116"/>
      <c r="AD230" s="116"/>
      <c r="AE230" s="116"/>
      <c r="AF230" s="116"/>
      <c r="AG230" s="116" t="s">
        <v>170</v>
      </c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</row>
    <row r="231" spans="1:60" ht="45" outlineLevel="1" x14ac:dyDescent="0.2">
      <c r="A231" s="139">
        <v>98</v>
      </c>
      <c r="B231" s="140" t="s">
        <v>400</v>
      </c>
      <c r="C231" s="148" t="s">
        <v>401</v>
      </c>
      <c r="D231" s="141" t="s">
        <v>288</v>
      </c>
      <c r="E231" s="142">
        <v>1</v>
      </c>
      <c r="F231" s="143"/>
      <c r="G231" s="144">
        <f t="shared" si="28"/>
        <v>0</v>
      </c>
      <c r="H231" s="121">
        <v>9850</v>
      </c>
      <c r="I231" s="121">
        <f t="shared" si="29"/>
        <v>9850</v>
      </c>
      <c r="J231" s="121">
        <v>0</v>
      </c>
      <c r="K231" s="121">
        <f t="shared" si="30"/>
        <v>0</v>
      </c>
      <c r="L231" s="121">
        <v>15</v>
      </c>
      <c r="M231" s="121">
        <f t="shared" si="31"/>
        <v>0</v>
      </c>
      <c r="N231" s="121">
        <v>0</v>
      </c>
      <c r="O231" s="121">
        <f t="shared" si="32"/>
        <v>0</v>
      </c>
      <c r="P231" s="121">
        <v>0</v>
      </c>
      <c r="Q231" s="121">
        <f t="shared" si="33"/>
        <v>0</v>
      </c>
      <c r="R231" s="121"/>
      <c r="S231" s="121" t="s">
        <v>128</v>
      </c>
      <c r="T231" s="121" t="s">
        <v>168</v>
      </c>
      <c r="U231" s="121">
        <v>0</v>
      </c>
      <c r="V231" s="121">
        <f t="shared" si="34"/>
        <v>0</v>
      </c>
      <c r="W231" s="121"/>
      <c r="X231" s="121" t="s">
        <v>169</v>
      </c>
      <c r="Y231" s="116"/>
      <c r="Z231" s="116"/>
      <c r="AA231" s="116"/>
      <c r="AB231" s="116"/>
      <c r="AC231" s="116"/>
      <c r="AD231" s="116"/>
      <c r="AE231" s="116"/>
      <c r="AF231" s="116"/>
      <c r="AG231" s="116" t="s">
        <v>170</v>
      </c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</row>
    <row r="232" spans="1:60" ht="22.5" outlineLevel="1" x14ac:dyDescent="0.2">
      <c r="A232" s="139">
        <v>99</v>
      </c>
      <c r="B232" s="140" t="s">
        <v>402</v>
      </c>
      <c r="C232" s="148" t="s">
        <v>403</v>
      </c>
      <c r="D232" s="141" t="s">
        <v>145</v>
      </c>
      <c r="E232" s="142">
        <v>7</v>
      </c>
      <c r="F232" s="143"/>
      <c r="G232" s="144">
        <f t="shared" si="28"/>
        <v>0</v>
      </c>
      <c r="H232" s="121">
        <v>0</v>
      </c>
      <c r="I232" s="121">
        <f t="shared" si="29"/>
        <v>0</v>
      </c>
      <c r="J232" s="121">
        <v>250</v>
      </c>
      <c r="K232" s="121">
        <f t="shared" si="30"/>
        <v>1750</v>
      </c>
      <c r="L232" s="121">
        <v>15</v>
      </c>
      <c r="M232" s="121">
        <f t="shared" si="31"/>
        <v>0</v>
      </c>
      <c r="N232" s="121">
        <v>0</v>
      </c>
      <c r="O232" s="121">
        <f t="shared" si="32"/>
        <v>0</v>
      </c>
      <c r="P232" s="121">
        <v>0</v>
      </c>
      <c r="Q232" s="121">
        <f t="shared" si="33"/>
        <v>0</v>
      </c>
      <c r="R232" s="121"/>
      <c r="S232" s="121" t="s">
        <v>141</v>
      </c>
      <c r="T232" s="121" t="s">
        <v>168</v>
      </c>
      <c r="U232" s="121">
        <v>0</v>
      </c>
      <c r="V232" s="121">
        <f t="shared" si="34"/>
        <v>0</v>
      </c>
      <c r="W232" s="121"/>
      <c r="X232" s="121" t="s">
        <v>179</v>
      </c>
      <c r="Y232" s="116"/>
      <c r="Z232" s="116"/>
      <c r="AA232" s="116"/>
      <c r="AB232" s="116"/>
      <c r="AC232" s="116"/>
      <c r="AD232" s="116"/>
      <c r="AE232" s="116"/>
      <c r="AF232" s="116"/>
      <c r="AG232" s="116" t="s">
        <v>180</v>
      </c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</row>
    <row r="233" spans="1:60" outlineLevel="1" x14ac:dyDescent="0.2">
      <c r="A233" s="139">
        <v>100</v>
      </c>
      <c r="B233" s="140" t="s">
        <v>404</v>
      </c>
      <c r="C233" s="148" t="s">
        <v>405</v>
      </c>
      <c r="D233" s="141" t="s">
        <v>145</v>
      </c>
      <c r="E233" s="142">
        <v>1</v>
      </c>
      <c r="F233" s="143"/>
      <c r="G233" s="144">
        <f t="shared" si="28"/>
        <v>0</v>
      </c>
      <c r="H233" s="121">
        <v>0</v>
      </c>
      <c r="I233" s="121">
        <f t="shared" si="29"/>
        <v>0</v>
      </c>
      <c r="J233" s="121">
        <v>2500</v>
      </c>
      <c r="K233" s="121">
        <f t="shared" si="30"/>
        <v>2500</v>
      </c>
      <c r="L233" s="121">
        <v>15</v>
      </c>
      <c r="M233" s="121">
        <f t="shared" si="31"/>
        <v>0</v>
      </c>
      <c r="N233" s="121">
        <v>0</v>
      </c>
      <c r="O233" s="121">
        <f t="shared" si="32"/>
        <v>0</v>
      </c>
      <c r="P233" s="121">
        <v>0</v>
      </c>
      <c r="Q233" s="121">
        <f t="shared" si="33"/>
        <v>0</v>
      </c>
      <c r="R233" s="121"/>
      <c r="S233" s="121" t="s">
        <v>128</v>
      </c>
      <c r="T233" s="121" t="s">
        <v>168</v>
      </c>
      <c r="U233" s="121">
        <v>0</v>
      </c>
      <c r="V233" s="121">
        <f t="shared" si="34"/>
        <v>0</v>
      </c>
      <c r="W233" s="121"/>
      <c r="X233" s="121" t="s">
        <v>179</v>
      </c>
      <c r="Y233" s="116"/>
      <c r="Z233" s="116"/>
      <c r="AA233" s="116"/>
      <c r="AB233" s="116"/>
      <c r="AC233" s="116"/>
      <c r="AD233" s="116"/>
      <c r="AE233" s="116"/>
      <c r="AF233" s="116"/>
      <c r="AG233" s="116" t="s">
        <v>180</v>
      </c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</row>
    <row r="234" spans="1:60" ht="22.5" outlineLevel="1" x14ac:dyDescent="0.2">
      <c r="A234" s="139">
        <v>101</v>
      </c>
      <c r="B234" s="140" t="s">
        <v>406</v>
      </c>
      <c r="C234" s="148" t="s">
        <v>407</v>
      </c>
      <c r="D234" s="141" t="s">
        <v>288</v>
      </c>
      <c r="E234" s="142">
        <v>1</v>
      </c>
      <c r="F234" s="143"/>
      <c r="G234" s="144">
        <f t="shared" si="28"/>
        <v>0</v>
      </c>
      <c r="H234" s="121">
        <v>0</v>
      </c>
      <c r="I234" s="121">
        <f t="shared" si="29"/>
        <v>0</v>
      </c>
      <c r="J234" s="121">
        <v>4000</v>
      </c>
      <c r="K234" s="121">
        <f t="shared" si="30"/>
        <v>4000</v>
      </c>
      <c r="L234" s="121">
        <v>15</v>
      </c>
      <c r="M234" s="121">
        <f t="shared" si="31"/>
        <v>0</v>
      </c>
      <c r="N234" s="121">
        <v>0</v>
      </c>
      <c r="O234" s="121">
        <f t="shared" si="32"/>
        <v>0</v>
      </c>
      <c r="P234" s="121">
        <v>0</v>
      </c>
      <c r="Q234" s="121">
        <f t="shared" si="33"/>
        <v>0</v>
      </c>
      <c r="R234" s="121"/>
      <c r="S234" s="121" t="s">
        <v>128</v>
      </c>
      <c r="T234" s="121" t="s">
        <v>168</v>
      </c>
      <c r="U234" s="121">
        <v>0</v>
      </c>
      <c r="V234" s="121">
        <f t="shared" si="34"/>
        <v>0</v>
      </c>
      <c r="W234" s="121"/>
      <c r="X234" s="121" t="s">
        <v>179</v>
      </c>
      <c r="Y234" s="116"/>
      <c r="Z234" s="116"/>
      <c r="AA234" s="116"/>
      <c r="AB234" s="116"/>
      <c r="AC234" s="116"/>
      <c r="AD234" s="116"/>
      <c r="AE234" s="116"/>
      <c r="AF234" s="116"/>
      <c r="AG234" s="116" t="s">
        <v>180</v>
      </c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</row>
    <row r="235" spans="1:60" ht="22.5" outlineLevel="1" x14ac:dyDescent="0.2">
      <c r="A235" s="139">
        <v>102</v>
      </c>
      <c r="B235" s="140" t="s">
        <v>408</v>
      </c>
      <c r="C235" s="148" t="s">
        <v>409</v>
      </c>
      <c r="D235" s="141" t="s">
        <v>145</v>
      </c>
      <c r="E235" s="142">
        <v>2</v>
      </c>
      <c r="F235" s="143"/>
      <c r="G235" s="144">
        <f t="shared" si="28"/>
        <v>0</v>
      </c>
      <c r="H235" s="121">
        <v>0</v>
      </c>
      <c r="I235" s="121">
        <f t="shared" si="29"/>
        <v>0</v>
      </c>
      <c r="J235" s="121">
        <v>1100</v>
      </c>
      <c r="K235" s="121">
        <f t="shared" si="30"/>
        <v>2200</v>
      </c>
      <c r="L235" s="121">
        <v>15</v>
      </c>
      <c r="M235" s="121">
        <f t="shared" si="31"/>
        <v>0</v>
      </c>
      <c r="N235" s="121">
        <v>0</v>
      </c>
      <c r="O235" s="121">
        <f t="shared" si="32"/>
        <v>0</v>
      </c>
      <c r="P235" s="121">
        <v>0</v>
      </c>
      <c r="Q235" s="121">
        <f t="shared" si="33"/>
        <v>0</v>
      </c>
      <c r="R235" s="121"/>
      <c r="S235" s="121" t="s">
        <v>128</v>
      </c>
      <c r="T235" s="121" t="s">
        <v>168</v>
      </c>
      <c r="U235" s="121">
        <v>0</v>
      </c>
      <c r="V235" s="121">
        <f t="shared" si="34"/>
        <v>0</v>
      </c>
      <c r="W235" s="121"/>
      <c r="X235" s="121" t="s">
        <v>179</v>
      </c>
      <c r="Y235" s="116"/>
      <c r="Z235" s="116"/>
      <c r="AA235" s="116"/>
      <c r="AB235" s="116"/>
      <c r="AC235" s="116"/>
      <c r="AD235" s="116"/>
      <c r="AE235" s="116"/>
      <c r="AF235" s="116"/>
      <c r="AG235" s="116" t="s">
        <v>180</v>
      </c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</row>
    <row r="236" spans="1:60" ht="22.5" outlineLevel="1" x14ac:dyDescent="0.2">
      <c r="A236" s="133">
        <v>103</v>
      </c>
      <c r="B236" s="134" t="s">
        <v>410</v>
      </c>
      <c r="C236" s="146" t="s">
        <v>411</v>
      </c>
      <c r="D236" s="135" t="s">
        <v>156</v>
      </c>
      <c r="E236" s="136">
        <v>2.7</v>
      </c>
      <c r="F236" s="137"/>
      <c r="G236" s="138">
        <f t="shared" si="28"/>
        <v>0</v>
      </c>
      <c r="H236" s="121">
        <v>0</v>
      </c>
      <c r="I236" s="121">
        <f t="shared" si="29"/>
        <v>0</v>
      </c>
      <c r="J236" s="121">
        <v>23120</v>
      </c>
      <c r="K236" s="121">
        <f t="shared" si="30"/>
        <v>62424</v>
      </c>
      <c r="L236" s="121">
        <v>15</v>
      </c>
      <c r="M236" s="121">
        <f t="shared" si="31"/>
        <v>0</v>
      </c>
      <c r="N236" s="121">
        <v>0</v>
      </c>
      <c r="O236" s="121">
        <f t="shared" si="32"/>
        <v>0</v>
      </c>
      <c r="P236" s="121">
        <v>0</v>
      </c>
      <c r="Q236" s="121">
        <f t="shared" si="33"/>
        <v>0</v>
      </c>
      <c r="R236" s="121"/>
      <c r="S236" s="121" t="s">
        <v>128</v>
      </c>
      <c r="T236" s="121" t="s">
        <v>168</v>
      </c>
      <c r="U236" s="121">
        <v>0</v>
      </c>
      <c r="V236" s="121">
        <f t="shared" si="34"/>
        <v>0</v>
      </c>
      <c r="W236" s="121"/>
      <c r="X236" s="121" t="s">
        <v>179</v>
      </c>
      <c r="Y236" s="116"/>
      <c r="Z236" s="116"/>
      <c r="AA236" s="116"/>
      <c r="AB236" s="116"/>
      <c r="AC236" s="116"/>
      <c r="AD236" s="116"/>
      <c r="AE236" s="116"/>
      <c r="AF236" s="116"/>
      <c r="AG236" s="116" t="s">
        <v>180</v>
      </c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</row>
    <row r="237" spans="1:60" ht="22.5" outlineLevel="1" x14ac:dyDescent="0.2">
      <c r="A237" s="119"/>
      <c r="B237" s="120"/>
      <c r="C237" s="147" t="s">
        <v>412</v>
      </c>
      <c r="D237" s="122"/>
      <c r="E237" s="123">
        <v>2.7</v>
      </c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16"/>
      <c r="Z237" s="116"/>
      <c r="AA237" s="116"/>
      <c r="AB237" s="116"/>
      <c r="AC237" s="116"/>
      <c r="AD237" s="116"/>
      <c r="AE237" s="116"/>
      <c r="AF237" s="116"/>
      <c r="AG237" s="116" t="s">
        <v>133</v>
      </c>
      <c r="AH237" s="116">
        <v>0</v>
      </c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</row>
    <row r="238" spans="1:60" outlineLevel="1" x14ac:dyDescent="0.2">
      <c r="A238" s="119"/>
      <c r="B238" s="120"/>
      <c r="C238" s="147" t="s">
        <v>413</v>
      </c>
      <c r="D238" s="122"/>
      <c r="E238" s="123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16"/>
      <c r="Z238" s="116"/>
      <c r="AA238" s="116"/>
      <c r="AB238" s="116"/>
      <c r="AC238" s="116"/>
      <c r="AD238" s="116"/>
      <c r="AE238" s="116"/>
      <c r="AF238" s="116"/>
      <c r="AG238" s="116" t="s">
        <v>133</v>
      </c>
      <c r="AH238" s="116">
        <v>0</v>
      </c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</row>
    <row r="239" spans="1:60" outlineLevel="1" x14ac:dyDescent="0.2">
      <c r="A239" s="119"/>
      <c r="B239" s="120"/>
      <c r="C239" s="147" t="s">
        <v>414</v>
      </c>
      <c r="D239" s="122"/>
      <c r="E239" s="123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16"/>
      <c r="Z239" s="116"/>
      <c r="AA239" s="116"/>
      <c r="AB239" s="116"/>
      <c r="AC239" s="116"/>
      <c r="AD239" s="116"/>
      <c r="AE239" s="116"/>
      <c r="AF239" s="116"/>
      <c r="AG239" s="116" t="s">
        <v>133</v>
      </c>
      <c r="AH239" s="116">
        <v>0</v>
      </c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</row>
    <row r="240" spans="1:60" ht="22.5" outlineLevel="1" x14ac:dyDescent="0.2">
      <c r="A240" s="119"/>
      <c r="B240" s="120"/>
      <c r="C240" s="147" t="s">
        <v>415</v>
      </c>
      <c r="D240" s="122"/>
      <c r="E240" s="123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16"/>
      <c r="Z240" s="116"/>
      <c r="AA240" s="116"/>
      <c r="AB240" s="116"/>
      <c r="AC240" s="116"/>
      <c r="AD240" s="116"/>
      <c r="AE240" s="116"/>
      <c r="AF240" s="116"/>
      <c r="AG240" s="116" t="s">
        <v>133</v>
      </c>
      <c r="AH240" s="116">
        <v>0</v>
      </c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</row>
    <row r="241" spans="1:60" outlineLevel="1" x14ac:dyDescent="0.2">
      <c r="A241" s="119"/>
      <c r="B241" s="120"/>
      <c r="C241" s="147" t="s">
        <v>416</v>
      </c>
      <c r="D241" s="122"/>
      <c r="E241" s="123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16"/>
      <c r="Z241" s="116"/>
      <c r="AA241" s="116"/>
      <c r="AB241" s="116"/>
      <c r="AC241" s="116"/>
      <c r="AD241" s="116"/>
      <c r="AE241" s="116"/>
      <c r="AF241" s="116"/>
      <c r="AG241" s="116" t="s">
        <v>133</v>
      </c>
      <c r="AH241" s="116">
        <v>0</v>
      </c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</row>
    <row r="242" spans="1:60" ht="22.5" outlineLevel="1" x14ac:dyDescent="0.2">
      <c r="A242" s="119"/>
      <c r="B242" s="120"/>
      <c r="C242" s="147" t="s">
        <v>417</v>
      </c>
      <c r="D242" s="122"/>
      <c r="E242" s="123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16"/>
      <c r="Z242" s="116"/>
      <c r="AA242" s="116"/>
      <c r="AB242" s="116"/>
      <c r="AC242" s="116"/>
      <c r="AD242" s="116"/>
      <c r="AE242" s="116"/>
      <c r="AF242" s="116"/>
      <c r="AG242" s="116" t="s">
        <v>133</v>
      </c>
      <c r="AH242" s="116">
        <v>0</v>
      </c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</row>
    <row r="243" spans="1:60" ht="22.5" outlineLevel="1" x14ac:dyDescent="0.2">
      <c r="A243" s="119"/>
      <c r="B243" s="120"/>
      <c r="C243" s="147" t="s">
        <v>418</v>
      </c>
      <c r="D243" s="122"/>
      <c r="E243" s="123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16"/>
      <c r="Z243" s="116"/>
      <c r="AA243" s="116"/>
      <c r="AB243" s="116"/>
      <c r="AC243" s="116"/>
      <c r="AD243" s="116"/>
      <c r="AE243" s="116"/>
      <c r="AF243" s="116"/>
      <c r="AG243" s="116" t="s">
        <v>133</v>
      </c>
      <c r="AH243" s="116">
        <v>0</v>
      </c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</row>
    <row r="244" spans="1:60" outlineLevel="1" x14ac:dyDescent="0.2">
      <c r="A244" s="119"/>
      <c r="B244" s="120"/>
      <c r="C244" s="147" t="s">
        <v>419</v>
      </c>
      <c r="D244" s="122"/>
      <c r="E244" s="123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16"/>
      <c r="Z244" s="116"/>
      <c r="AA244" s="116"/>
      <c r="AB244" s="116"/>
      <c r="AC244" s="116"/>
      <c r="AD244" s="116"/>
      <c r="AE244" s="116"/>
      <c r="AF244" s="116"/>
      <c r="AG244" s="116" t="s">
        <v>133</v>
      </c>
      <c r="AH244" s="116">
        <v>0</v>
      </c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</row>
    <row r="245" spans="1:60" outlineLevel="1" x14ac:dyDescent="0.2">
      <c r="A245" s="119"/>
      <c r="B245" s="120"/>
      <c r="C245" s="147" t="s">
        <v>420</v>
      </c>
      <c r="D245" s="122"/>
      <c r="E245" s="123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16"/>
      <c r="Z245" s="116"/>
      <c r="AA245" s="116"/>
      <c r="AB245" s="116"/>
      <c r="AC245" s="116"/>
      <c r="AD245" s="116"/>
      <c r="AE245" s="116"/>
      <c r="AF245" s="116"/>
      <c r="AG245" s="116" t="s">
        <v>133</v>
      </c>
      <c r="AH245" s="116">
        <v>0</v>
      </c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</row>
    <row r="246" spans="1:60" outlineLevel="1" x14ac:dyDescent="0.2">
      <c r="A246" s="119"/>
      <c r="B246" s="120"/>
      <c r="C246" s="147" t="s">
        <v>421</v>
      </c>
      <c r="D246" s="122"/>
      <c r="E246" s="123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16"/>
      <c r="Z246" s="116"/>
      <c r="AA246" s="116"/>
      <c r="AB246" s="116"/>
      <c r="AC246" s="116"/>
      <c r="AD246" s="116"/>
      <c r="AE246" s="116"/>
      <c r="AF246" s="116"/>
      <c r="AG246" s="116" t="s">
        <v>133</v>
      </c>
      <c r="AH246" s="116">
        <v>0</v>
      </c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</row>
    <row r="247" spans="1:60" ht="22.5" outlineLevel="1" x14ac:dyDescent="0.2">
      <c r="A247" s="119"/>
      <c r="B247" s="120"/>
      <c r="C247" s="147" t="s">
        <v>422</v>
      </c>
      <c r="D247" s="122"/>
      <c r="E247" s="123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16"/>
      <c r="Z247" s="116"/>
      <c r="AA247" s="116"/>
      <c r="AB247" s="116"/>
      <c r="AC247" s="116"/>
      <c r="AD247" s="116"/>
      <c r="AE247" s="116"/>
      <c r="AF247" s="116"/>
      <c r="AG247" s="116" t="s">
        <v>133</v>
      </c>
      <c r="AH247" s="116">
        <v>0</v>
      </c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</row>
    <row r="248" spans="1:60" ht="22.5" outlineLevel="1" x14ac:dyDescent="0.2">
      <c r="A248" s="119"/>
      <c r="B248" s="120"/>
      <c r="C248" s="147" t="s">
        <v>423</v>
      </c>
      <c r="D248" s="122"/>
      <c r="E248" s="123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16"/>
      <c r="Z248" s="116"/>
      <c r="AA248" s="116"/>
      <c r="AB248" s="116"/>
      <c r="AC248" s="116"/>
      <c r="AD248" s="116"/>
      <c r="AE248" s="116"/>
      <c r="AF248" s="116"/>
      <c r="AG248" s="116" t="s">
        <v>133</v>
      </c>
      <c r="AH248" s="116">
        <v>0</v>
      </c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</row>
    <row r="249" spans="1:60" outlineLevel="1" x14ac:dyDescent="0.2">
      <c r="A249" s="119"/>
      <c r="B249" s="120"/>
      <c r="C249" s="147" t="s">
        <v>424</v>
      </c>
      <c r="D249" s="122"/>
      <c r="E249" s="123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16"/>
      <c r="Z249" s="116"/>
      <c r="AA249" s="116"/>
      <c r="AB249" s="116"/>
      <c r="AC249" s="116"/>
      <c r="AD249" s="116"/>
      <c r="AE249" s="116"/>
      <c r="AF249" s="116"/>
      <c r="AG249" s="116" t="s">
        <v>133</v>
      </c>
      <c r="AH249" s="116">
        <v>0</v>
      </c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</row>
    <row r="250" spans="1:60" outlineLevel="1" x14ac:dyDescent="0.2">
      <c r="A250" s="139">
        <v>104</v>
      </c>
      <c r="B250" s="140" t="s">
        <v>425</v>
      </c>
      <c r="C250" s="148" t="s">
        <v>426</v>
      </c>
      <c r="D250" s="141" t="s">
        <v>0</v>
      </c>
      <c r="E250" s="142">
        <v>1116.5764999999999</v>
      </c>
      <c r="F250" s="143"/>
      <c r="G250" s="144">
        <f>ROUND(E250*F250,2)</f>
        <v>0</v>
      </c>
      <c r="H250" s="121">
        <v>0</v>
      </c>
      <c r="I250" s="121">
        <f>ROUND(E250*H250,2)</f>
        <v>0</v>
      </c>
      <c r="J250" s="121">
        <v>2</v>
      </c>
      <c r="K250" s="121">
        <f>ROUND(E250*J250,2)</f>
        <v>2233.15</v>
      </c>
      <c r="L250" s="121">
        <v>15</v>
      </c>
      <c r="M250" s="121">
        <f>G250*(1+L250/100)</f>
        <v>0</v>
      </c>
      <c r="N250" s="121">
        <v>0</v>
      </c>
      <c r="O250" s="121">
        <f>ROUND(E250*N250,2)</f>
        <v>0</v>
      </c>
      <c r="P250" s="121">
        <v>0</v>
      </c>
      <c r="Q250" s="121">
        <f>ROUND(E250*P250,2)</f>
        <v>0</v>
      </c>
      <c r="R250" s="121"/>
      <c r="S250" s="121" t="s">
        <v>141</v>
      </c>
      <c r="T250" s="121" t="s">
        <v>168</v>
      </c>
      <c r="U250" s="121">
        <v>0</v>
      </c>
      <c r="V250" s="121">
        <f>ROUND(E250*U250,2)</f>
        <v>0</v>
      </c>
      <c r="W250" s="121"/>
      <c r="X250" s="121" t="s">
        <v>271</v>
      </c>
      <c r="Y250" s="116"/>
      <c r="Z250" s="116"/>
      <c r="AA250" s="116"/>
      <c r="AB250" s="116"/>
      <c r="AC250" s="116"/>
      <c r="AD250" s="116"/>
      <c r="AE250" s="116"/>
      <c r="AF250" s="116"/>
      <c r="AG250" s="116" t="s">
        <v>272</v>
      </c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</row>
    <row r="251" spans="1:60" x14ac:dyDescent="0.2">
      <c r="A251" s="127" t="s">
        <v>125</v>
      </c>
      <c r="B251" s="128" t="s">
        <v>83</v>
      </c>
      <c r="C251" s="145" t="s">
        <v>84</v>
      </c>
      <c r="D251" s="129"/>
      <c r="E251" s="130"/>
      <c r="F251" s="131"/>
      <c r="G251" s="132">
        <f>SUMIF(AG252:AG259,"&lt;&gt;NOR",G252:G259)</f>
        <v>0</v>
      </c>
      <c r="H251" s="126"/>
      <c r="I251" s="126">
        <f>SUM(I252:I259)</f>
        <v>0</v>
      </c>
      <c r="J251" s="126"/>
      <c r="K251" s="126">
        <f>SUM(K252:K259)</f>
        <v>3604.4</v>
      </c>
      <c r="L251" s="126"/>
      <c r="M251" s="126">
        <f>SUM(M252:M259)</f>
        <v>0</v>
      </c>
      <c r="N251" s="126"/>
      <c r="O251" s="126">
        <f>SUM(O252:O259)</f>
        <v>0</v>
      </c>
      <c r="P251" s="126"/>
      <c r="Q251" s="126">
        <f>SUM(Q252:Q259)</f>
        <v>0.54</v>
      </c>
      <c r="R251" s="126"/>
      <c r="S251" s="126"/>
      <c r="T251" s="126"/>
      <c r="U251" s="126"/>
      <c r="V251" s="126">
        <f>SUM(V252:V259)</f>
        <v>3.96</v>
      </c>
      <c r="W251" s="126"/>
      <c r="X251" s="126"/>
      <c r="AG251" t="s">
        <v>126</v>
      </c>
    </row>
    <row r="252" spans="1:60" outlineLevel="1" x14ac:dyDescent="0.2">
      <c r="A252" s="133">
        <v>105</v>
      </c>
      <c r="B252" s="134" t="s">
        <v>427</v>
      </c>
      <c r="C252" s="146" t="s">
        <v>428</v>
      </c>
      <c r="D252" s="135" t="s">
        <v>150</v>
      </c>
      <c r="E252" s="136">
        <v>10.14</v>
      </c>
      <c r="F252" s="137"/>
      <c r="G252" s="138">
        <f>ROUND(E252*F252,2)</f>
        <v>0</v>
      </c>
      <c r="H252" s="121">
        <v>0</v>
      </c>
      <c r="I252" s="121">
        <f>ROUND(E252*H252,2)</f>
        <v>0</v>
      </c>
      <c r="J252" s="121">
        <v>65.5</v>
      </c>
      <c r="K252" s="121">
        <f>ROUND(E252*J252,2)</f>
        <v>664.17</v>
      </c>
      <c r="L252" s="121">
        <v>15</v>
      </c>
      <c r="M252" s="121">
        <f>G252*(1+L252/100)</f>
        <v>0</v>
      </c>
      <c r="N252" s="121">
        <v>0</v>
      </c>
      <c r="O252" s="121">
        <f>ROUND(E252*N252,2)</f>
        <v>0</v>
      </c>
      <c r="P252" s="121">
        <v>2E-3</v>
      </c>
      <c r="Q252" s="121">
        <f>ROUND(E252*P252,2)</f>
        <v>0.02</v>
      </c>
      <c r="R252" s="121"/>
      <c r="S252" s="121" t="s">
        <v>141</v>
      </c>
      <c r="T252" s="121" t="s">
        <v>141</v>
      </c>
      <c r="U252" s="121">
        <v>0.13</v>
      </c>
      <c r="V252" s="121">
        <f>ROUND(E252*U252,2)</f>
        <v>1.32</v>
      </c>
      <c r="W252" s="121"/>
      <c r="X252" s="121" t="s">
        <v>130</v>
      </c>
      <c r="Y252" s="116"/>
      <c r="Z252" s="116"/>
      <c r="AA252" s="116"/>
      <c r="AB252" s="116"/>
      <c r="AC252" s="116"/>
      <c r="AD252" s="116"/>
      <c r="AE252" s="116"/>
      <c r="AF252" s="116"/>
      <c r="AG252" s="116" t="s">
        <v>131</v>
      </c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</row>
    <row r="253" spans="1:60" outlineLevel="1" x14ac:dyDescent="0.2">
      <c r="A253" s="119"/>
      <c r="B253" s="120"/>
      <c r="C253" s="147" t="s">
        <v>429</v>
      </c>
      <c r="D253" s="122"/>
      <c r="E253" s="123">
        <v>10.14</v>
      </c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16"/>
      <c r="Z253" s="116"/>
      <c r="AA253" s="116"/>
      <c r="AB253" s="116"/>
      <c r="AC253" s="116"/>
      <c r="AD253" s="116"/>
      <c r="AE253" s="116"/>
      <c r="AF253" s="116"/>
      <c r="AG253" s="116" t="s">
        <v>133</v>
      </c>
      <c r="AH253" s="116">
        <v>0</v>
      </c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</row>
    <row r="254" spans="1:60" outlineLevel="1" x14ac:dyDescent="0.2">
      <c r="A254" s="133">
        <v>106</v>
      </c>
      <c r="B254" s="134" t="s">
        <v>430</v>
      </c>
      <c r="C254" s="146" t="s">
        <v>431</v>
      </c>
      <c r="D254" s="135" t="s">
        <v>150</v>
      </c>
      <c r="E254" s="136">
        <v>20.28</v>
      </c>
      <c r="F254" s="137"/>
      <c r="G254" s="138">
        <f>ROUND(E254*F254,2)</f>
        <v>0</v>
      </c>
      <c r="H254" s="121">
        <v>0</v>
      </c>
      <c r="I254" s="121">
        <f>ROUND(E254*H254,2)</f>
        <v>0</v>
      </c>
      <c r="J254" s="121">
        <v>65.5</v>
      </c>
      <c r="K254" s="121">
        <f>ROUND(E254*J254,2)</f>
        <v>1328.34</v>
      </c>
      <c r="L254" s="121">
        <v>15</v>
      </c>
      <c r="M254" s="121">
        <f>G254*(1+L254/100)</f>
        <v>0</v>
      </c>
      <c r="N254" s="121">
        <v>0</v>
      </c>
      <c r="O254" s="121">
        <f>ROUND(E254*N254,2)</f>
        <v>0</v>
      </c>
      <c r="P254" s="121">
        <v>1.2E-2</v>
      </c>
      <c r="Q254" s="121">
        <f>ROUND(E254*P254,2)</f>
        <v>0.24</v>
      </c>
      <c r="R254" s="121"/>
      <c r="S254" s="121" t="s">
        <v>141</v>
      </c>
      <c r="T254" s="121" t="s">
        <v>141</v>
      </c>
      <c r="U254" s="121">
        <v>0.13</v>
      </c>
      <c r="V254" s="121">
        <f>ROUND(E254*U254,2)</f>
        <v>2.64</v>
      </c>
      <c r="W254" s="121"/>
      <c r="X254" s="121" t="s">
        <v>130</v>
      </c>
      <c r="Y254" s="116"/>
      <c r="Z254" s="116"/>
      <c r="AA254" s="116"/>
      <c r="AB254" s="116"/>
      <c r="AC254" s="116"/>
      <c r="AD254" s="116"/>
      <c r="AE254" s="116"/>
      <c r="AF254" s="116"/>
      <c r="AG254" s="116" t="s">
        <v>131</v>
      </c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</row>
    <row r="255" spans="1:60" outlineLevel="1" x14ac:dyDescent="0.2">
      <c r="A255" s="119"/>
      <c r="B255" s="120"/>
      <c r="C255" s="147" t="s">
        <v>432</v>
      </c>
      <c r="D255" s="122"/>
      <c r="E255" s="123">
        <v>20.28</v>
      </c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16"/>
      <c r="Z255" s="116"/>
      <c r="AA255" s="116"/>
      <c r="AB255" s="116"/>
      <c r="AC255" s="116"/>
      <c r="AD255" s="116"/>
      <c r="AE255" s="116"/>
      <c r="AF255" s="116"/>
      <c r="AG255" s="116" t="s">
        <v>133</v>
      </c>
      <c r="AH255" s="116">
        <v>0</v>
      </c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</row>
    <row r="256" spans="1:60" outlineLevel="1" x14ac:dyDescent="0.2">
      <c r="A256" s="133">
        <v>107</v>
      </c>
      <c r="B256" s="134" t="s">
        <v>433</v>
      </c>
      <c r="C256" s="146" t="s">
        <v>434</v>
      </c>
      <c r="D256" s="135" t="s">
        <v>150</v>
      </c>
      <c r="E256" s="136">
        <v>23.635999999999999</v>
      </c>
      <c r="F256" s="137"/>
      <c r="G256" s="138">
        <f>ROUND(E256*F256,2)</f>
        <v>0</v>
      </c>
      <c r="H256" s="121">
        <v>0</v>
      </c>
      <c r="I256" s="121">
        <f>ROUND(E256*H256,2)</f>
        <v>0</v>
      </c>
      <c r="J256" s="121">
        <v>65.5</v>
      </c>
      <c r="K256" s="121">
        <f>ROUND(E256*J256,2)</f>
        <v>1548.16</v>
      </c>
      <c r="L256" s="121">
        <v>15</v>
      </c>
      <c r="M256" s="121">
        <f>G256*(1+L256/100)</f>
        <v>0</v>
      </c>
      <c r="N256" s="121">
        <v>0</v>
      </c>
      <c r="O256" s="121">
        <f>ROUND(E256*N256,2)</f>
        <v>0</v>
      </c>
      <c r="P256" s="121">
        <v>1.2E-2</v>
      </c>
      <c r="Q256" s="121">
        <f>ROUND(E256*P256,2)</f>
        <v>0.28000000000000003</v>
      </c>
      <c r="R256" s="121"/>
      <c r="S256" s="121" t="s">
        <v>141</v>
      </c>
      <c r="T256" s="121" t="s">
        <v>141</v>
      </c>
      <c r="U256" s="121">
        <v>0</v>
      </c>
      <c r="V256" s="121">
        <f>ROUND(E256*U256,2)</f>
        <v>0</v>
      </c>
      <c r="W256" s="121"/>
      <c r="X256" s="121" t="s">
        <v>179</v>
      </c>
      <c r="Y256" s="116"/>
      <c r="Z256" s="116"/>
      <c r="AA256" s="116"/>
      <c r="AB256" s="116"/>
      <c r="AC256" s="116"/>
      <c r="AD256" s="116"/>
      <c r="AE256" s="116"/>
      <c r="AF256" s="116"/>
      <c r="AG256" s="116" t="s">
        <v>180</v>
      </c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</row>
    <row r="257" spans="1:60" outlineLevel="1" x14ac:dyDescent="0.2">
      <c r="A257" s="119"/>
      <c r="B257" s="120"/>
      <c r="C257" s="147" t="s">
        <v>435</v>
      </c>
      <c r="D257" s="122"/>
      <c r="E257" s="123">
        <v>26</v>
      </c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16"/>
      <c r="Z257" s="116"/>
      <c r="AA257" s="116"/>
      <c r="AB257" s="116"/>
      <c r="AC257" s="116"/>
      <c r="AD257" s="116"/>
      <c r="AE257" s="116"/>
      <c r="AF257" s="116"/>
      <c r="AG257" s="116" t="s">
        <v>133</v>
      </c>
      <c r="AH257" s="116">
        <v>0</v>
      </c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</row>
    <row r="258" spans="1:60" outlineLevel="1" x14ac:dyDescent="0.2">
      <c r="A258" s="119"/>
      <c r="B258" s="120"/>
      <c r="C258" s="147" t="s">
        <v>153</v>
      </c>
      <c r="D258" s="122"/>
      <c r="E258" s="123">
        <v>-2.3639999999999999</v>
      </c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16"/>
      <c r="Z258" s="116"/>
      <c r="AA258" s="116"/>
      <c r="AB258" s="116"/>
      <c r="AC258" s="116"/>
      <c r="AD258" s="116"/>
      <c r="AE258" s="116"/>
      <c r="AF258" s="116"/>
      <c r="AG258" s="116" t="s">
        <v>133</v>
      </c>
      <c r="AH258" s="116">
        <v>0</v>
      </c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</row>
    <row r="259" spans="1:60" outlineLevel="1" x14ac:dyDescent="0.2">
      <c r="A259" s="139">
        <v>108</v>
      </c>
      <c r="B259" s="140" t="s">
        <v>436</v>
      </c>
      <c r="C259" s="148" t="s">
        <v>437</v>
      </c>
      <c r="D259" s="141" t="s">
        <v>0</v>
      </c>
      <c r="E259" s="142">
        <v>35.406700000000001</v>
      </c>
      <c r="F259" s="143"/>
      <c r="G259" s="144">
        <f>ROUND(E259*F259,2)</f>
        <v>0</v>
      </c>
      <c r="H259" s="121">
        <v>0</v>
      </c>
      <c r="I259" s="121">
        <f>ROUND(E259*H259,2)</f>
        <v>0</v>
      </c>
      <c r="J259" s="121">
        <v>1.8</v>
      </c>
      <c r="K259" s="121">
        <f>ROUND(E259*J259,2)</f>
        <v>63.73</v>
      </c>
      <c r="L259" s="121">
        <v>15</v>
      </c>
      <c r="M259" s="121">
        <f>G259*(1+L259/100)</f>
        <v>0</v>
      </c>
      <c r="N259" s="121">
        <v>0</v>
      </c>
      <c r="O259" s="121">
        <f>ROUND(E259*N259,2)</f>
        <v>0</v>
      </c>
      <c r="P259" s="121">
        <v>0</v>
      </c>
      <c r="Q259" s="121">
        <f>ROUND(E259*P259,2)</f>
        <v>0</v>
      </c>
      <c r="R259" s="121"/>
      <c r="S259" s="121" t="s">
        <v>141</v>
      </c>
      <c r="T259" s="121" t="s">
        <v>141</v>
      </c>
      <c r="U259" s="121">
        <v>0</v>
      </c>
      <c r="V259" s="121">
        <f>ROUND(E259*U259,2)</f>
        <v>0</v>
      </c>
      <c r="W259" s="121"/>
      <c r="X259" s="121" t="s">
        <v>271</v>
      </c>
      <c r="Y259" s="116"/>
      <c r="Z259" s="116"/>
      <c r="AA259" s="116"/>
      <c r="AB259" s="116"/>
      <c r="AC259" s="116"/>
      <c r="AD259" s="116"/>
      <c r="AE259" s="116"/>
      <c r="AF259" s="116"/>
      <c r="AG259" s="116" t="s">
        <v>272</v>
      </c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/>
    </row>
    <row r="260" spans="1:60" x14ac:dyDescent="0.2">
      <c r="A260" s="127" t="s">
        <v>125</v>
      </c>
      <c r="B260" s="128" t="s">
        <v>85</v>
      </c>
      <c r="C260" s="145" t="s">
        <v>86</v>
      </c>
      <c r="D260" s="129"/>
      <c r="E260" s="130"/>
      <c r="F260" s="131"/>
      <c r="G260" s="132">
        <f>SUMIF(AG261:AG290,"&lt;&gt;NOR",G261:G290)</f>
        <v>0</v>
      </c>
      <c r="H260" s="126"/>
      <c r="I260" s="126">
        <f>SUM(I261:I290)</f>
        <v>3785.17</v>
      </c>
      <c r="J260" s="126"/>
      <c r="K260" s="126">
        <f>SUM(K261:K290)</f>
        <v>4318.76</v>
      </c>
      <c r="L260" s="126"/>
      <c r="M260" s="126">
        <f>SUM(M261:M290)</f>
        <v>0</v>
      </c>
      <c r="N260" s="126"/>
      <c r="O260" s="126">
        <f>SUM(O261:O290)</f>
        <v>0.03</v>
      </c>
      <c r="P260" s="126"/>
      <c r="Q260" s="126">
        <f>SUM(Q261:Q290)</f>
        <v>0</v>
      </c>
      <c r="R260" s="126"/>
      <c r="S260" s="126"/>
      <c r="T260" s="126"/>
      <c r="U260" s="126"/>
      <c r="V260" s="126">
        <f>SUM(V261:V290)</f>
        <v>7.53</v>
      </c>
      <c r="W260" s="126"/>
      <c r="X260" s="126"/>
      <c r="AG260" t="s">
        <v>126</v>
      </c>
    </row>
    <row r="261" spans="1:60" ht="22.5" outlineLevel="1" x14ac:dyDescent="0.2">
      <c r="A261" s="133">
        <v>109</v>
      </c>
      <c r="B261" s="134" t="s">
        <v>438</v>
      </c>
      <c r="C261" s="146" t="s">
        <v>439</v>
      </c>
      <c r="D261" s="135" t="s">
        <v>150</v>
      </c>
      <c r="E261" s="136">
        <v>4.8</v>
      </c>
      <c r="F261" s="137"/>
      <c r="G261" s="138">
        <f>ROUND(E261*F261,2)</f>
        <v>0</v>
      </c>
      <c r="H261" s="121">
        <v>0</v>
      </c>
      <c r="I261" s="121">
        <f>ROUND(E261*H261,2)</f>
        <v>0</v>
      </c>
      <c r="J261" s="121">
        <v>7.1</v>
      </c>
      <c r="K261" s="121">
        <f>ROUND(E261*J261,2)</f>
        <v>34.08</v>
      </c>
      <c r="L261" s="121">
        <v>15</v>
      </c>
      <c r="M261" s="121">
        <f>G261*(1+L261/100)</f>
        <v>0</v>
      </c>
      <c r="N261" s="121">
        <v>0</v>
      </c>
      <c r="O261" s="121">
        <f>ROUND(E261*N261,2)</f>
        <v>0</v>
      </c>
      <c r="P261" s="121">
        <v>0</v>
      </c>
      <c r="Q261" s="121">
        <f>ROUND(E261*P261,2)</f>
        <v>0</v>
      </c>
      <c r="R261" s="121"/>
      <c r="S261" s="121" t="s">
        <v>141</v>
      </c>
      <c r="T261" s="121" t="s">
        <v>141</v>
      </c>
      <c r="U261" s="121">
        <v>1.6E-2</v>
      </c>
      <c r="V261" s="121">
        <f>ROUND(E261*U261,2)</f>
        <v>0.08</v>
      </c>
      <c r="W261" s="121"/>
      <c r="X261" s="121" t="s">
        <v>130</v>
      </c>
      <c r="Y261" s="116"/>
      <c r="Z261" s="116"/>
      <c r="AA261" s="116"/>
      <c r="AB261" s="116"/>
      <c r="AC261" s="116"/>
      <c r="AD261" s="116"/>
      <c r="AE261" s="116"/>
      <c r="AF261" s="116"/>
      <c r="AG261" s="116" t="s">
        <v>131</v>
      </c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</row>
    <row r="262" spans="1:60" outlineLevel="1" x14ac:dyDescent="0.2">
      <c r="A262" s="119"/>
      <c r="B262" s="120"/>
      <c r="C262" s="147" t="s">
        <v>165</v>
      </c>
      <c r="D262" s="122"/>
      <c r="E262" s="123">
        <v>0.96</v>
      </c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16"/>
      <c r="Z262" s="116"/>
      <c r="AA262" s="116"/>
      <c r="AB262" s="116"/>
      <c r="AC262" s="116"/>
      <c r="AD262" s="116"/>
      <c r="AE262" s="116"/>
      <c r="AF262" s="116"/>
      <c r="AG262" s="116" t="s">
        <v>133</v>
      </c>
      <c r="AH262" s="116">
        <v>0</v>
      </c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</row>
    <row r="263" spans="1:60" outlineLevel="1" x14ac:dyDescent="0.2">
      <c r="A263" s="119"/>
      <c r="B263" s="120"/>
      <c r="C263" s="147" t="s">
        <v>276</v>
      </c>
      <c r="D263" s="122"/>
      <c r="E263" s="123">
        <v>3.84</v>
      </c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16"/>
      <c r="Z263" s="116"/>
      <c r="AA263" s="116"/>
      <c r="AB263" s="116"/>
      <c r="AC263" s="116"/>
      <c r="AD263" s="116"/>
      <c r="AE263" s="116"/>
      <c r="AF263" s="116"/>
      <c r="AG263" s="116" t="s">
        <v>133</v>
      </c>
      <c r="AH263" s="116">
        <v>0</v>
      </c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</row>
    <row r="264" spans="1:60" outlineLevel="1" x14ac:dyDescent="0.2">
      <c r="A264" s="133">
        <v>110</v>
      </c>
      <c r="B264" s="134" t="s">
        <v>440</v>
      </c>
      <c r="C264" s="146" t="s">
        <v>441</v>
      </c>
      <c r="D264" s="135" t="s">
        <v>150</v>
      </c>
      <c r="E264" s="136">
        <v>4.8</v>
      </c>
      <c r="F264" s="137"/>
      <c r="G264" s="138">
        <f>ROUND(E264*F264,2)</f>
        <v>0</v>
      </c>
      <c r="H264" s="121">
        <v>24.89</v>
      </c>
      <c r="I264" s="121">
        <f>ROUND(E264*H264,2)</f>
        <v>119.47</v>
      </c>
      <c r="J264" s="121">
        <v>25.21</v>
      </c>
      <c r="K264" s="121">
        <f>ROUND(E264*J264,2)</f>
        <v>121.01</v>
      </c>
      <c r="L264" s="121">
        <v>15</v>
      </c>
      <c r="M264" s="121">
        <f>G264*(1+L264/100)</f>
        <v>0</v>
      </c>
      <c r="N264" s="121">
        <v>2.1000000000000001E-4</v>
      </c>
      <c r="O264" s="121">
        <f>ROUND(E264*N264,2)</f>
        <v>0</v>
      </c>
      <c r="P264" s="121">
        <v>0</v>
      </c>
      <c r="Q264" s="121">
        <f>ROUND(E264*P264,2)</f>
        <v>0</v>
      </c>
      <c r="R264" s="121"/>
      <c r="S264" s="121" t="s">
        <v>141</v>
      </c>
      <c r="T264" s="121" t="s">
        <v>141</v>
      </c>
      <c r="U264" s="121">
        <v>0.05</v>
      </c>
      <c r="V264" s="121">
        <f>ROUND(E264*U264,2)</f>
        <v>0.24</v>
      </c>
      <c r="W264" s="121"/>
      <c r="X264" s="121" t="s">
        <v>130</v>
      </c>
      <c r="Y264" s="116"/>
      <c r="Z264" s="116"/>
      <c r="AA264" s="116"/>
      <c r="AB264" s="116"/>
      <c r="AC264" s="116"/>
      <c r="AD264" s="116"/>
      <c r="AE264" s="116"/>
      <c r="AF264" s="116"/>
      <c r="AG264" s="116" t="s">
        <v>131</v>
      </c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</row>
    <row r="265" spans="1:60" outlineLevel="1" x14ac:dyDescent="0.2">
      <c r="A265" s="119"/>
      <c r="B265" s="120"/>
      <c r="C265" s="147" t="s">
        <v>165</v>
      </c>
      <c r="D265" s="122"/>
      <c r="E265" s="123">
        <v>0.96</v>
      </c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16"/>
      <c r="Z265" s="116"/>
      <c r="AA265" s="116"/>
      <c r="AB265" s="116"/>
      <c r="AC265" s="116"/>
      <c r="AD265" s="116"/>
      <c r="AE265" s="116"/>
      <c r="AF265" s="116"/>
      <c r="AG265" s="116" t="s">
        <v>133</v>
      </c>
      <c r="AH265" s="116">
        <v>0</v>
      </c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</row>
    <row r="266" spans="1:60" outlineLevel="1" x14ac:dyDescent="0.2">
      <c r="A266" s="119"/>
      <c r="B266" s="120"/>
      <c r="C266" s="147" t="s">
        <v>276</v>
      </c>
      <c r="D266" s="122"/>
      <c r="E266" s="123">
        <v>3.84</v>
      </c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16"/>
      <c r="Z266" s="116"/>
      <c r="AA266" s="116"/>
      <c r="AB266" s="116"/>
      <c r="AC266" s="116"/>
      <c r="AD266" s="116"/>
      <c r="AE266" s="116"/>
      <c r="AF266" s="116"/>
      <c r="AG266" s="116" t="s">
        <v>133</v>
      </c>
      <c r="AH266" s="116">
        <v>0</v>
      </c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</row>
    <row r="267" spans="1:60" outlineLevel="1" x14ac:dyDescent="0.2">
      <c r="A267" s="133">
        <v>111</v>
      </c>
      <c r="B267" s="134" t="s">
        <v>442</v>
      </c>
      <c r="C267" s="146" t="s">
        <v>443</v>
      </c>
      <c r="D267" s="135" t="s">
        <v>156</v>
      </c>
      <c r="E267" s="136">
        <v>3.4</v>
      </c>
      <c r="F267" s="137"/>
      <c r="G267" s="138">
        <f>ROUND(E267*F267,2)</f>
        <v>0</v>
      </c>
      <c r="H267" s="121">
        <v>9.8800000000000008</v>
      </c>
      <c r="I267" s="121">
        <f>ROUND(E267*H267,2)</f>
        <v>33.590000000000003</v>
      </c>
      <c r="J267" s="121">
        <v>116.12</v>
      </c>
      <c r="K267" s="121">
        <f>ROUND(E267*J267,2)</f>
        <v>394.81</v>
      </c>
      <c r="L267" s="121">
        <v>15</v>
      </c>
      <c r="M267" s="121">
        <f>G267*(1+L267/100)</f>
        <v>0</v>
      </c>
      <c r="N267" s="121">
        <v>3.2000000000000003E-4</v>
      </c>
      <c r="O267" s="121">
        <f>ROUND(E267*N267,2)</f>
        <v>0</v>
      </c>
      <c r="P267" s="121">
        <v>0</v>
      </c>
      <c r="Q267" s="121">
        <f>ROUND(E267*P267,2)</f>
        <v>0</v>
      </c>
      <c r="R267" s="121"/>
      <c r="S267" s="121" t="s">
        <v>141</v>
      </c>
      <c r="T267" s="121" t="s">
        <v>151</v>
      </c>
      <c r="U267" s="121">
        <v>0.23599999999999999</v>
      </c>
      <c r="V267" s="121">
        <f>ROUND(E267*U267,2)</f>
        <v>0.8</v>
      </c>
      <c r="W267" s="121"/>
      <c r="X267" s="121" t="s">
        <v>130</v>
      </c>
      <c r="Y267" s="116"/>
      <c r="Z267" s="116"/>
      <c r="AA267" s="116"/>
      <c r="AB267" s="116"/>
      <c r="AC267" s="116"/>
      <c r="AD267" s="116"/>
      <c r="AE267" s="116"/>
      <c r="AF267" s="116"/>
      <c r="AG267" s="116" t="s">
        <v>131</v>
      </c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</row>
    <row r="268" spans="1:60" outlineLevel="1" x14ac:dyDescent="0.2">
      <c r="A268" s="119"/>
      <c r="B268" s="120"/>
      <c r="C268" s="147" t="s">
        <v>281</v>
      </c>
      <c r="D268" s="122"/>
      <c r="E268" s="123">
        <v>3.4</v>
      </c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16"/>
      <c r="Z268" s="116"/>
      <c r="AA268" s="116"/>
      <c r="AB268" s="116"/>
      <c r="AC268" s="116"/>
      <c r="AD268" s="116"/>
      <c r="AE268" s="116"/>
      <c r="AF268" s="116"/>
      <c r="AG268" s="116" t="s">
        <v>133</v>
      </c>
      <c r="AH268" s="116">
        <v>0</v>
      </c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</row>
    <row r="269" spans="1:60" outlineLevel="1" x14ac:dyDescent="0.2">
      <c r="A269" s="133">
        <v>112</v>
      </c>
      <c r="B269" s="134" t="s">
        <v>444</v>
      </c>
      <c r="C269" s="146" t="s">
        <v>445</v>
      </c>
      <c r="D269" s="135" t="s">
        <v>156</v>
      </c>
      <c r="E269" s="136">
        <v>3.4</v>
      </c>
      <c r="F269" s="137"/>
      <c r="G269" s="138">
        <f>ROUND(E269*F269,2)</f>
        <v>0</v>
      </c>
      <c r="H269" s="121">
        <v>5.42</v>
      </c>
      <c r="I269" s="121">
        <f>ROUND(E269*H269,2)</f>
        <v>18.43</v>
      </c>
      <c r="J269" s="121">
        <v>86.78</v>
      </c>
      <c r="K269" s="121">
        <f>ROUND(E269*J269,2)</f>
        <v>295.05</v>
      </c>
      <c r="L269" s="121">
        <v>15</v>
      </c>
      <c r="M269" s="121">
        <f>G269*(1+L269/100)</f>
        <v>0</v>
      </c>
      <c r="N269" s="121">
        <v>0</v>
      </c>
      <c r="O269" s="121">
        <f>ROUND(E269*N269,2)</f>
        <v>0</v>
      </c>
      <c r="P269" s="121">
        <v>0</v>
      </c>
      <c r="Q269" s="121">
        <f>ROUND(E269*P269,2)</f>
        <v>0</v>
      </c>
      <c r="R269" s="121"/>
      <c r="S269" s="121" t="s">
        <v>141</v>
      </c>
      <c r="T269" s="121" t="s">
        <v>151</v>
      </c>
      <c r="U269" s="121">
        <v>0.154</v>
      </c>
      <c r="V269" s="121">
        <f>ROUND(E269*U269,2)</f>
        <v>0.52</v>
      </c>
      <c r="W269" s="121"/>
      <c r="X269" s="121" t="s">
        <v>130</v>
      </c>
      <c r="Y269" s="116"/>
      <c r="Z269" s="116"/>
      <c r="AA269" s="116"/>
      <c r="AB269" s="116"/>
      <c r="AC269" s="116"/>
      <c r="AD269" s="116"/>
      <c r="AE269" s="116"/>
      <c r="AF269" s="116"/>
      <c r="AG269" s="116" t="s">
        <v>131</v>
      </c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</row>
    <row r="270" spans="1:60" outlineLevel="1" x14ac:dyDescent="0.2">
      <c r="A270" s="119"/>
      <c r="B270" s="120"/>
      <c r="C270" s="147" t="s">
        <v>281</v>
      </c>
      <c r="D270" s="122"/>
      <c r="E270" s="123">
        <v>3.4</v>
      </c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16"/>
      <c r="Z270" s="116"/>
      <c r="AA270" s="116"/>
      <c r="AB270" s="116"/>
      <c r="AC270" s="116"/>
      <c r="AD270" s="116"/>
      <c r="AE270" s="116"/>
      <c r="AF270" s="116"/>
      <c r="AG270" s="116" t="s">
        <v>133</v>
      </c>
      <c r="AH270" s="116">
        <v>0</v>
      </c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</row>
    <row r="271" spans="1:60" outlineLevel="1" x14ac:dyDescent="0.2">
      <c r="A271" s="133">
        <v>113</v>
      </c>
      <c r="B271" s="134" t="s">
        <v>446</v>
      </c>
      <c r="C271" s="146" t="s">
        <v>447</v>
      </c>
      <c r="D271" s="135" t="s">
        <v>150</v>
      </c>
      <c r="E271" s="136">
        <v>4.8</v>
      </c>
      <c r="F271" s="137"/>
      <c r="G271" s="138">
        <f>ROUND(E271*F271,2)</f>
        <v>0</v>
      </c>
      <c r="H271" s="121">
        <v>137.32</v>
      </c>
      <c r="I271" s="121">
        <f>ROUND(E271*H271,2)</f>
        <v>659.14</v>
      </c>
      <c r="J271" s="121">
        <v>524.67999999999995</v>
      </c>
      <c r="K271" s="121">
        <f>ROUND(E271*J271,2)</f>
        <v>2518.46</v>
      </c>
      <c r="L271" s="121">
        <v>15</v>
      </c>
      <c r="M271" s="121">
        <f>G271*(1+L271/100)</f>
        <v>0</v>
      </c>
      <c r="N271" s="121">
        <v>5.1500000000000001E-3</v>
      </c>
      <c r="O271" s="121">
        <f>ROUND(E271*N271,2)</f>
        <v>0.02</v>
      </c>
      <c r="P271" s="121">
        <v>0</v>
      </c>
      <c r="Q271" s="121">
        <f>ROUND(E271*P271,2)</f>
        <v>0</v>
      </c>
      <c r="R271" s="121"/>
      <c r="S271" s="121" t="s">
        <v>141</v>
      </c>
      <c r="T271" s="121" t="s">
        <v>141</v>
      </c>
      <c r="U271" s="121">
        <v>1.04</v>
      </c>
      <c r="V271" s="121">
        <f>ROUND(E271*U271,2)</f>
        <v>4.99</v>
      </c>
      <c r="W271" s="121"/>
      <c r="X271" s="121" t="s">
        <v>130</v>
      </c>
      <c r="Y271" s="116"/>
      <c r="Z271" s="116"/>
      <c r="AA271" s="116"/>
      <c r="AB271" s="116"/>
      <c r="AC271" s="116"/>
      <c r="AD271" s="116"/>
      <c r="AE271" s="116"/>
      <c r="AF271" s="116"/>
      <c r="AG271" s="116" t="s">
        <v>131</v>
      </c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</row>
    <row r="272" spans="1:60" outlineLevel="1" x14ac:dyDescent="0.2">
      <c r="A272" s="119"/>
      <c r="B272" s="120"/>
      <c r="C272" s="147" t="s">
        <v>165</v>
      </c>
      <c r="D272" s="122"/>
      <c r="E272" s="123">
        <v>0.96</v>
      </c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16"/>
      <c r="Z272" s="116"/>
      <c r="AA272" s="116"/>
      <c r="AB272" s="116"/>
      <c r="AC272" s="116"/>
      <c r="AD272" s="116"/>
      <c r="AE272" s="116"/>
      <c r="AF272" s="116"/>
      <c r="AG272" s="116" t="s">
        <v>133</v>
      </c>
      <c r="AH272" s="116">
        <v>0</v>
      </c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</row>
    <row r="273" spans="1:60" outlineLevel="1" x14ac:dyDescent="0.2">
      <c r="A273" s="119"/>
      <c r="B273" s="120"/>
      <c r="C273" s="147" t="s">
        <v>276</v>
      </c>
      <c r="D273" s="122"/>
      <c r="E273" s="123">
        <v>3.84</v>
      </c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16"/>
      <c r="Z273" s="116"/>
      <c r="AA273" s="116"/>
      <c r="AB273" s="116"/>
      <c r="AC273" s="116"/>
      <c r="AD273" s="116"/>
      <c r="AE273" s="116"/>
      <c r="AF273" s="116"/>
      <c r="AG273" s="116" t="s">
        <v>133</v>
      </c>
      <c r="AH273" s="116">
        <v>0</v>
      </c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</row>
    <row r="274" spans="1:60" outlineLevel="1" x14ac:dyDescent="0.2">
      <c r="A274" s="133">
        <v>114</v>
      </c>
      <c r="B274" s="134" t="s">
        <v>448</v>
      </c>
      <c r="C274" s="146" t="s">
        <v>449</v>
      </c>
      <c r="D274" s="135" t="s">
        <v>156</v>
      </c>
      <c r="E274" s="136">
        <v>10.8</v>
      </c>
      <c r="F274" s="137"/>
      <c r="G274" s="138">
        <f>ROUND(E274*F274,2)</f>
        <v>0</v>
      </c>
      <c r="H274" s="121">
        <v>21.81</v>
      </c>
      <c r="I274" s="121">
        <f>ROUND(E274*H274,2)</f>
        <v>235.55</v>
      </c>
      <c r="J274" s="121">
        <v>35.29</v>
      </c>
      <c r="K274" s="121">
        <f>ROUND(E274*J274,2)</f>
        <v>381.13</v>
      </c>
      <c r="L274" s="121">
        <v>15</v>
      </c>
      <c r="M274" s="121">
        <f>G274*(1+L274/100)</f>
        <v>0</v>
      </c>
      <c r="N274" s="121">
        <v>4.0000000000000003E-5</v>
      </c>
      <c r="O274" s="121">
        <f>ROUND(E274*N274,2)</f>
        <v>0</v>
      </c>
      <c r="P274" s="121">
        <v>0</v>
      </c>
      <c r="Q274" s="121">
        <f>ROUND(E274*P274,2)</f>
        <v>0</v>
      </c>
      <c r="R274" s="121"/>
      <c r="S274" s="121" t="s">
        <v>141</v>
      </c>
      <c r="T274" s="121" t="s">
        <v>141</v>
      </c>
      <c r="U274" s="121">
        <v>7.0000000000000007E-2</v>
      </c>
      <c r="V274" s="121">
        <f>ROUND(E274*U274,2)</f>
        <v>0.76</v>
      </c>
      <c r="W274" s="121"/>
      <c r="X274" s="121" t="s">
        <v>130</v>
      </c>
      <c r="Y274" s="116"/>
      <c r="Z274" s="116"/>
      <c r="AA274" s="116"/>
      <c r="AB274" s="116"/>
      <c r="AC274" s="116"/>
      <c r="AD274" s="116"/>
      <c r="AE274" s="116"/>
      <c r="AF274" s="116"/>
      <c r="AG274" s="116" t="s">
        <v>131</v>
      </c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</row>
    <row r="275" spans="1:60" outlineLevel="1" x14ac:dyDescent="0.2">
      <c r="A275" s="119"/>
      <c r="B275" s="120"/>
      <c r="C275" s="147" t="s">
        <v>281</v>
      </c>
      <c r="D275" s="122"/>
      <c r="E275" s="123">
        <v>3.4</v>
      </c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16"/>
      <c r="Z275" s="116"/>
      <c r="AA275" s="116"/>
      <c r="AB275" s="116"/>
      <c r="AC275" s="116"/>
      <c r="AD275" s="116"/>
      <c r="AE275" s="116"/>
      <c r="AF275" s="116"/>
      <c r="AG275" s="116" t="s">
        <v>133</v>
      </c>
      <c r="AH275" s="116">
        <v>0</v>
      </c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116"/>
      <c r="BF275" s="116"/>
      <c r="BG275" s="116"/>
      <c r="BH275" s="116"/>
    </row>
    <row r="276" spans="1:60" outlineLevel="1" x14ac:dyDescent="0.2">
      <c r="A276" s="119"/>
      <c r="B276" s="120"/>
      <c r="C276" s="147" t="s">
        <v>450</v>
      </c>
      <c r="D276" s="122"/>
      <c r="E276" s="123">
        <v>7.4</v>
      </c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16"/>
      <c r="Z276" s="116"/>
      <c r="AA276" s="116"/>
      <c r="AB276" s="116"/>
      <c r="AC276" s="116"/>
      <c r="AD276" s="116"/>
      <c r="AE276" s="116"/>
      <c r="AF276" s="116"/>
      <c r="AG276" s="116" t="s">
        <v>133</v>
      </c>
      <c r="AH276" s="116">
        <v>0</v>
      </c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116"/>
      <c r="BF276" s="116"/>
      <c r="BG276" s="116"/>
      <c r="BH276" s="116"/>
    </row>
    <row r="277" spans="1:60" outlineLevel="1" x14ac:dyDescent="0.2">
      <c r="A277" s="133">
        <v>115</v>
      </c>
      <c r="B277" s="134" t="s">
        <v>451</v>
      </c>
      <c r="C277" s="146" t="s">
        <v>452</v>
      </c>
      <c r="D277" s="135" t="s">
        <v>150</v>
      </c>
      <c r="E277" s="136">
        <v>4.8</v>
      </c>
      <c r="F277" s="137"/>
      <c r="G277" s="138">
        <f>ROUND(E277*F277,2)</f>
        <v>0</v>
      </c>
      <c r="H277" s="121">
        <v>0</v>
      </c>
      <c r="I277" s="121">
        <f>ROUND(E277*H277,2)</f>
        <v>0</v>
      </c>
      <c r="J277" s="121">
        <v>15.1</v>
      </c>
      <c r="K277" s="121">
        <f>ROUND(E277*J277,2)</f>
        <v>72.48</v>
      </c>
      <c r="L277" s="121">
        <v>15</v>
      </c>
      <c r="M277" s="121">
        <f>G277*(1+L277/100)</f>
        <v>0</v>
      </c>
      <c r="N277" s="121">
        <v>0</v>
      </c>
      <c r="O277" s="121">
        <f>ROUND(E277*N277,2)</f>
        <v>0</v>
      </c>
      <c r="P277" s="121">
        <v>0</v>
      </c>
      <c r="Q277" s="121">
        <f>ROUND(E277*P277,2)</f>
        <v>0</v>
      </c>
      <c r="R277" s="121"/>
      <c r="S277" s="121" t="s">
        <v>141</v>
      </c>
      <c r="T277" s="121" t="s">
        <v>141</v>
      </c>
      <c r="U277" s="121">
        <v>0.03</v>
      </c>
      <c r="V277" s="121">
        <f>ROUND(E277*U277,2)</f>
        <v>0.14000000000000001</v>
      </c>
      <c r="W277" s="121"/>
      <c r="X277" s="121" t="s">
        <v>130</v>
      </c>
      <c r="Y277" s="116"/>
      <c r="Z277" s="116"/>
      <c r="AA277" s="116"/>
      <c r="AB277" s="116"/>
      <c r="AC277" s="116"/>
      <c r="AD277" s="116"/>
      <c r="AE277" s="116"/>
      <c r="AF277" s="116"/>
      <c r="AG277" s="116" t="s">
        <v>131</v>
      </c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</row>
    <row r="278" spans="1:60" outlineLevel="1" x14ac:dyDescent="0.2">
      <c r="A278" s="119"/>
      <c r="B278" s="120"/>
      <c r="C278" s="147" t="s">
        <v>165</v>
      </c>
      <c r="D278" s="122"/>
      <c r="E278" s="123">
        <v>0.96</v>
      </c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16"/>
      <c r="Z278" s="116"/>
      <c r="AA278" s="116"/>
      <c r="AB278" s="116"/>
      <c r="AC278" s="116"/>
      <c r="AD278" s="116"/>
      <c r="AE278" s="116"/>
      <c r="AF278" s="116"/>
      <c r="AG278" s="116" t="s">
        <v>133</v>
      </c>
      <c r="AH278" s="116">
        <v>0</v>
      </c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</row>
    <row r="279" spans="1:60" outlineLevel="1" x14ac:dyDescent="0.2">
      <c r="A279" s="119"/>
      <c r="B279" s="120"/>
      <c r="C279" s="147" t="s">
        <v>276</v>
      </c>
      <c r="D279" s="122"/>
      <c r="E279" s="123">
        <v>3.84</v>
      </c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16"/>
      <c r="Z279" s="116"/>
      <c r="AA279" s="116"/>
      <c r="AB279" s="116"/>
      <c r="AC279" s="116"/>
      <c r="AD279" s="116"/>
      <c r="AE279" s="116"/>
      <c r="AF279" s="116"/>
      <c r="AG279" s="116" t="s">
        <v>133</v>
      </c>
      <c r="AH279" s="116">
        <v>0</v>
      </c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</row>
    <row r="280" spans="1:60" outlineLevel="1" x14ac:dyDescent="0.2">
      <c r="A280" s="133">
        <v>116</v>
      </c>
      <c r="B280" s="134" t="s">
        <v>453</v>
      </c>
      <c r="C280" s="146" t="s">
        <v>454</v>
      </c>
      <c r="D280" s="135" t="s">
        <v>150</v>
      </c>
      <c r="E280" s="136">
        <v>4.8</v>
      </c>
      <c r="F280" s="137"/>
      <c r="G280" s="138">
        <f>ROUND(E280*F280,2)</f>
        <v>0</v>
      </c>
      <c r="H280" s="121">
        <v>12.3</v>
      </c>
      <c r="I280" s="121">
        <f>ROUND(E280*H280,2)</f>
        <v>59.04</v>
      </c>
      <c r="J280" s="121">
        <v>0</v>
      </c>
      <c r="K280" s="121">
        <f>ROUND(E280*J280,2)</f>
        <v>0</v>
      </c>
      <c r="L280" s="121">
        <v>15</v>
      </c>
      <c r="M280" s="121">
        <f>G280*(1+L280/100)</f>
        <v>0</v>
      </c>
      <c r="N280" s="121">
        <v>1.1999999999999999E-3</v>
      </c>
      <c r="O280" s="121">
        <f>ROUND(E280*N280,2)</f>
        <v>0.01</v>
      </c>
      <c r="P280" s="121">
        <v>0</v>
      </c>
      <c r="Q280" s="121">
        <f>ROUND(E280*P280,2)</f>
        <v>0</v>
      </c>
      <c r="R280" s="121"/>
      <c r="S280" s="121" t="s">
        <v>141</v>
      </c>
      <c r="T280" s="121" t="s">
        <v>141</v>
      </c>
      <c r="U280" s="121">
        <v>0</v>
      </c>
      <c r="V280" s="121">
        <f>ROUND(E280*U280,2)</f>
        <v>0</v>
      </c>
      <c r="W280" s="121"/>
      <c r="X280" s="121" t="s">
        <v>130</v>
      </c>
      <c r="Y280" s="116"/>
      <c r="Z280" s="116"/>
      <c r="AA280" s="116"/>
      <c r="AB280" s="116"/>
      <c r="AC280" s="116"/>
      <c r="AD280" s="116"/>
      <c r="AE280" s="116"/>
      <c r="AF280" s="116"/>
      <c r="AG280" s="116" t="s">
        <v>131</v>
      </c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116"/>
      <c r="BF280" s="116"/>
      <c r="BG280" s="116"/>
      <c r="BH280" s="116"/>
    </row>
    <row r="281" spans="1:60" outlineLevel="1" x14ac:dyDescent="0.2">
      <c r="A281" s="119"/>
      <c r="B281" s="120"/>
      <c r="C281" s="147" t="s">
        <v>165</v>
      </c>
      <c r="D281" s="122"/>
      <c r="E281" s="123">
        <v>0.96</v>
      </c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16"/>
      <c r="Z281" s="116"/>
      <c r="AA281" s="116"/>
      <c r="AB281" s="116"/>
      <c r="AC281" s="116"/>
      <c r="AD281" s="116"/>
      <c r="AE281" s="116"/>
      <c r="AF281" s="116"/>
      <c r="AG281" s="116" t="s">
        <v>133</v>
      </c>
      <c r="AH281" s="116">
        <v>0</v>
      </c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</row>
    <row r="282" spans="1:60" outlineLevel="1" x14ac:dyDescent="0.2">
      <c r="A282" s="119"/>
      <c r="B282" s="120"/>
      <c r="C282" s="147" t="s">
        <v>276</v>
      </c>
      <c r="D282" s="122"/>
      <c r="E282" s="123">
        <v>3.84</v>
      </c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16"/>
      <c r="Z282" s="116"/>
      <c r="AA282" s="116"/>
      <c r="AB282" s="116"/>
      <c r="AC282" s="116"/>
      <c r="AD282" s="116"/>
      <c r="AE282" s="116"/>
      <c r="AF282" s="116"/>
      <c r="AG282" s="116" t="s">
        <v>133</v>
      </c>
      <c r="AH282" s="116">
        <v>0</v>
      </c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</row>
    <row r="283" spans="1:60" ht="22.5" outlineLevel="1" x14ac:dyDescent="0.2">
      <c r="A283" s="133">
        <v>117</v>
      </c>
      <c r="B283" s="134" t="s">
        <v>455</v>
      </c>
      <c r="C283" s="146" t="s">
        <v>456</v>
      </c>
      <c r="D283" s="135" t="s">
        <v>150</v>
      </c>
      <c r="E283" s="136">
        <v>5.9109999999999996</v>
      </c>
      <c r="F283" s="137"/>
      <c r="G283" s="138">
        <f>ROUND(E283*F283,2)</f>
        <v>0</v>
      </c>
      <c r="H283" s="121">
        <v>450</v>
      </c>
      <c r="I283" s="121">
        <f>ROUND(E283*H283,2)</f>
        <v>2659.95</v>
      </c>
      <c r="J283" s="121">
        <v>0</v>
      </c>
      <c r="K283" s="121">
        <f>ROUND(E283*J283,2)</f>
        <v>0</v>
      </c>
      <c r="L283" s="121">
        <v>15</v>
      </c>
      <c r="M283" s="121">
        <f>G283*(1+L283/100)</f>
        <v>0</v>
      </c>
      <c r="N283" s="121">
        <v>0</v>
      </c>
      <c r="O283" s="121">
        <f>ROUND(E283*N283,2)</f>
        <v>0</v>
      </c>
      <c r="P283" s="121">
        <v>0</v>
      </c>
      <c r="Q283" s="121">
        <f>ROUND(E283*P283,2)</f>
        <v>0</v>
      </c>
      <c r="R283" s="121"/>
      <c r="S283" s="121" t="s">
        <v>128</v>
      </c>
      <c r="T283" s="121" t="s">
        <v>168</v>
      </c>
      <c r="U283" s="121">
        <v>0</v>
      </c>
      <c r="V283" s="121">
        <f>ROUND(E283*U283,2)</f>
        <v>0</v>
      </c>
      <c r="W283" s="121"/>
      <c r="X283" s="121" t="s">
        <v>169</v>
      </c>
      <c r="Y283" s="116"/>
      <c r="Z283" s="116"/>
      <c r="AA283" s="116"/>
      <c r="AB283" s="116"/>
      <c r="AC283" s="116"/>
      <c r="AD283" s="116"/>
      <c r="AE283" s="116"/>
      <c r="AF283" s="116"/>
      <c r="AG283" s="116" t="s">
        <v>170</v>
      </c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  <c r="BE283" s="116"/>
      <c r="BF283" s="116"/>
      <c r="BG283" s="116"/>
      <c r="BH283" s="116"/>
    </row>
    <row r="284" spans="1:60" outlineLevel="1" x14ac:dyDescent="0.2">
      <c r="A284" s="119"/>
      <c r="B284" s="120"/>
      <c r="C284" s="149" t="s">
        <v>457</v>
      </c>
      <c r="D284" s="124"/>
      <c r="E284" s="125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16"/>
      <c r="Z284" s="116"/>
      <c r="AA284" s="116"/>
      <c r="AB284" s="116"/>
      <c r="AC284" s="116"/>
      <c r="AD284" s="116"/>
      <c r="AE284" s="116"/>
      <c r="AF284" s="116"/>
      <c r="AG284" s="116" t="s">
        <v>133</v>
      </c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</row>
    <row r="285" spans="1:60" outlineLevel="1" x14ac:dyDescent="0.2">
      <c r="A285" s="119"/>
      <c r="B285" s="120"/>
      <c r="C285" s="150" t="s">
        <v>458</v>
      </c>
      <c r="D285" s="124"/>
      <c r="E285" s="125">
        <v>0.96</v>
      </c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16"/>
      <c r="Z285" s="116"/>
      <c r="AA285" s="116"/>
      <c r="AB285" s="116"/>
      <c r="AC285" s="116"/>
      <c r="AD285" s="116"/>
      <c r="AE285" s="116"/>
      <c r="AF285" s="116"/>
      <c r="AG285" s="116" t="s">
        <v>133</v>
      </c>
      <c r="AH285" s="116">
        <v>2</v>
      </c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</row>
    <row r="286" spans="1:60" outlineLevel="1" x14ac:dyDescent="0.2">
      <c r="A286" s="119"/>
      <c r="B286" s="120"/>
      <c r="C286" s="150" t="s">
        <v>459</v>
      </c>
      <c r="D286" s="124"/>
      <c r="E286" s="125">
        <v>3.84</v>
      </c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16"/>
      <c r="Z286" s="116"/>
      <c r="AA286" s="116"/>
      <c r="AB286" s="116"/>
      <c r="AC286" s="116"/>
      <c r="AD286" s="116"/>
      <c r="AE286" s="116"/>
      <c r="AF286" s="116"/>
      <c r="AG286" s="116" t="s">
        <v>133</v>
      </c>
      <c r="AH286" s="116">
        <v>2</v>
      </c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</row>
    <row r="287" spans="1:60" outlineLevel="1" x14ac:dyDescent="0.2">
      <c r="A287" s="119"/>
      <c r="B287" s="120"/>
      <c r="C287" s="149" t="s">
        <v>460</v>
      </c>
      <c r="D287" s="124"/>
      <c r="E287" s="125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16"/>
      <c r="Z287" s="116"/>
      <c r="AA287" s="116"/>
      <c r="AB287" s="116"/>
      <c r="AC287" s="116"/>
      <c r="AD287" s="116"/>
      <c r="AE287" s="116"/>
      <c r="AF287" s="116"/>
      <c r="AG287" s="116" t="s">
        <v>133</v>
      </c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</row>
    <row r="288" spans="1:60" outlineLevel="1" x14ac:dyDescent="0.2">
      <c r="A288" s="119"/>
      <c r="B288" s="120"/>
      <c r="C288" s="147" t="s">
        <v>461</v>
      </c>
      <c r="D288" s="122"/>
      <c r="E288" s="123">
        <v>5.52</v>
      </c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16"/>
      <c r="Z288" s="116"/>
      <c r="AA288" s="116"/>
      <c r="AB288" s="116"/>
      <c r="AC288" s="116"/>
      <c r="AD288" s="116"/>
      <c r="AE288" s="116"/>
      <c r="AF288" s="116"/>
      <c r="AG288" s="116" t="s">
        <v>133</v>
      </c>
      <c r="AH288" s="116">
        <v>0</v>
      </c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</row>
    <row r="289" spans="1:60" outlineLevel="1" x14ac:dyDescent="0.2">
      <c r="A289" s="119"/>
      <c r="B289" s="120"/>
      <c r="C289" s="147" t="s">
        <v>462</v>
      </c>
      <c r="D289" s="122"/>
      <c r="E289" s="123">
        <v>0.39100000000000001</v>
      </c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16"/>
      <c r="Z289" s="116"/>
      <c r="AA289" s="116"/>
      <c r="AB289" s="116"/>
      <c r="AC289" s="116"/>
      <c r="AD289" s="116"/>
      <c r="AE289" s="116"/>
      <c r="AF289" s="116"/>
      <c r="AG289" s="116" t="s">
        <v>133</v>
      </c>
      <c r="AH289" s="116">
        <v>0</v>
      </c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</row>
    <row r="290" spans="1:60" outlineLevel="1" x14ac:dyDescent="0.2">
      <c r="A290" s="139">
        <v>118</v>
      </c>
      <c r="B290" s="140" t="s">
        <v>463</v>
      </c>
      <c r="C290" s="148" t="s">
        <v>464</v>
      </c>
      <c r="D290" s="141" t="s">
        <v>0</v>
      </c>
      <c r="E290" s="142">
        <v>76.021900000000002</v>
      </c>
      <c r="F290" s="143"/>
      <c r="G290" s="144">
        <f>ROUND(E290*F290,2)</f>
        <v>0</v>
      </c>
      <c r="H290" s="121">
        <v>0</v>
      </c>
      <c r="I290" s="121">
        <f>ROUND(E290*H290,2)</f>
        <v>0</v>
      </c>
      <c r="J290" s="121">
        <v>6.6</v>
      </c>
      <c r="K290" s="121">
        <f>ROUND(E290*J290,2)</f>
        <v>501.74</v>
      </c>
      <c r="L290" s="121">
        <v>15</v>
      </c>
      <c r="M290" s="121">
        <f>G290*(1+L290/100)</f>
        <v>0</v>
      </c>
      <c r="N290" s="121">
        <v>0</v>
      </c>
      <c r="O290" s="121">
        <f>ROUND(E290*N290,2)</f>
        <v>0</v>
      </c>
      <c r="P290" s="121">
        <v>0</v>
      </c>
      <c r="Q290" s="121">
        <f>ROUND(E290*P290,2)</f>
        <v>0</v>
      </c>
      <c r="R290" s="121"/>
      <c r="S290" s="121" t="s">
        <v>141</v>
      </c>
      <c r="T290" s="121" t="s">
        <v>151</v>
      </c>
      <c r="U290" s="121">
        <v>0</v>
      </c>
      <c r="V290" s="121">
        <f>ROUND(E290*U290,2)</f>
        <v>0</v>
      </c>
      <c r="W290" s="121"/>
      <c r="X290" s="121" t="s">
        <v>271</v>
      </c>
      <c r="Y290" s="116"/>
      <c r="Z290" s="116"/>
      <c r="AA290" s="116"/>
      <c r="AB290" s="116"/>
      <c r="AC290" s="116"/>
      <c r="AD290" s="116"/>
      <c r="AE290" s="116"/>
      <c r="AF290" s="116"/>
      <c r="AG290" s="116" t="s">
        <v>272</v>
      </c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</row>
    <row r="291" spans="1:60" x14ac:dyDescent="0.2">
      <c r="A291" s="127" t="s">
        <v>125</v>
      </c>
      <c r="B291" s="128" t="s">
        <v>87</v>
      </c>
      <c r="C291" s="145" t="s">
        <v>88</v>
      </c>
      <c r="D291" s="129"/>
      <c r="E291" s="130"/>
      <c r="F291" s="131"/>
      <c r="G291" s="132">
        <f>SUMIF(AG292:AG322,"&lt;&gt;NOR",G292:G322)</f>
        <v>0</v>
      </c>
      <c r="H291" s="126"/>
      <c r="I291" s="126">
        <f>SUM(I292:I322)</f>
        <v>13819.83</v>
      </c>
      <c r="J291" s="126"/>
      <c r="K291" s="126">
        <f>SUM(K292:K322)</f>
        <v>10709.26</v>
      </c>
      <c r="L291" s="126"/>
      <c r="M291" s="126">
        <f>SUM(M292:M322)</f>
        <v>0</v>
      </c>
      <c r="N291" s="126"/>
      <c r="O291" s="126">
        <f>SUM(O292:O322)</f>
        <v>0.13</v>
      </c>
      <c r="P291" s="126"/>
      <c r="Q291" s="126">
        <f>SUM(Q292:Q322)</f>
        <v>0</v>
      </c>
      <c r="R291" s="126"/>
      <c r="S291" s="126"/>
      <c r="T291" s="126"/>
      <c r="U291" s="126"/>
      <c r="V291" s="126">
        <f>SUM(V292:V322)</f>
        <v>21.99</v>
      </c>
      <c r="W291" s="126"/>
      <c r="X291" s="126"/>
      <c r="AG291" t="s">
        <v>126</v>
      </c>
    </row>
    <row r="292" spans="1:60" ht="22.5" outlineLevel="1" x14ac:dyDescent="0.2">
      <c r="A292" s="133">
        <v>119</v>
      </c>
      <c r="B292" s="134" t="s">
        <v>465</v>
      </c>
      <c r="C292" s="146" t="s">
        <v>466</v>
      </c>
      <c r="D292" s="135" t="s">
        <v>150</v>
      </c>
      <c r="E292" s="136">
        <v>34.450000000000003</v>
      </c>
      <c r="F292" s="137"/>
      <c r="G292" s="138">
        <f>ROUND(E292*F292,2)</f>
        <v>0</v>
      </c>
      <c r="H292" s="121">
        <v>0</v>
      </c>
      <c r="I292" s="121">
        <f>ROUND(E292*H292,2)</f>
        <v>0</v>
      </c>
      <c r="J292" s="121">
        <v>6.8</v>
      </c>
      <c r="K292" s="121">
        <f>ROUND(E292*J292,2)</f>
        <v>234.26</v>
      </c>
      <c r="L292" s="121">
        <v>15</v>
      </c>
      <c r="M292" s="121">
        <f>G292*(1+L292/100)</f>
        <v>0</v>
      </c>
      <c r="N292" s="121">
        <v>0</v>
      </c>
      <c r="O292" s="121">
        <f>ROUND(E292*N292,2)</f>
        <v>0</v>
      </c>
      <c r="P292" s="121">
        <v>0</v>
      </c>
      <c r="Q292" s="121">
        <f>ROUND(E292*P292,2)</f>
        <v>0</v>
      </c>
      <c r="R292" s="121"/>
      <c r="S292" s="121" t="s">
        <v>141</v>
      </c>
      <c r="T292" s="121" t="s">
        <v>151</v>
      </c>
      <c r="U292" s="121">
        <v>1.6E-2</v>
      </c>
      <c r="V292" s="121">
        <f>ROUND(E292*U292,2)</f>
        <v>0.55000000000000004</v>
      </c>
      <c r="W292" s="121"/>
      <c r="X292" s="121" t="s">
        <v>130</v>
      </c>
      <c r="Y292" s="116"/>
      <c r="Z292" s="116"/>
      <c r="AA292" s="116"/>
      <c r="AB292" s="116"/>
      <c r="AC292" s="116"/>
      <c r="AD292" s="116"/>
      <c r="AE292" s="116"/>
      <c r="AF292" s="116"/>
      <c r="AG292" s="116" t="s">
        <v>131</v>
      </c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</row>
    <row r="293" spans="1:60" outlineLevel="1" x14ac:dyDescent="0.2">
      <c r="A293" s="119"/>
      <c r="B293" s="120"/>
      <c r="C293" s="147" t="s">
        <v>163</v>
      </c>
      <c r="D293" s="122"/>
      <c r="E293" s="123">
        <v>4.42</v>
      </c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16"/>
      <c r="Z293" s="116"/>
      <c r="AA293" s="116"/>
      <c r="AB293" s="116"/>
      <c r="AC293" s="116"/>
      <c r="AD293" s="116"/>
      <c r="AE293" s="116"/>
      <c r="AF293" s="116"/>
      <c r="AG293" s="116" t="s">
        <v>133</v>
      </c>
      <c r="AH293" s="116">
        <v>0</v>
      </c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</row>
    <row r="294" spans="1:60" outlineLevel="1" x14ac:dyDescent="0.2">
      <c r="A294" s="119"/>
      <c r="B294" s="120"/>
      <c r="C294" s="147" t="s">
        <v>202</v>
      </c>
      <c r="D294" s="122"/>
      <c r="E294" s="123">
        <v>21.45</v>
      </c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16"/>
      <c r="Z294" s="116"/>
      <c r="AA294" s="116"/>
      <c r="AB294" s="116"/>
      <c r="AC294" s="116"/>
      <c r="AD294" s="116"/>
      <c r="AE294" s="116"/>
      <c r="AF294" s="116"/>
      <c r="AG294" s="116" t="s">
        <v>133</v>
      </c>
      <c r="AH294" s="116">
        <v>0</v>
      </c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6"/>
      <c r="BE294" s="116"/>
      <c r="BF294" s="116"/>
      <c r="BG294" s="116"/>
      <c r="BH294" s="116"/>
    </row>
    <row r="295" spans="1:60" outlineLevel="1" x14ac:dyDescent="0.2">
      <c r="A295" s="119"/>
      <c r="B295" s="120"/>
      <c r="C295" s="147" t="s">
        <v>203</v>
      </c>
      <c r="D295" s="122"/>
      <c r="E295" s="123">
        <v>8.58</v>
      </c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16"/>
      <c r="Z295" s="116"/>
      <c r="AA295" s="116"/>
      <c r="AB295" s="116"/>
      <c r="AC295" s="116"/>
      <c r="AD295" s="116"/>
      <c r="AE295" s="116"/>
      <c r="AF295" s="116"/>
      <c r="AG295" s="116" t="s">
        <v>133</v>
      </c>
      <c r="AH295" s="116">
        <v>0</v>
      </c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  <c r="AV295" s="116"/>
      <c r="AW295" s="116"/>
      <c r="AX295" s="116"/>
      <c r="AY295" s="116"/>
      <c r="AZ295" s="116"/>
      <c r="BA295" s="116"/>
      <c r="BB295" s="116"/>
      <c r="BC295" s="116"/>
      <c r="BD295" s="116"/>
      <c r="BE295" s="116"/>
      <c r="BF295" s="116"/>
      <c r="BG295" s="116"/>
      <c r="BH295" s="116"/>
    </row>
    <row r="296" spans="1:60" ht="22.5" outlineLevel="1" x14ac:dyDescent="0.2">
      <c r="A296" s="133">
        <v>120</v>
      </c>
      <c r="B296" s="134" t="s">
        <v>467</v>
      </c>
      <c r="C296" s="146" t="s">
        <v>468</v>
      </c>
      <c r="D296" s="135" t="s">
        <v>156</v>
      </c>
      <c r="E296" s="136">
        <v>48.6</v>
      </c>
      <c r="F296" s="137"/>
      <c r="G296" s="138">
        <f>ROUND(E296*F296,2)</f>
        <v>0</v>
      </c>
      <c r="H296" s="121">
        <v>0</v>
      </c>
      <c r="I296" s="121">
        <f>ROUND(E296*H296,2)</f>
        <v>0</v>
      </c>
      <c r="J296" s="121">
        <v>13.9</v>
      </c>
      <c r="K296" s="121">
        <f>ROUND(E296*J296,2)</f>
        <v>675.54</v>
      </c>
      <c r="L296" s="121">
        <v>15</v>
      </c>
      <c r="M296" s="121">
        <f>G296*(1+L296/100)</f>
        <v>0</v>
      </c>
      <c r="N296" s="121">
        <v>0</v>
      </c>
      <c r="O296" s="121">
        <f>ROUND(E296*N296,2)</f>
        <v>0</v>
      </c>
      <c r="P296" s="121">
        <v>8.0000000000000007E-5</v>
      </c>
      <c r="Q296" s="121">
        <f>ROUND(E296*P296,2)</f>
        <v>0</v>
      </c>
      <c r="R296" s="121"/>
      <c r="S296" s="121" t="s">
        <v>141</v>
      </c>
      <c r="T296" s="121" t="s">
        <v>141</v>
      </c>
      <c r="U296" s="121">
        <v>3.5000000000000003E-2</v>
      </c>
      <c r="V296" s="121">
        <f>ROUND(E296*U296,2)</f>
        <v>1.7</v>
      </c>
      <c r="W296" s="121"/>
      <c r="X296" s="121" t="s">
        <v>130</v>
      </c>
      <c r="Y296" s="116"/>
      <c r="Z296" s="116"/>
      <c r="AA296" s="116"/>
      <c r="AB296" s="116"/>
      <c r="AC296" s="116"/>
      <c r="AD296" s="116"/>
      <c r="AE296" s="116"/>
      <c r="AF296" s="116"/>
      <c r="AG296" s="116" t="s">
        <v>131</v>
      </c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  <c r="AV296" s="116"/>
      <c r="AW296" s="116"/>
      <c r="AX296" s="116"/>
      <c r="AY296" s="116"/>
      <c r="AZ296" s="116"/>
      <c r="BA296" s="116"/>
      <c r="BB296" s="116"/>
      <c r="BC296" s="116"/>
      <c r="BD296" s="116"/>
      <c r="BE296" s="116"/>
      <c r="BF296" s="116"/>
      <c r="BG296" s="116"/>
      <c r="BH296" s="116"/>
    </row>
    <row r="297" spans="1:60" outlineLevel="1" x14ac:dyDescent="0.2">
      <c r="A297" s="119"/>
      <c r="B297" s="120"/>
      <c r="C297" s="147" t="s">
        <v>469</v>
      </c>
      <c r="D297" s="122"/>
      <c r="E297" s="123">
        <v>10.6</v>
      </c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16"/>
      <c r="Z297" s="116"/>
      <c r="AA297" s="116"/>
      <c r="AB297" s="116"/>
      <c r="AC297" s="116"/>
      <c r="AD297" s="116"/>
      <c r="AE297" s="116"/>
      <c r="AF297" s="116"/>
      <c r="AG297" s="116" t="s">
        <v>133</v>
      </c>
      <c r="AH297" s="116">
        <v>0</v>
      </c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</row>
    <row r="298" spans="1:60" outlineLevel="1" x14ac:dyDescent="0.2">
      <c r="A298" s="119"/>
      <c r="B298" s="120"/>
      <c r="C298" s="147" t="s">
        <v>470</v>
      </c>
      <c r="D298" s="122"/>
      <c r="E298" s="123">
        <v>3.2</v>
      </c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16"/>
      <c r="Z298" s="116"/>
      <c r="AA298" s="116"/>
      <c r="AB298" s="116"/>
      <c r="AC298" s="116"/>
      <c r="AD298" s="116"/>
      <c r="AE298" s="116"/>
      <c r="AF298" s="116"/>
      <c r="AG298" s="116" t="s">
        <v>133</v>
      </c>
      <c r="AH298" s="116">
        <v>0</v>
      </c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116"/>
      <c r="BC298" s="116"/>
      <c r="BD298" s="116"/>
      <c r="BE298" s="116"/>
      <c r="BF298" s="116"/>
      <c r="BG298" s="116"/>
      <c r="BH298" s="116"/>
    </row>
    <row r="299" spans="1:60" outlineLevel="1" x14ac:dyDescent="0.2">
      <c r="A299" s="119"/>
      <c r="B299" s="120"/>
      <c r="C299" s="147" t="s">
        <v>471</v>
      </c>
      <c r="D299" s="122"/>
      <c r="E299" s="123">
        <v>5.8</v>
      </c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16"/>
      <c r="Z299" s="116"/>
      <c r="AA299" s="116"/>
      <c r="AB299" s="116"/>
      <c r="AC299" s="116"/>
      <c r="AD299" s="116"/>
      <c r="AE299" s="116"/>
      <c r="AF299" s="116"/>
      <c r="AG299" s="116" t="s">
        <v>133</v>
      </c>
      <c r="AH299" s="116">
        <v>0</v>
      </c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116"/>
      <c r="BF299" s="116"/>
      <c r="BG299" s="116"/>
      <c r="BH299" s="116"/>
    </row>
    <row r="300" spans="1:60" outlineLevel="1" x14ac:dyDescent="0.2">
      <c r="A300" s="119"/>
      <c r="B300" s="120"/>
      <c r="C300" s="147" t="s">
        <v>472</v>
      </c>
      <c r="D300" s="122"/>
      <c r="E300" s="123">
        <v>11</v>
      </c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16"/>
      <c r="Z300" s="116"/>
      <c r="AA300" s="116"/>
      <c r="AB300" s="116"/>
      <c r="AC300" s="116"/>
      <c r="AD300" s="116"/>
      <c r="AE300" s="116"/>
      <c r="AF300" s="116"/>
      <c r="AG300" s="116" t="s">
        <v>133</v>
      </c>
      <c r="AH300" s="116">
        <v>0</v>
      </c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  <c r="AV300" s="116"/>
      <c r="AW300" s="116"/>
      <c r="AX300" s="116"/>
      <c r="AY300" s="116"/>
      <c r="AZ300" s="116"/>
      <c r="BA300" s="116"/>
      <c r="BB300" s="116"/>
      <c r="BC300" s="116"/>
      <c r="BD300" s="116"/>
      <c r="BE300" s="116"/>
      <c r="BF300" s="116"/>
      <c r="BG300" s="116"/>
      <c r="BH300" s="116"/>
    </row>
    <row r="301" spans="1:60" outlineLevel="1" x14ac:dyDescent="0.2">
      <c r="A301" s="119"/>
      <c r="B301" s="120"/>
      <c r="C301" s="147" t="s">
        <v>473</v>
      </c>
      <c r="D301" s="122"/>
      <c r="E301" s="123">
        <v>18</v>
      </c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16"/>
      <c r="Z301" s="116"/>
      <c r="AA301" s="116"/>
      <c r="AB301" s="116"/>
      <c r="AC301" s="116"/>
      <c r="AD301" s="116"/>
      <c r="AE301" s="116"/>
      <c r="AF301" s="116"/>
      <c r="AG301" s="116" t="s">
        <v>133</v>
      </c>
      <c r="AH301" s="116">
        <v>0</v>
      </c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  <c r="AV301" s="116"/>
      <c r="AW301" s="116"/>
      <c r="AX301" s="116"/>
      <c r="AY301" s="116"/>
      <c r="AZ301" s="116"/>
      <c r="BA301" s="116"/>
      <c r="BB301" s="116"/>
      <c r="BC301" s="116"/>
      <c r="BD301" s="116"/>
      <c r="BE301" s="116"/>
      <c r="BF301" s="116"/>
      <c r="BG301" s="116"/>
      <c r="BH301" s="116"/>
    </row>
    <row r="302" spans="1:60" ht="22.5" outlineLevel="1" x14ac:dyDescent="0.2">
      <c r="A302" s="133">
        <v>121</v>
      </c>
      <c r="B302" s="134" t="s">
        <v>474</v>
      </c>
      <c r="C302" s="146" t="s">
        <v>475</v>
      </c>
      <c r="D302" s="135" t="s">
        <v>156</v>
      </c>
      <c r="E302" s="136">
        <v>35.6</v>
      </c>
      <c r="F302" s="137"/>
      <c r="G302" s="138">
        <f>ROUND(E302*F302,2)</f>
        <v>0</v>
      </c>
      <c r="H302" s="121">
        <v>31.22</v>
      </c>
      <c r="I302" s="121">
        <f>ROUND(E302*H302,2)</f>
        <v>1111.43</v>
      </c>
      <c r="J302" s="121">
        <v>66.78</v>
      </c>
      <c r="K302" s="121">
        <f>ROUND(E302*J302,2)</f>
        <v>2377.37</v>
      </c>
      <c r="L302" s="121">
        <v>15</v>
      </c>
      <c r="M302" s="121">
        <f>G302*(1+L302/100)</f>
        <v>0</v>
      </c>
      <c r="N302" s="121">
        <v>8.0000000000000007E-5</v>
      </c>
      <c r="O302" s="121">
        <f>ROUND(E302*N302,2)</f>
        <v>0</v>
      </c>
      <c r="P302" s="121">
        <v>0</v>
      </c>
      <c r="Q302" s="121">
        <f>ROUND(E302*P302,2)</f>
        <v>0</v>
      </c>
      <c r="R302" s="121"/>
      <c r="S302" s="121" t="s">
        <v>141</v>
      </c>
      <c r="T302" s="121" t="s">
        <v>151</v>
      </c>
      <c r="U302" s="121">
        <v>0.13719999999999999</v>
      </c>
      <c r="V302" s="121">
        <f>ROUND(E302*U302,2)</f>
        <v>4.88</v>
      </c>
      <c r="W302" s="121"/>
      <c r="X302" s="121" t="s">
        <v>130</v>
      </c>
      <c r="Y302" s="116"/>
      <c r="Z302" s="116"/>
      <c r="AA302" s="116"/>
      <c r="AB302" s="116"/>
      <c r="AC302" s="116"/>
      <c r="AD302" s="116"/>
      <c r="AE302" s="116"/>
      <c r="AF302" s="116"/>
      <c r="AG302" s="116" t="s">
        <v>131</v>
      </c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  <c r="AV302" s="116"/>
      <c r="AW302" s="116"/>
      <c r="AX302" s="116"/>
      <c r="AY302" s="116"/>
      <c r="AZ302" s="116"/>
      <c r="BA302" s="116"/>
      <c r="BB302" s="116"/>
      <c r="BC302" s="116"/>
      <c r="BD302" s="116"/>
      <c r="BE302" s="116"/>
      <c r="BF302" s="116"/>
      <c r="BG302" s="116"/>
      <c r="BH302" s="116"/>
    </row>
    <row r="303" spans="1:60" outlineLevel="1" x14ac:dyDescent="0.2">
      <c r="A303" s="119"/>
      <c r="B303" s="120"/>
      <c r="C303" s="147" t="s">
        <v>476</v>
      </c>
      <c r="D303" s="122"/>
      <c r="E303" s="123">
        <v>6.6</v>
      </c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16"/>
      <c r="Z303" s="116"/>
      <c r="AA303" s="116"/>
      <c r="AB303" s="116"/>
      <c r="AC303" s="116"/>
      <c r="AD303" s="116"/>
      <c r="AE303" s="116"/>
      <c r="AF303" s="116"/>
      <c r="AG303" s="116" t="s">
        <v>133</v>
      </c>
      <c r="AH303" s="116">
        <v>0</v>
      </c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  <c r="AV303" s="116"/>
      <c r="AW303" s="116"/>
      <c r="AX303" s="116"/>
      <c r="AY303" s="116"/>
      <c r="AZ303" s="116"/>
      <c r="BA303" s="116"/>
      <c r="BB303" s="116"/>
      <c r="BC303" s="116"/>
      <c r="BD303" s="116"/>
      <c r="BE303" s="116"/>
      <c r="BF303" s="116"/>
      <c r="BG303" s="116"/>
      <c r="BH303" s="116"/>
    </row>
    <row r="304" spans="1:60" outlineLevel="1" x14ac:dyDescent="0.2">
      <c r="A304" s="119"/>
      <c r="B304" s="120"/>
      <c r="C304" s="147" t="s">
        <v>472</v>
      </c>
      <c r="D304" s="122"/>
      <c r="E304" s="123">
        <v>11</v>
      </c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16"/>
      <c r="Z304" s="116"/>
      <c r="AA304" s="116"/>
      <c r="AB304" s="116"/>
      <c r="AC304" s="116"/>
      <c r="AD304" s="116"/>
      <c r="AE304" s="116"/>
      <c r="AF304" s="116"/>
      <c r="AG304" s="116" t="s">
        <v>133</v>
      </c>
      <c r="AH304" s="116">
        <v>0</v>
      </c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6"/>
      <c r="AU304" s="116"/>
      <c r="AV304" s="116"/>
      <c r="AW304" s="116"/>
      <c r="AX304" s="116"/>
      <c r="AY304" s="116"/>
      <c r="AZ304" s="116"/>
      <c r="BA304" s="116"/>
      <c r="BB304" s="116"/>
      <c r="BC304" s="116"/>
      <c r="BD304" s="116"/>
      <c r="BE304" s="116"/>
      <c r="BF304" s="116"/>
      <c r="BG304" s="116"/>
      <c r="BH304" s="116"/>
    </row>
    <row r="305" spans="1:60" outlineLevel="1" x14ac:dyDescent="0.2">
      <c r="A305" s="119"/>
      <c r="B305" s="120"/>
      <c r="C305" s="147" t="s">
        <v>473</v>
      </c>
      <c r="D305" s="122"/>
      <c r="E305" s="123">
        <v>18</v>
      </c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16"/>
      <c r="Z305" s="116"/>
      <c r="AA305" s="116"/>
      <c r="AB305" s="116"/>
      <c r="AC305" s="116"/>
      <c r="AD305" s="116"/>
      <c r="AE305" s="116"/>
      <c r="AF305" s="116"/>
      <c r="AG305" s="116" t="s">
        <v>133</v>
      </c>
      <c r="AH305" s="116">
        <v>0</v>
      </c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</row>
    <row r="306" spans="1:60" ht="22.5" outlineLevel="1" x14ac:dyDescent="0.2">
      <c r="A306" s="133">
        <v>122</v>
      </c>
      <c r="B306" s="134" t="s">
        <v>477</v>
      </c>
      <c r="C306" s="146" t="s">
        <v>478</v>
      </c>
      <c r="D306" s="135" t="s">
        <v>150</v>
      </c>
      <c r="E306" s="136">
        <v>34.450000000000003</v>
      </c>
      <c r="F306" s="137"/>
      <c r="G306" s="138">
        <f>ROUND(E306*F306,2)</f>
        <v>0</v>
      </c>
      <c r="H306" s="121">
        <v>356.05</v>
      </c>
      <c r="I306" s="121">
        <f>ROUND(E306*H306,2)</f>
        <v>12265.92</v>
      </c>
      <c r="J306" s="121">
        <v>184.95</v>
      </c>
      <c r="K306" s="121">
        <f>ROUND(E306*J306,2)</f>
        <v>6371.53</v>
      </c>
      <c r="L306" s="121">
        <v>15</v>
      </c>
      <c r="M306" s="121">
        <f>G306*(1+L306/100)</f>
        <v>0</v>
      </c>
      <c r="N306" s="121">
        <v>3.63E-3</v>
      </c>
      <c r="O306" s="121">
        <f>ROUND(E306*N306,2)</f>
        <v>0.13</v>
      </c>
      <c r="P306" s="121">
        <v>0</v>
      </c>
      <c r="Q306" s="121">
        <f>ROUND(E306*P306,2)</f>
        <v>0</v>
      </c>
      <c r="R306" s="121"/>
      <c r="S306" s="121" t="s">
        <v>141</v>
      </c>
      <c r="T306" s="121" t="s">
        <v>151</v>
      </c>
      <c r="U306" s="121">
        <v>0.38</v>
      </c>
      <c r="V306" s="121">
        <f>ROUND(E306*U306,2)</f>
        <v>13.09</v>
      </c>
      <c r="W306" s="121"/>
      <c r="X306" s="121" t="s">
        <v>130</v>
      </c>
      <c r="Y306" s="116"/>
      <c r="Z306" s="116"/>
      <c r="AA306" s="116"/>
      <c r="AB306" s="116"/>
      <c r="AC306" s="116"/>
      <c r="AD306" s="116"/>
      <c r="AE306" s="116"/>
      <c r="AF306" s="116"/>
      <c r="AG306" s="116" t="s">
        <v>131</v>
      </c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  <c r="AV306" s="116"/>
      <c r="AW306" s="116"/>
      <c r="AX306" s="116"/>
      <c r="AY306" s="116"/>
      <c r="AZ306" s="116"/>
      <c r="BA306" s="116"/>
      <c r="BB306" s="116"/>
      <c r="BC306" s="116"/>
      <c r="BD306" s="116"/>
      <c r="BE306" s="116"/>
      <c r="BF306" s="116"/>
      <c r="BG306" s="116"/>
      <c r="BH306" s="116"/>
    </row>
    <row r="307" spans="1:60" outlineLevel="1" x14ac:dyDescent="0.2">
      <c r="A307" s="119"/>
      <c r="B307" s="120"/>
      <c r="C307" s="147" t="s">
        <v>163</v>
      </c>
      <c r="D307" s="122"/>
      <c r="E307" s="123">
        <v>4.42</v>
      </c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16"/>
      <c r="Z307" s="116"/>
      <c r="AA307" s="116"/>
      <c r="AB307" s="116"/>
      <c r="AC307" s="116"/>
      <c r="AD307" s="116"/>
      <c r="AE307" s="116"/>
      <c r="AF307" s="116"/>
      <c r="AG307" s="116" t="s">
        <v>133</v>
      </c>
      <c r="AH307" s="116">
        <v>0</v>
      </c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  <c r="AV307" s="116"/>
      <c r="AW307" s="116"/>
      <c r="AX307" s="116"/>
      <c r="AY307" s="116"/>
      <c r="AZ307" s="116"/>
      <c r="BA307" s="116"/>
      <c r="BB307" s="116"/>
      <c r="BC307" s="116"/>
      <c r="BD307" s="116"/>
      <c r="BE307" s="116"/>
      <c r="BF307" s="116"/>
      <c r="BG307" s="116"/>
      <c r="BH307" s="116"/>
    </row>
    <row r="308" spans="1:60" outlineLevel="1" x14ac:dyDescent="0.2">
      <c r="A308" s="119"/>
      <c r="B308" s="120"/>
      <c r="C308" s="147" t="s">
        <v>202</v>
      </c>
      <c r="D308" s="122"/>
      <c r="E308" s="123">
        <v>21.45</v>
      </c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16"/>
      <c r="Z308" s="116"/>
      <c r="AA308" s="116"/>
      <c r="AB308" s="116"/>
      <c r="AC308" s="116"/>
      <c r="AD308" s="116"/>
      <c r="AE308" s="116"/>
      <c r="AF308" s="116"/>
      <c r="AG308" s="116" t="s">
        <v>133</v>
      </c>
      <c r="AH308" s="116">
        <v>0</v>
      </c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  <c r="AV308" s="116"/>
      <c r="AW308" s="116"/>
      <c r="AX308" s="116"/>
      <c r="AY308" s="116"/>
      <c r="AZ308" s="116"/>
      <c r="BA308" s="116"/>
      <c r="BB308" s="116"/>
      <c r="BC308" s="116"/>
      <c r="BD308" s="116"/>
      <c r="BE308" s="116"/>
      <c r="BF308" s="116"/>
      <c r="BG308" s="116"/>
      <c r="BH308" s="116"/>
    </row>
    <row r="309" spans="1:60" outlineLevel="1" x14ac:dyDescent="0.2">
      <c r="A309" s="119"/>
      <c r="B309" s="120"/>
      <c r="C309" s="147" t="s">
        <v>203</v>
      </c>
      <c r="D309" s="122"/>
      <c r="E309" s="123">
        <v>8.58</v>
      </c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16"/>
      <c r="Z309" s="116"/>
      <c r="AA309" s="116"/>
      <c r="AB309" s="116"/>
      <c r="AC309" s="116"/>
      <c r="AD309" s="116"/>
      <c r="AE309" s="116"/>
      <c r="AF309" s="116"/>
      <c r="AG309" s="116" t="s">
        <v>133</v>
      </c>
      <c r="AH309" s="116">
        <v>0</v>
      </c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116"/>
      <c r="BC309" s="116"/>
      <c r="BD309" s="116"/>
      <c r="BE309" s="116"/>
      <c r="BF309" s="116"/>
      <c r="BG309" s="116"/>
      <c r="BH309" s="116"/>
    </row>
    <row r="310" spans="1:60" outlineLevel="1" x14ac:dyDescent="0.2">
      <c r="A310" s="133">
        <v>123</v>
      </c>
      <c r="B310" s="134" t="s">
        <v>479</v>
      </c>
      <c r="C310" s="146" t="s">
        <v>480</v>
      </c>
      <c r="D310" s="135" t="s">
        <v>156</v>
      </c>
      <c r="E310" s="136">
        <v>1.2</v>
      </c>
      <c r="F310" s="137"/>
      <c r="G310" s="138">
        <f>ROUND(E310*F310,2)</f>
        <v>0</v>
      </c>
      <c r="H310" s="121">
        <v>0</v>
      </c>
      <c r="I310" s="121">
        <f>ROUND(E310*H310,2)</f>
        <v>0</v>
      </c>
      <c r="J310" s="121">
        <v>74</v>
      </c>
      <c r="K310" s="121">
        <f>ROUND(E310*J310,2)</f>
        <v>88.8</v>
      </c>
      <c r="L310" s="121">
        <v>15</v>
      </c>
      <c r="M310" s="121">
        <f>G310*(1+L310/100)</f>
        <v>0</v>
      </c>
      <c r="N310" s="121">
        <v>0</v>
      </c>
      <c r="O310" s="121">
        <f>ROUND(E310*N310,2)</f>
        <v>0</v>
      </c>
      <c r="P310" s="121">
        <v>0</v>
      </c>
      <c r="Q310" s="121">
        <f>ROUND(E310*P310,2)</f>
        <v>0</v>
      </c>
      <c r="R310" s="121"/>
      <c r="S310" s="121" t="s">
        <v>141</v>
      </c>
      <c r="T310" s="121" t="s">
        <v>151</v>
      </c>
      <c r="U310" s="121">
        <v>0.152</v>
      </c>
      <c r="V310" s="121">
        <f>ROUND(E310*U310,2)</f>
        <v>0.18</v>
      </c>
      <c r="W310" s="121"/>
      <c r="X310" s="121" t="s">
        <v>130</v>
      </c>
      <c r="Y310" s="116"/>
      <c r="Z310" s="116"/>
      <c r="AA310" s="116"/>
      <c r="AB310" s="116"/>
      <c r="AC310" s="116"/>
      <c r="AD310" s="116"/>
      <c r="AE310" s="116"/>
      <c r="AF310" s="116"/>
      <c r="AG310" s="116" t="s">
        <v>131</v>
      </c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  <c r="AV310" s="116"/>
      <c r="AW310" s="116"/>
      <c r="AX310" s="116"/>
      <c r="AY310" s="116"/>
      <c r="AZ310" s="116"/>
      <c r="BA310" s="116"/>
      <c r="BB310" s="116"/>
      <c r="BC310" s="116"/>
      <c r="BD310" s="116"/>
      <c r="BE310" s="116"/>
      <c r="BF310" s="116"/>
      <c r="BG310" s="116"/>
      <c r="BH310" s="116"/>
    </row>
    <row r="311" spans="1:60" outlineLevel="1" x14ac:dyDescent="0.2">
      <c r="A311" s="119"/>
      <c r="B311" s="120"/>
      <c r="C311" s="147" t="s">
        <v>481</v>
      </c>
      <c r="D311" s="122"/>
      <c r="E311" s="123">
        <v>1.2</v>
      </c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16"/>
      <c r="Z311" s="116"/>
      <c r="AA311" s="116"/>
      <c r="AB311" s="116"/>
      <c r="AC311" s="116"/>
      <c r="AD311" s="116"/>
      <c r="AE311" s="116"/>
      <c r="AF311" s="116"/>
      <c r="AG311" s="116" t="s">
        <v>133</v>
      </c>
      <c r="AH311" s="116">
        <v>0</v>
      </c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6"/>
      <c r="AU311" s="116"/>
      <c r="AV311" s="116"/>
      <c r="AW311" s="116"/>
      <c r="AX311" s="116"/>
      <c r="AY311" s="116"/>
      <c r="AZ311" s="116"/>
      <c r="BA311" s="116"/>
      <c r="BB311" s="116"/>
      <c r="BC311" s="116"/>
      <c r="BD311" s="116"/>
      <c r="BE311" s="116"/>
      <c r="BF311" s="116"/>
      <c r="BG311" s="116"/>
      <c r="BH311" s="116"/>
    </row>
    <row r="312" spans="1:60" outlineLevel="1" x14ac:dyDescent="0.2">
      <c r="A312" s="133">
        <v>124</v>
      </c>
      <c r="B312" s="134" t="s">
        <v>479</v>
      </c>
      <c r="C312" s="146" t="s">
        <v>480</v>
      </c>
      <c r="D312" s="135" t="s">
        <v>156</v>
      </c>
      <c r="E312" s="136">
        <v>1.6</v>
      </c>
      <c r="F312" s="137"/>
      <c r="G312" s="138">
        <f>ROUND(E312*F312,2)</f>
        <v>0</v>
      </c>
      <c r="H312" s="121">
        <v>0</v>
      </c>
      <c r="I312" s="121">
        <f>ROUND(E312*H312,2)</f>
        <v>0</v>
      </c>
      <c r="J312" s="121">
        <v>74</v>
      </c>
      <c r="K312" s="121">
        <f>ROUND(E312*J312,2)</f>
        <v>118.4</v>
      </c>
      <c r="L312" s="121">
        <v>15</v>
      </c>
      <c r="M312" s="121">
        <f>G312*(1+L312/100)</f>
        <v>0</v>
      </c>
      <c r="N312" s="121">
        <v>0</v>
      </c>
      <c r="O312" s="121">
        <f>ROUND(E312*N312,2)</f>
        <v>0</v>
      </c>
      <c r="P312" s="121">
        <v>0</v>
      </c>
      <c r="Q312" s="121">
        <f>ROUND(E312*P312,2)</f>
        <v>0</v>
      </c>
      <c r="R312" s="121"/>
      <c r="S312" s="121" t="s">
        <v>141</v>
      </c>
      <c r="T312" s="121" t="s">
        <v>151</v>
      </c>
      <c r="U312" s="121">
        <v>0.152</v>
      </c>
      <c r="V312" s="121">
        <f>ROUND(E312*U312,2)</f>
        <v>0.24</v>
      </c>
      <c r="W312" s="121"/>
      <c r="X312" s="121" t="s">
        <v>130</v>
      </c>
      <c r="Y312" s="116"/>
      <c r="Z312" s="116"/>
      <c r="AA312" s="116"/>
      <c r="AB312" s="116"/>
      <c r="AC312" s="116"/>
      <c r="AD312" s="116"/>
      <c r="AE312" s="116"/>
      <c r="AF312" s="116"/>
      <c r="AG312" s="116" t="s">
        <v>131</v>
      </c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  <c r="AV312" s="116"/>
      <c r="AW312" s="116"/>
      <c r="AX312" s="116"/>
      <c r="AY312" s="116"/>
      <c r="AZ312" s="116"/>
      <c r="BA312" s="116"/>
      <c r="BB312" s="116"/>
      <c r="BC312" s="116"/>
      <c r="BD312" s="116"/>
      <c r="BE312" s="116"/>
      <c r="BF312" s="116"/>
      <c r="BG312" s="116"/>
      <c r="BH312" s="116"/>
    </row>
    <row r="313" spans="1:60" outlineLevel="1" x14ac:dyDescent="0.2">
      <c r="A313" s="119"/>
      <c r="B313" s="120"/>
      <c r="C313" s="147" t="s">
        <v>482</v>
      </c>
      <c r="D313" s="122"/>
      <c r="E313" s="123">
        <v>1.6</v>
      </c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16"/>
      <c r="Z313" s="116"/>
      <c r="AA313" s="116"/>
      <c r="AB313" s="116"/>
      <c r="AC313" s="116"/>
      <c r="AD313" s="116"/>
      <c r="AE313" s="116"/>
      <c r="AF313" s="116"/>
      <c r="AG313" s="116" t="s">
        <v>133</v>
      </c>
      <c r="AH313" s="116">
        <v>0</v>
      </c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116"/>
      <c r="BC313" s="116"/>
      <c r="BD313" s="116"/>
      <c r="BE313" s="116"/>
      <c r="BF313" s="116"/>
      <c r="BG313" s="116"/>
      <c r="BH313" s="116"/>
    </row>
    <row r="314" spans="1:60" ht="22.5" outlineLevel="1" x14ac:dyDescent="0.2">
      <c r="A314" s="133">
        <v>125</v>
      </c>
      <c r="B314" s="134" t="s">
        <v>483</v>
      </c>
      <c r="C314" s="146" t="s">
        <v>484</v>
      </c>
      <c r="D314" s="135" t="s">
        <v>156</v>
      </c>
      <c r="E314" s="136">
        <v>17.225000000000001</v>
      </c>
      <c r="F314" s="137"/>
      <c r="G314" s="138">
        <f>ROUND(E314*F314,2)</f>
        <v>0</v>
      </c>
      <c r="H314" s="121">
        <v>10.42</v>
      </c>
      <c r="I314" s="121">
        <f>ROUND(E314*H314,2)</f>
        <v>179.48</v>
      </c>
      <c r="J314" s="121">
        <v>38.08</v>
      </c>
      <c r="K314" s="121">
        <f>ROUND(E314*J314,2)</f>
        <v>655.93</v>
      </c>
      <c r="L314" s="121">
        <v>15</v>
      </c>
      <c r="M314" s="121">
        <f>G314*(1+L314/100)</f>
        <v>0</v>
      </c>
      <c r="N314" s="121">
        <v>4.0000000000000003E-5</v>
      </c>
      <c r="O314" s="121">
        <f>ROUND(E314*N314,2)</f>
        <v>0</v>
      </c>
      <c r="P314" s="121">
        <v>0</v>
      </c>
      <c r="Q314" s="121">
        <f>ROUND(E314*P314,2)</f>
        <v>0</v>
      </c>
      <c r="R314" s="121"/>
      <c r="S314" s="121" t="s">
        <v>141</v>
      </c>
      <c r="T314" s="121" t="s">
        <v>151</v>
      </c>
      <c r="U314" s="121">
        <v>7.8200000000000006E-2</v>
      </c>
      <c r="V314" s="121">
        <f>ROUND(E314*U314,2)</f>
        <v>1.35</v>
      </c>
      <c r="W314" s="121"/>
      <c r="X314" s="121" t="s">
        <v>130</v>
      </c>
      <c r="Y314" s="116"/>
      <c r="Z314" s="116"/>
      <c r="AA314" s="116"/>
      <c r="AB314" s="116"/>
      <c r="AC314" s="116"/>
      <c r="AD314" s="116"/>
      <c r="AE314" s="116"/>
      <c r="AF314" s="116"/>
      <c r="AG314" s="116" t="s">
        <v>131</v>
      </c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  <c r="AV314" s="116"/>
      <c r="AW314" s="116"/>
      <c r="AX314" s="116"/>
      <c r="AY314" s="116"/>
      <c r="AZ314" s="116"/>
      <c r="BA314" s="116"/>
      <c r="BB314" s="116"/>
      <c r="BC314" s="116"/>
      <c r="BD314" s="116"/>
      <c r="BE314" s="116"/>
      <c r="BF314" s="116"/>
      <c r="BG314" s="116"/>
      <c r="BH314" s="116"/>
    </row>
    <row r="315" spans="1:60" outlineLevel="1" x14ac:dyDescent="0.2">
      <c r="A315" s="119"/>
      <c r="B315" s="120"/>
      <c r="C315" s="149" t="s">
        <v>457</v>
      </c>
      <c r="D315" s="124"/>
      <c r="E315" s="125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16"/>
      <c r="Z315" s="116"/>
      <c r="AA315" s="116"/>
      <c r="AB315" s="116"/>
      <c r="AC315" s="116"/>
      <c r="AD315" s="116"/>
      <c r="AE315" s="116"/>
      <c r="AF315" s="116"/>
      <c r="AG315" s="116" t="s">
        <v>133</v>
      </c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  <c r="AV315" s="116"/>
      <c r="AW315" s="116"/>
      <c r="AX315" s="116"/>
      <c r="AY315" s="116"/>
      <c r="AZ315" s="116"/>
      <c r="BA315" s="116"/>
      <c r="BB315" s="116"/>
      <c r="BC315" s="116"/>
      <c r="BD315" s="116"/>
      <c r="BE315" s="116"/>
      <c r="BF315" s="116"/>
      <c r="BG315" s="116"/>
      <c r="BH315" s="116"/>
    </row>
    <row r="316" spans="1:60" outlineLevel="1" x14ac:dyDescent="0.2">
      <c r="A316" s="119"/>
      <c r="B316" s="120"/>
      <c r="C316" s="150" t="s">
        <v>485</v>
      </c>
      <c r="D316" s="124"/>
      <c r="E316" s="125">
        <v>4.42</v>
      </c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16"/>
      <c r="Z316" s="116"/>
      <c r="AA316" s="116"/>
      <c r="AB316" s="116"/>
      <c r="AC316" s="116"/>
      <c r="AD316" s="116"/>
      <c r="AE316" s="116"/>
      <c r="AF316" s="116"/>
      <c r="AG316" s="116" t="s">
        <v>133</v>
      </c>
      <c r="AH316" s="116">
        <v>2</v>
      </c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  <c r="AV316" s="116"/>
      <c r="AW316" s="116"/>
      <c r="AX316" s="116"/>
      <c r="AY316" s="116"/>
      <c r="AZ316" s="116"/>
      <c r="BA316" s="116"/>
      <c r="BB316" s="116"/>
      <c r="BC316" s="116"/>
      <c r="BD316" s="116"/>
      <c r="BE316" s="116"/>
      <c r="BF316" s="116"/>
      <c r="BG316" s="116"/>
      <c r="BH316" s="116"/>
    </row>
    <row r="317" spans="1:60" outlineLevel="1" x14ac:dyDescent="0.2">
      <c r="A317" s="119"/>
      <c r="B317" s="120"/>
      <c r="C317" s="150" t="s">
        <v>486</v>
      </c>
      <c r="D317" s="124"/>
      <c r="E317" s="125">
        <v>21.45</v>
      </c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16"/>
      <c r="Z317" s="116"/>
      <c r="AA317" s="116"/>
      <c r="AB317" s="116"/>
      <c r="AC317" s="116"/>
      <c r="AD317" s="116"/>
      <c r="AE317" s="116"/>
      <c r="AF317" s="116"/>
      <c r="AG317" s="116" t="s">
        <v>133</v>
      </c>
      <c r="AH317" s="116">
        <v>2</v>
      </c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  <c r="AV317" s="116"/>
      <c r="AW317" s="116"/>
      <c r="AX317" s="116"/>
      <c r="AY317" s="116"/>
      <c r="AZ317" s="116"/>
      <c r="BA317" s="116"/>
      <c r="BB317" s="116"/>
      <c r="BC317" s="116"/>
      <c r="BD317" s="116"/>
      <c r="BE317" s="116"/>
      <c r="BF317" s="116"/>
      <c r="BG317" s="116"/>
      <c r="BH317" s="116"/>
    </row>
    <row r="318" spans="1:60" outlineLevel="1" x14ac:dyDescent="0.2">
      <c r="A318" s="119"/>
      <c r="B318" s="120"/>
      <c r="C318" s="150" t="s">
        <v>487</v>
      </c>
      <c r="D318" s="124"/>
      <c r="E318" s="125">
        <v>8.58</v>
      </c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16"/>
      <c r="Z318" s="116"/>
      <c r="AA318" s="116"/>
      <c r="AB318" s="116"/>
      <c r="AC318" s="116"/>
      <c r="AD318" s="116"/>
      <c r="AE318" s="116"/>
      <c r="AF318" s="116"/>
      <c r="AG318" s="116" t="s">
        <v>133</v>
      </c>
      <c r="AH318" s="116">
        <v>2</v>
      </c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</row>
    <row r="319" spans="1:60" outlineLevel="1" x14ac:dyDescent="0.2">
      <c r="A319" s="119"/>
      <c r="B319" s="120"/>
      <c r="C319" s="149" t="s">
        <v>460</v>
      </c>
      <c r="D319" s="124"/>
      <c r="E319" s="125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16"/>
      <c r="Z319" s="116"/>
      <c r="AA319" s="116"/>
      <c r="AB319" s="116"/>
      <c r="AC319" s="116"/>
      <c r="AD319" s="116"/>
      <c r="AE319" s="116"/>
      <c r="AF319" s="116"/>
      <c r="AG319" s="116" t="s">
        <v>133</v>
      </c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  <c r="AV319" s="116"/>
      <c r="AW319" s="116"/>
      <c r="AX319" s="116"/>
      <c r="AY319" s="116"/>
      <c r="AZ319" s="116"/>
      <c r="BA319" s="116"/>
      <c r="BB319" s="116"/>
      <c r="BC319" s="116"/>
      <c r="BD319" s="116"/>
      <c r="BE319" s="116"/>
      <c r="BF319" s="116"/>
      <c r="BG319" s="116"/>
      <c r="BH319" s="116"/>
    </row>
    <row r="320" spans="1:60" outlineLevel="1" x14ac:dyDescent="0.2">
      <c r="A320" s="119"/>
      <c r="B320" s="120"/>
      <c r="C320" s="147" t="s">
        <v>488</v>
      </c>
      <c r="D320" s="122"/>
      <c r="E320" s="123">
        <v>17.225000000000001</v>
      </c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16"/>
      <c r="Z320" s="116"/>
      <c r="AA320" s="116"/>
      <c r="AB320" s="116"/>
      <c r="AC320" s="116"/>
      <c r="AD320" s="116"/>
      <c r="AE320" s="116"/>
      <c r="AF320" s="116"/>
      <c r="AG320" s="116" t="s">
        <v>133</v>
      </c>
      <c r="AH320" s="116">
        <v>0</v>
      </c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6"/>
      <c r="AT320" s="116"/>
      <c r="AU320" s="116"/>
      <c r="AV320" s="116"/>
      <c r="AW320" s="116"/>
      <c r="AX320" s="116"/>
      <c r="AY320" s="116"/>
      <c r="AZ320" s="116"/>
      <c r="BA320" s="116"/>
      <c r="BB320" s="116"/>
      <c r="BC320" s="116"/>
      <c r="BD320" s="116"/>
      <c r="BE320" s="116"/>
      <c r="BF320" s="116"/>
      <c r="BG320" s="116"/>
      <c r="BH320" s="116"/>
    </row>
    <row r="321" spans="1:60" ht="22.5" outlineLevel="1" x14ac:dyDescent="0.2">
      <c r="A321" s="139">
        <v>126</v>
      </c>
      <c r="B321" s="140" t="s">
        <v>489</v>
      </c>
      <c r="C321" s="148" t="s">
        <v>490</v>
      </c>
      <c r="D321" s="141" t="s">
        <v>145</v>
      </c>
      <c r="E321" s="142">
        <v>2</v>
      </c>
      <c r="F321" s="143"/>
      <c r="G321" s="144">
        <f>ROUND(E321*F321,2)</f>
        <v>0</v>
      </c>
      <c r="H321" s="121">
        <v>131.5</v>
      </c>
      <c r="I321" s="121">
        <f>ROUND(E321*H321,2)</f>
        <v>263</v>
      </c>
      <c r="J321" s="121">
        <v>0</v>
      </c>
      <c r="K321" s="121">
        <f>ROUND(E321*J321,2)</f>
        <v>0</v>
      </c>
      <c r="L321" s="121">
        <v>15</v>
      </c>
      <c r="M321" s="121">
        <f>G321*(1+L321/100)</f>
        <v>0</v>
      </c>
      <c r="N321" s="121">
        <v>1.3999999999999999E-4</v>
      </c>
      <c r="O321" s="121">
        <f>ROUND(E321*N321,2)</f>
        <v>0</v>
      </c>
      <c r="P321" s="121">
        <v>0</v>
      </c>
      <c r="Q321" s="121">
        <f>ROUND(E321*P321,2)</f>
        <v>0</v>
      </c>
      <c r="R321" s="121" t="s">
        <v>173</v>
      </c>
      <c r="S321" s="121" t="s">
        <v>141</v>
      </c>
      <c r="T321" s="121" t="s">
        <v>141</v>
      </c>
      <c r="U321" s="121">
        <v>0</v>
      </c>
      <c r="V321" s="121">
        <f>ROUND(E321*U321,2)</f>
        <v>0</v>
      </c>
      <c r="W321" s="121"/>
      <c r="X321" s="121" t="s">
        <v>169</v>
      </c>
      <c r="Y321" s="116"/>
      <c r="Z321" s="116"/>
      <c r="AA321" s="116"/>
      <c r="AB321" s="116"/>
      <c r="AC321" s="116"/>
      <c r="AD321" s="116"/>
      <c r="AE321" s="116"/>
      <c r="AF321" s="116"/>
      <c r="AG321" s="116" t="s">
        <v>170</v>
      </c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  <c r="BC321" s="116"/>
      <c r="BD321" s="116"/>
      <c r="BE321" s="116"/>
      <c r="BF321" s="116"/>
      <c r="BG321" s="116"/>
      <c r="BH321" s="116"/>
    </row>
    <row r="322" spans="1:60" outlineLevel="1" x14ac:dyDescent="0.2">
      <c r="A322" s="139">
        <v>127</v>
      </c>
      <c r="B322" s="140" t="s">
        <v>491</v>
      </c>
      <c r="C322" s="148" t="s">
        <v>492</v>
      </c>
      <c r="D322" s="141" t="s">
        <v>0</v>
      </c>
      <c r="E322" s="142">
        <v>243.41659999999999</v>
      </c>
      <c r="F322" s="143"/>
      <c r="G322" s="144">
        <f>ROUND(E322*F322,2)</f>
        <v>0</v>
      </c>
      <c r="H322" s="121">
        <v>0</v>
      </c>
      <c r="I322" s="121">
        <f>ROUND(E322*H322,2)</f>
        <v>0</v>
      </c>
      <c r="J322" s="121">
        <v>0.77</v>
      </c>
      <c r="K322" s="121">
        <f>ROUND(E322*J322,2)</f>
        <v>187.43</v>
      </c>
      <c r="L322" s="121">
        <v>15</v>
      </c>
      <c r="M322" s="121">
        <f>G322*(1+L322/100)</f>
        <v>0</v>
      </c>
      <c r="N322" s="121">
        <v>0</v>
      </c>
      <c r="O322" s="121">
        <f>ROUND(E322*N322,2)</f>
        <v>0</v>
      </c>
      <c r="P322" s="121">
        <v>0</v>
      </c>
      <c r="Q322" s="121">
        <f>ROUND(E322*P322,2)</f>
        <v>0</v>
      </c>
      <c r="R322" s="121"/>
      <c r="S322" s="121" t="s">
        <v>141</v>
      </c>
      <c r="T322" s="121" t="s">
        <v>151</v>
      </c>
      <c r="U322" s="121">
        <v>0</v>
      </c>
      <c r="V322" s="121">
        <f>ROUND(E322*U322,2)</f>
        <v>0</v>
      </c>
      <c r="W322" s="121"/>
      <c r="X322" s="121" t="s">
        <v>271</v>
      </c>
      <c r="Y322" s="116"/>
      <c r="Z322" s="116"/>
      <c r="AA322" s="116"/>
      <c r="AB322" s="116"/>
      <c r="AC322" s="116"/>
      <c r="AD322" s="116"/>
      <c r="AE322" s="116"/>
      <c r="AF322" s="116"/>
      <c r="AG322" s="116" t="s">
        <v>272</v>
      </c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  <c r="AV322" s="116"/>
      <c r="AW322" s="116"/>
      <c r="AX322" s="116"/>
      <c r="AY322" s="116"/>
      <c r="AZ322" s="116"/>
      <c r="BA322" s="116"/>
      <c r="BB322" s="116"/>
      <c r="BC322" s="116"/>
      <c r="BD322" s="116"/>
      <c r="BE322" s="116"/>
      <c r="BF322" s="116"/>
      <c r="BG322" s="116"/>
      <c r="BH322" s="116"/>
    </row>
    <row r="323" spans="1:60" x14ac:dyDescent="0.2">
      <c r="A323" s="127" t="s">
        <v>125</v>
      </c>
      <c r="B323" s="128" t="s">
        <v>89</v>
      </c>
      <c r="C323" s="145" t="s">
        <v>90</v>
      </c>
      <c r="D323" s="129"/>
      <c r="E323" s="130"/>
      <c r="F323" s="131"/>
      <c r="G323" s="132">
        <f>SUMIF(AG324:AG347,"&lt;&gt;NOR",G324:G347)</f>
        <v>0</v>
      </c>
      <c r="H323" s="126"/>
      <c r="I323" s="126">
        <f>SUM(I324:I347)</f>
        <v>11240.27</v>
      </c>
      <c r="J323" s="126"/>
      <c r="K323" s="126">
        <f>SUM(K324:K347)</f>
        <v>14155.73</v>
      </c>
      <c r="L323" s="126"/>
      <c r="M323" s="126">
        <f>SUM(M324:M347)</f>
        <v>0</v>
      </c>
      <c r="N323" s="126"/>
      <c r="O323" s="126">
        <f>SUM(O324:O347)</f>
        <v>0.12000000000000001</v>
      </c>
      <c r="P323" s="126"/>
      <c r="Q323" s="126">
        <f>SUM(Q324:Q347)</f>
        <v>0</v>
      </c>
      <c r="R323" s="126"/>
      <c r="S323" s="126"/>
      <c r="T323" s="126"/>
      <c r="U323" s="126"/>
      <c r="V323" s="126">
        <f>SUM(V324:V347)</f>
        <v>26.2</v>
      </c>
      <c r="W323" s="126"/>
      <c r="X323" s="126"/>
      <c r="AG323" t="s">
        <v>126</v>
      </c>
    </row>
    <row r="324" spans="1:60" outlineLevel="1" x14ac:dyDescent="0.2">
      <c r="A324" s="133">
        <v>128</v>
      </c>
      <c r="B324" s="134" t="s">
        <v>493</v>
      </c>
      <c r="C324" s="146" t="s">
        <v>494</v>
      </c>
      <c r="D324" s="135" t="s">
        <v>150</v>
      </c>
      <c r="E324" s="136">
        <v>18.225000000000001</v>
      </c>
      <c r="F324" s="137"/>
      <c r="G324" s="138">
        <f>ROUND(E324*F324,2)</f>
        <v>0</v>
      </c>
      <c r="H324" s="121">
        <v>24.89</v>
      </c>
      <c r="I324" s="121">
        <f>ROUND(E324*H324,2)</f>
        <v>453.62</v>
      </c>
      <c r="J324" s="121">
        <v>25.21</v>
      </c>
      <c r="K324" s="121">
        <f>ROUND(E324*J324,2)</f>
        <v>459.45</v>
      </c>
      <c r="L324" s="121">
        <v>15</v>
      </c>
      <c r="M324" s="121">
        <f>G324*(1+L324/100)</f>
        <v>0</v>
      </c>
      <c r="N324" s="121">
        <v>2.1000000000000001E-4</v>
      </c>
      <c r="O324" s="121">
        <f>ROUND(E324*N324,2)</f>
        <v>0</v>
      </c>
      <c r="P324" s="121">
        <v>0</v>
      </c>
      <c r="Q324" s="121">
        <f>ROUND(E324*P324,2)</f>
        <v>0</v>
      </c>
      <c r="R324" s="121"/>
      <c r="S324" s="121" t="s">
        <v>141</v>
      </c>
      <c r="T324" s="121" t="s">
        <v>141</v>
      </c>
      <c r="U324" s="121">
        <v>0.05</v>
      </c>
      <c r="V324" s="121">
        <f>ROUND(E324*U324,2)</f>
        <v>0.91</v>
      </c>
      <c r="W324" s="121"/>
      <c r="X324" s="121" t="s">
        <v>130</v>
      </c>
      <c r="Y324" s="116"/>
      <c r="Z324" s="116"/>
      <c r="AA324" s="116"/>
      <c r="AB324" s="116"/>
      <c r="AC324" s="116"/>
      <c r="AD324" s="116"/>
      <c r="AE324" s="116"/>
      <c r="AF324" s="116"/>
      <c r="AG324" s="116" t="s">
        <v>131</v>
      </c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  <c r="BC324" s="116"/>
      <c r="BD324" s="116"/>
      <c r="BE324" s="116"/>
      <c r="BF324" s="116"/>
      <c r="BG324" s="116"/>
      <c r="BH324" s="116"/>
    </row>
    <row r="325" spans="1:60" outlineLevel="1" x14ac:dyDescent="0.2">
      <c r="A325" s="119"/>
      <c r="B325" s="120"/>
      <c r="C325" s="147" t="s">
        <v>495</v>
      </c>
      <c r="D325" s="122"/>
      <c r="E325" s="123">
        <v>16.8</v>
      </c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16"/>
      <c r="Z325" s="116"/>
      <c r="AA325" s="116"/>
      <c r="AB325" s="116"/>
      <c r="AC325" s="116"/>
      <c r="AD325" s="116"/>
      <c r="AE325" s="116"/>
      <c r="AF325" s="116"/>
      <c r="AG325" s="116" t="s">
        <v>133</v>
      </c>
      <c r="AH325" s="116">
        <v>0</v>
      </c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  <c r="AV325" s="116"/>
      <c r="AW325" s="116"/>
      <c r="AX325" s="116"/>
      <c r="AY325" s="116"/>
      <c r="AZ325" s="116"/>
      <c r="BA325" s="116"/>
      <c r="BB325" s="116"/>
      <c r="BC325" s="116"/>
      <c r="BD325" s="116"/>
      <c r="BE325" s="116"/>
      <c r="BF325" s="116"/>
      <c r="BG325" s="116"/>
      <c r="BH325" s="116"/>
    </row>
    <row r="326" spans="1:60" outlineLevel="1" x14ac:dyDescent="0.2">
      <c r="A326" s="119"/>
      <c r="B326" s="120"/>
      <c r="C326" s="147" t="s">
        <v>496</v>
      </c>
      <c r="D326" s="122"/>
      <c r="E326" s="123">
        <v>-1.2</v>
      </c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16"/>
      <c r="Z326" s="116"/>
      <c r="AA326" s="116"/>
      <c r="AB326" s="116"/>
      <c r="AC326" s="116"/>
      <c r="AD326" s="116"/>
      <c r="AE326" s="116"/>
      <c r="AF326" s="116"/>
      <c r="AG326" s="116" t="s">
        <v>133</v>
      </c>
      <c r="AH326" s="116">
        <v>0</v>
      </c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  <c r="AV326" s="116"/>
      <c r="AW326" s="116"/>
      <c r="AX326" s="116"/>
      <c r="AY326" s="116"/>
      <c r="AZ326" s="116"/>
      <c r="BA326" s="116"/>
      <c r="BB326" s="116"/>
      <c r="BC326" s="116"/>
      <c r="BD326" s="116"/>
      <c r="BE326" s="116"/>
      <c r="BF326" s="116"/>
      <c r="BG326" s="116"/>
      <c r="BH326" s="116"/>
    </row>
    <row r="327" spans="1:60" outlineLevel="1" x14ac:dyDescent="0.2">
      <c r="A327" s="119"/>
      <c r="B327" s="120"/>
      <c r="C327" s="147" t="s">
        <v>497</v>
      </c>
      <c r="D327" s="122"/>
      <c r="E327" s="123">
        <v>2.625</v>
      </c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16"/>
      <c r="Z327" s="116"/>
      <c r="AA327" s="116"/>
      <c r="AB327" s="116"/>
      <c r="AC327" s="116"/>
      <c r="AD327" s="116"/>
      <c r="AE327" s="116"/>
      <c r="AF327" s="116"/>
      <c r="AG327" s="116" t="s">
        <v>133</v>
      </c>
      <c r="AH327" s="116">
        <v>0</v>
      </c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6"/>
      <c r="AU327" s="116"/>
      <c r="AV327" s="116"/>
      <c r="AW327" s="116"/>
      <c r="AX327" s="116"/>
      <c r="AY327" s="116"/>
      <c r="AZ327" s="116"/>
      <c r="BA327" s="116"/>
      <c r="BB327" s="116"/>
      <c r="BC327" s="116"/>
      <c r="BD327" s="116"/>
      <c r="BE327" s="116"/>
      <c r="BF327" s="116"/>
      <c r="BG327" s="116"/>
      <c r="BH327" s="116"/>
    </row>
    <row r="328" spans="1:60" outlineLevel="1" x14ac:dyDescent="0.2">
      <c r="A328" s="133">
        <v>129</v>
      </c>
      <c r="B328" s="134" t="s">
        <v>498</v>
      </c>
      <c r="C328" s="146" t="s">
        <v>499</v>
      </c>
      <c r="D328" s="135" t="s">
        <v>150</v>
      </c>
      <c r="E328" s="136">
        <v>18.225000000000001</v>
      </c>
      <c r="F328" s="137"/>
      <c r="G328" s="138">
        <f>ROUND(E328*F328,2)</f>
        <v>0</v>
      </c>
      <c r="H328" s="121">
        <v>0</v>
      </c>
      <c r="I328" s="121">
        <f>ROUND(E328*H328,2)</f>
        <v>0</v>
      </c>
      <c r="J328" s="121">
        <v>49.1</v>
      </c>
      <c r="K328" s="121">
        <f>ROUND(E328*J328,2)</f>
        <v>894.85</v>
      </c>
      <c r="L328" s="121">
        <v>15</v>
      </c>
      <c r="M328" s="121">
        <f>G328*(1+L328/100)</f>
        <v>0</v>
      </c>
      <c r="N328" s="121">
        <v>0</v>
      </c>
      <c r="O328" s="121">
        <f>ROUND(E328*N328,2)</f>
        <v>0</v>
      </c>
      <c r="P328" s="121">
        <v>0</v>
      </c>
      <c r="Q328" s="121">
        <f>ROUND(E328*P328,2)</f>
        <v>0</v>
      </c>
      <c r="R328" s="121"/>
      <c r="S328" s="121" t="s">
        <v>141</v>
      </c>
      <c r="T328" s="121" t="s">
        <v>151</v>
      </c>
      <c r="U328" s="121">
        <v>0.1</v>
      </c>
      <c r="V328" s="121">
        <f>ROUND(E328*U328,2)</f>
        <v>1.82</v>
      </c>
      <c r="W328" s="121"/>
      <c r="X328" s="121" t="s">
        <v>130</v>
      </c>
      <c r="Y328" s="116"/>
      <c r="Z328" s="116"/>
      <c r="AA328" s="116"/>
      <c r="AB328" s="116"/>
      <c r="AC328" s="116"/>
      <c r="AD328" s="116"/>
      <c r="AE328" s="116"/>
      <c r="AF328" s="116"/>
      <c r="AG328" s="116" t="s">
        <v>131</v>
      </c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16"/>
      <c r="BF328" s="116"/>
      <c r="BG328" s="116"/>
      <c r="BH328" s="116"/>
    </row>
    <row r="329" spans="1:60" outlineLevel="1" x14ac:dyDescent="0.2">
      <c r="A329" s="119"/>
      <c r="B329" s="120"/>
      <c r="C329" s="147" t="s">
        <v>495</v>
      </c>
      <c r="D329" s="122"/>
      <c r="E329" s="123">
        <v>16.8</v>
      </c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16"/>
      <c r="Z329" s="116"/>
      <c r="AA329" s="116"/>
      <c r="AB329" s="116"/>
      <c r="AC329" s="116"/>
      <c r="AD329" s="116"/>
      <c r="AE329" s="116"/>
      <c r="AF329" s="116"/>
      <c r="AG329" s="116" t="s">
        <v>133</v>
      </c>
      <c r="AH329" s="116">
        <v>0</v>
      </c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6"/>
      <c r="BC329" s="116"/>
      <c r="BD329" s="116"/>
      <c r="BE329" s="116"/>
      <c r="BF329" s="116"/>
      <c r="BG329" s="116"/>
      <c r="BH329" s="116"/>
    </row>
    <row r="330" spans="1:60" outlineLevel="1" x14ac:dyDescent="0.2">
      <c r="A330" s="119"/>
      <c r="B330" s="120"/>
      <c r="C330" s="147" t="s">
        <v>496</v>
      </c>
      <c r="D330" s="122"/>
      <c r="E330" s="123">
        <v>-1.2</v>
      </c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16"/>
      <c r="Z330" s="116"/>
      <c r="AA330" s="116"/>
      <c r="AB330" s="116"/>
      <c r="AC330" s="116"/>
      <c r="AD330" s="116"/>
      <c r="AE330" s="116"/>
      <c r="AF330" s="116"/>
      <c r="AG330" s="116" t="s">
        <v>133</v>
      </c>
      <c r="AH330" s="116">
        <v>0</v>
      </c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  <c r="BC330" s="116"/>
      <c r="BD330" s="116"/>
      <c r="BE330" s="116"/>
      <c r="BF330" s="116"/>
      <c r="BG330" s="116"/>
      <c r="BH330" s="116"/>
    </row>
    <row r="331" spans="1:60" outlineLevel="1" x14ac:dyDescent="0.2">
      <c r="A331" s="119"/>
      <c r="B331" s="120"/>
      <c r="C331" s="147" t="s">
        <v>497</v>
      </c>
      <c r="D331" s="122"/>
      <c r="E331" s="123">
        <v>2.625</v>
      </c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16"/>
      <c r="Z331" s="116"/>
      <c r="AA331" s="116"/>
      <c r="AB331" s="116"/>
      <c r="AC331" s="116"/>
      <c r="AD331" s="116"/>
      <c r="AE331" s="116"/>
      <c r="AF331" s="116"/>
      <c r="AG331" s="116" t="s">
        <v>133</v>
      </c>
      <c r="AH331" s="116">
        <v>0</v>
      </c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  <c r="BC331" s="116"/>
      <c r="BD331" s="116"/>
      <c r="BE331" s="116"/>
      <c r="BF331" s="116"/>
      <c r="BG331" s="116"/>
      <c r="BH331" s="116"/>
    </row>
    <row r="332" spans="1:60" outlineLevel="1" x14ac:dyDescent="0.2">
      <c r="A332" s="133">
        <v>130</v>
      </c>
      <c r="B332" s="134" t="s">
        <v>500</v>
      </c>
      <c r="C332" s="146" t="s">
        <v>501</v>
      </c>
      <c r="D332" s="135" t="s">
        <v>150</v>
      </c>
      <c r="E332" s="136">
        <v>18.225000000000001</v>
      </c>
      <c r="F332" s="137"/>
      <c r="G332" s="138">
        <f>ROUND(E332*F332,2)</f>
        <v>0</v>
      </c>
      <c r="H332" s="121">
        <v>142.66</v>
      </c>
      <c r="I332" s="121">
        <f>ROUND(E332*H332,2)</f>
        <v>2599.98</v>
      </c>
      <c r="J332" s="121">
        <v>653.34</v>
      </c>
      <c r="K332" s="121">
        <f>ROUND(E332*J332,2)</f>
        <v>11907.12</v>
      </c>
      <c r="L332" s="121">
        <v>15</v>
      </c>
      <c r="M332" s="121">
        <f>G332*(1+L332/100)</f>
        <v>0</v>
      </c>
      <c r="N332" s="121">
        <v>5.3499999999999997E-3</v>
      </c>
      <c r="O332" s="121">
        <f>ROUND(E332*N332,2)</f>
        <v>0.1</v>
      </c>
      <c r="P332" s="121">
        <v>0</v>
      </c>
      <c r="Q332" s="121">
        <f>ROUND(E332*P332,2)</f>
        <v>0</v>
      </c>
      <c r="R332" s="121"/>
      <c r="S332" s="121" t="s">
        <v>141</v>
      </c>
      <c r="T332" s="121" t="s">
        <v>141</v>
      </c>
      <c r="U332" s="121">
        <v>1.288</v>
      </c>
      <c r="V332" s="121">
        <f>ROUND(E332*U332,2)</f>
        <v>23.47</v>
      </c>
      <c r="W332" s="121"/>
      <c r="X332" s="121" t="s">
        <v>130</v>
      </c>
      <c r="Y332" s="116"/>
      <c r="Z332" s="116"/>
      <c r="AA332" s="116"/>
      <c r="AB332" s="116"/>
      <c r="AC332" s="116"/>
      <c r="AD332" s="116"/>
      <c r="AE332" s="116"/>
      <c r="AF332" s="116"/>
      <c r="AG332" s="116" t="s">
        <v>131</v>
      </c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  <c r="BC332" s="116"/>
      <c r="BD332" s="116"/>
      <c r="BE332" s="116"/>
      <c r="BF332" s="116"/>
      <c r="BG332" s="116"/>
      <c r="BH332" s="116"/>
    </row>
    <row r="333" spans="1:60" outlineLevel="1" x14ac:dyDescent="0.2">
      <c r="A333" s="119"/>
      <c r="B333" s="120"/>
      <c r="C333" s="147" t="s">
        <v>495</v>
      </c>
      <c r="D333" s="122"/>
      <c r="E333" s="123">
        <v>16.8</v>
      </c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16"/>
      <c r="Z333" s="116"/>
      <c r="AA333" s="116"/>
      <c r="AB333" s="116"/>
      <c r="AC333" s="116"/>
      <c r="AD333" s="116"/>
      <c r="AE333" s="116"/>
      <c r="AF333" s="116"/>
      <c r="AG333" s="116" t="s">
        <v>133</v>
      </c>
      <c r="AH333" s="116">
        <v>0</v>
      </c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  <c r="AV333" s="116"/>
      <c r="AW333" s="116"/>
      <c r="AX333" s="116"/>
      <c r="AY333" s="116"/>
      <c r="AZ333" s="116"/>
      <c r="BA333" s="116"/>
      <c r="BB333" s="116"/>
      <c r="BC333" s="116"/>
      <c r="BD333" s="116"/>
      <c r="BE333" s="116"/>
      <c r="BF333" s="116"/>
      <c r="BG333" s="116"/>
      <c r="BH333" s="116"/>
    </row>
    <row r="334" spans="1:60" outlineLevel="1" x14ac:dyDescent="0.2">
      <c r="A334" s="119"/>
      <c r="B334" s="120"/>
      <c r="C334" s="147" t="s">
        <v>496</v>
      </c>
      <c r="D334" s="122"/>
      <c r="E334" s="123">
        <v>-1.2</v>
      </c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16"/>
      <c r="Z334" s="116"/>
      <c r="AA334" s="116"/>
      <c r="AB334" s="116"/>
      <c r="AC334" s="116"/>
      <c r="AD334" s="116"/>
      <c r="AE334" s="116"/>
      <c r="AF334" s="116"/>
      <c r="AG334" s="116" t="s">
        <v>133</v>
      </c>
      <c r="AH334" s="116">
        <v>0</v>
      </c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  <c r="AV334" s="116"/>
      <c r="AW334" s="116"/>
      <c r="AX334" s="116"/>
      <c r="AY334" s="116"/>
      <c r="AZ334" s="116"/>
      <c r="BA334" s="116"/>
      <c r="BB334" s="116"/>
      <c r="BC334" s="116"/>
      <c r="BD334" s="116"/>
      <c r="BE334" s="116"/>
      <c r="BF334" s="116"/>
      <c r="BG334" s="116"/>
      <c r="BH334" s="116"/>
    </row>
    <row r="335" spans="1:60" outlineLevel="1" x14ac:dyDescent="0.2">
      <c r="A335" s="119"/>
      <c r="B335" s="120"/>
      <c r="C335" s="147" t="s">
        <v>497</v>
      </c>
      <c r="D335" s="122"/>
      <c r="E335" s="123">
        <v>2.625</v>
      </c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16"/>
      <c r="Z335" s="116"/>
      <c r="AA335" s="116"/>
      <c r="AB335" s="116"/>
      <c r="AC335" s="116"/>
      <c r="AD335" s="116"/>
      <c r="AE335" s="116"/>
      <c r="AF335" s="116"/>
      <c r="AG335" s="116" t="s">
        <v>133</v>
      </c>
      <c r="AH335" s="116">
        <v>0</v>
      </c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16"/>
      <c r="BF335" s="116"/>
      <c r="BG335" s="116"/>
      <c r="BH335" s="116"/>
    </row>
    <row r="336" spans="1:60" outlineLevel="1" x14ac:dyDescent="0.2">
      <c r="A336" s="133">
        <v>131</v>
      </c>
      <c r="B336" s="134" t="s">
        <v>502</v>
      </c>
      <c r="C336" s="146" t="s">
        <v>503</v>
      </c>
      <c r="D336" s="135" t="s">
        <v>150</v>
      </c>
      <c r="E336" s="136">
        <v>18.225000000000001</v>
      </c>
      <c r="F336" s="137"/>
      <c r="G336" s="138">
        <f>ROUND(E336*F336,2)</f>
        <v>0</v>
      </c>
      <c r="H336" s="121">
        <v>9.1999999999999993</v>
      </c>
      <c r="I336" s="121">
        <f>ROUND(E336*H336,2)</f>
        <v>167.67</v>
      </c>
      <c r="J336" s="121">
        <v>0</v>
      </c>
      <c r="K336" s="121">
        <f>ROUND(E336*J336,2)</f>
        <v>0</v>
      </c>
      <c r="L336" s="121">
        <v>15</v>
      </c>
      <c r="M336" s="121">
        <f>G336*(1+L336/100)</f>
        <v>0</v>
      </c>
      <c r="N336" s="121">
        <v>8.9999999999999998E-4</v>
      </c>
      <c r="O336" s="121">
        <f>ROUND(E336*N336,2)</f>
        <v>0.02</v>
      </c>
      <c r="P336" s="121">
        <v>0</v>
      </c>
      <c r="Q336" s="121">
        <f>ROUND(E336*P336,2)</f>
        <v>0</v>
      </c>
      <c r="R336" s="121"/>
      <c r="S336" s="121" t="s">
        <v>141</v>
      </c>
      <c r="T336" s="121" t="s">
        <v>141</v>
      </c>
      <c r="U336" s="121">
        <v>0</v>
      </c>
      <c r="V336" s="121">
        <f>ROUND(E336*U336,2)</f>
        <v>0</v>
      </c>
      <c r="W336" s="121"/>
      <c r="X336" s="121" t="s">
        <v>130</v>
      </c>
      <c r="Y336" s="116"/>
      <c r="Z336" s="116"/>
      <c r="AA336" s="116"/>
      <c r="AB336" s="116"/>
      <c r="AC336" s="116"/>
      <c r="AD336" s="116"/>
      <c r="AE336" s="116"/>
      <c r="AF336" s="116"/>
      <c r="AG336" s="116" t="s">
        <v>131</v>
      </c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  <c r="AV336" s="116"/>
      <c r="AW336" s="116"/>
      <c r="AX336" s="116"/>
      <c r="AY336" s="116"/>
      <c r="AZ336" s="116"/>
      <c r="BA336" s="116"/>
      <c r="BB336" s="116"/>
      <c r="BC336" s="116"/>
      <c r="BD336" s="116"/>
      <c r="BE336" s="116"/>
      <c r="BF336" s="116"/>
      <c r="BG336" s="116"/>
      <c r="BH336" s="116"/>
    </row>
    <row r="337" spans="1:60" outlineLevel="1" x14ac:dyDescent="0.2">
      <c r="A337" s="119"/>
      <c r="B337" s="120"/>
      <c r="C337" s="147" t="s">
        <v>495</v>
      </c>
      <c r="D337" s="122"/>
      <c r="E337" s="123">
        <v>16.8</v>
      </c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16"/>
      <c r="Z337" s="116"/>
      <c r="AA337" s="116"/>
      <c r="AB337" s="116"/>
      <c r="AC337" s="116"/>
      <c r="AD337" s="116"/>
      <c r="AE337" s="116"/>
      <c r="AF337" s="116"/>
      <c r="AG337" s="116" t="s">
        <v>133</v>
      </c>
      <c r="AH337" s="116">
        <v>0</v>
      </c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  <c r="AV337" s="116"/>
      <c r="AW337" s="116"/>
      <c r="AX337" s="116"/>
      <c r="AY337" s="116"/>
      <c r="AZ337" s="116"/>
      <c r="BA337" s="116"/>
      <c r="BB337" s="116"/>
      <c r="BC337" s="116"/>
      <c r="BD337" s="116"/>
      <c r="BE337" s="116"/>
      <c r="BF337" s="116"/>
      <c r="BG337" s="116"/>
      <c r="BH337" s="116"/>
    </row>
    <row r="338" spans="1:60" outlineLevel="1" x14ac:dyDescent="0.2">
      <c r="A338" s="119"/>
      <c r="B338" s="120"/>
      <c r="C338" s="147" t="s">
        <v>496</v>
      </c>
      <c r="D338" s="122"/>
      <c r="E338" s="123">
        <v>-1.2</v>
      </c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16"/>
      <c r="Z338" s="116"/>
      <c r="AA338" s="116"/>
      <c r="AB338" s="116"/>
      <c r="AC338" s="116"/>
      <c r="AD338" s="116"/>
      <c r="AE338" s="116"/>
      <c r="AF338" s="116"/>
      <c r="AG338" s="116" t="s">
        <v>133</v>
      </c>
      <c r="AH338" s="116">
        <v>0</v>
      </c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  <c r="AV338" s="116"/>
      <c r="AW338" s="116"/>
      <c r="AX338" s="116"/>
      <c r="AY338" s="116"/>
      <c r="AZ338" s="116"/>
      <c r="BA338" s="116"/>
      <c r="BB338" s="116"/>
      <c r="BC338" s="116"/>
      <c r="BD338" s="116"/>
      <c r="BE338" s="116"/>
      <c r="BF338" s="116"/>
      <c r="BG338" s="116"/>
      <c r="BH338" s="116"/>
    </row>
    <row r="339" spans="1:60" outlineLevel="1" x14ac:dyDescent="0.2">
      <c r="A339" s="119"/>
      <c r="B339" s="120"/>
      <c r="C339" s="147" t="s">
        <v>497</v>
      </c>
      <c r="D339" s="122"/>
      <c r="E339" s="123">
        <v>2.625</v>
      </c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16"/>
      <c r="Z339" s="116"/>
      <c r="AA339" s="116"/>
      <c r="AB339" s="116"/>
      <c r="AC339" s="116"/>
      <c r="AD339" s="116"/>
      <c r="AE339" s="116"/>
      <c r="AF339" s="116"/>
      <c r="AG339" s="116" t="s">
        <v>133</v>
      </c>
      <c r="AH339" s="116">
        <v>0</v>
      </c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  <c r="AV339" s="116"/>
      <c r="AW339" s="116"/>
      <c r="AX339" s="116"/>
      <c r="AY339" s="116"/>
      <c r="AZ339" s="116"/>
      <c r="BA339" s="116"/>
      <c r="BB339" s="116"/>
      <c r="BC339" s="116"/>
      <c r="BD339" s="116"/>
      <c r="BE339" s="116"/>
      <c r="BF339" s="116"/>
      <c r="BG339" s="116"/>
      <c r="BH339" s="116"/>
    </row>
    <row r="340" spans="1:60" ht="22.5" outlineLevel="1" x14ac:dyDescent="0.2">
      <c r="A340" s="133">
        <v>132</v>
      </c>
      <c r="B340" s="134" t="s">
        <v>504</v>
      </c>
      <c r="C340" s="146" t="s">
        <v>505</v>
      </c>
      <c r="D340" s="135" t="s">
        <v>150</v>
      </c>
      <c r="E340" s="136">
        <v>20.047499999999999</v>
      </c>
      <c r="F340" s="137"/>
      <c r="G340" s="138">
        <f>ROUND(E340*F340,2)</f>
        <v>0</v>
      </c>
      <c r="H340" s="121">
        <v>400</v>
      </c>
      <c r="I340" s="121">
        <f>ROUND(E340*H340,2)</f>
        <v>8019</v>
      </c>
      <c r="J340" s="121">
        <v>0</v>
      </c>
      <c r="K340" s="121">
        <f>ROUND(E340*J340,2)</f>
        <v>0</v>
      </c>
      <c r="L340" s="121">
        <v>15</v>
      </c>
      <c r="M340" s="121">
        <f>G340*(1+L340/100)</f>
        <v>0</v>
      </c>
      <c r="N340" s="121">
        <v>0</v>
      </c>
      <c r="O340" s="121">
        <f>ROUND(E340*N340,2)</f>
        <v>0</v>
      </c>
      <c r="P340" s="121">
        <v>0</v>
      </c>
      <c r="Q340" s="121">
        <f>ROUND(E340*P340,2)</f>
        <v>0</v>
      </c>
      <c r="R340" s="121"/>
      <c r="S340" s="121" t="s">
        <v>128</v>
      </c>
      <c r="T340" s="121" t="s">
        <v>168</v>
      </c>
      <c r="U340" s="121">
        <v>0</v>
      </c>
      <c r="V340" s="121">
        <f>ROUND(E340*U340,2)</f>
        <v>0</v>
      </c>
      <c r="W340" s="121"/>
      <c r="X340" s="121" t="s">
        <v>179</v>
      </c>
      <c r="Y340" s="116"/>
      <c r="Z340" s="116"/>
      <c r="AA340" s="116"/>
      <c r="AB340" s="116"/>
      <c r="AC340" s="116"/>
      <c r="AD340" s="116"/>
      <c r="AE340" s="116"/>
      <c r="AF340" s="116"/>
      <c r="AG340" s="116" t="s">
        <v>355</v>
      </c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  <c r="AV340" s="116"/>
      <c r="AW340" s="116"/>
      <c r="AX340" s="116"/>
      <c r="AY340" s="116"/>
      <c r="AZ340" s="116"/>
      <c r="BA340" s="116"/>
      <c r="BB340" s="116"/>
      <c r="BC340" s="116"/>
      <c r="BD340" s="116"/>
      <c r="BE340" s="116"/>
      <c r="BF340" s="116"/>
      <c r="BG340" s="116"/>
      <c r="BH340" s="116"/>
    </row>
    <row r="341" spans="1:60" outlineLevel="1" x14ac:dyDescent="0.2">
      <c r="A341" s="119"/>
      <c r="B341" s="120"/>
      <c r="C341" s="149" t="s">
        <v>457</v>
      </c>
      <c r="D341" s="124"/>
      <c r="E341" s="125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16"/>
      <c r="Z341" s="116"/>
      <c r="AA341" s="116"/>
      <c r="AB341" s="116"/>
      <c r="AC341" s="116"/>
      <c r="AD341" s="116"/>
      <c r="AE341" s="116"/>
      <c r="AF341" s="116"/>
      <c r="AG341" s="116" t="s">
        <v>133</v>
      </c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  <c r="AV341" s="116"/>
      <c r="AW341" s="116"/>
      <c r="AX341" s="116"/>
      <c r="AY341" s="116"/>
      <c r="AZ341" s="116"/>
      <c r="BA341" s="116"/>
      <c r="BB341" s="116"/>
      <c r="BC341" s="116"/>
      <c r="BD341" s="116"/>
      <c r="BE341" s="116"/>
      <c r="BF341" s="116"/>
      <c r="BG341" s="116"/>
      <c r="BH341" s="116"/>
    </row>
    <row r="342" spans="1:60" outlineLevel="1" x14ac:dyDescent="0.2">
      <c r="A342" s="119"/>
      <c r="B342" s="120"/>
      <c r="C342" s="150" t="s">
        <v>506</v>
      </c>
      <c r="D342" s="124"/>
      <c r="E342" s="125">
        <v>16.8</v>
      </c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16"/>
      <c r="Z342" s="116"/>
      <c r="AA342" s="116"/>
      <c r="AB342" s="116"/>
      <c r="AC342" s="116"/>
      <c r="AD342" s="116"/>
      <c r="AE342" s="116"/>
      <c r="AF342" s="116"/>
      <c r="AG342" s="116" t="s">
        <v>133</v>
      </c>
      <c r="AH342" s="116">
        <v>2</v>
      </c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</row>
    <row r="343" spans="1:60" outlineLevel="1" x14ac:dyDescent="0.2">
      <c r="A343" s="119"/>
      <c r="B343" s="120"/>
      <c r="C343" s="150" t="s">
        <v>507</v>
      </c>
      <c r="D343" s="124"/>
      <c r="E343" s="125">
        <v>-1.2</v>
      </c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16"/>
      <c r="Z343" s="116"/>
      <c r="AA343" s="116"/>
      <c r="AB343" s="116"/>
      <c r="AC343" s="116"/>
      <c r="AD343" s="116"/>
      <c r="AE343" s="116"/>
      <c r="AF343" s="116"/>
      <c r="AG343" s="116" t="s">
        <v>133</v>
      </c>
      <c r="AH343" s="116">
        <v>2</v>
      </c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  <c r="AV343" s="116"/>
      <c r="AW343" s="116"/>
      <c r="AX343" s="116"/>
      <c r="AY343" s="116"/>
      <c r="AZ343" s="116"/>
      <c r="BA343" s="116"/>
      <c r="BB343" s="116"/>
      <c r="BC343" s="116"/>
      <c r="BD343" s="116"/>
      <c r="BE343" s="116"/>
      <c r="BF343" s="116"/>
      <c r="BG343" s="116"/>
      <c r="BH343" s="116"/>
    </row>
    <row r="344" spans="1:60" outlineLevel="1" x14ac:dyDescent="0.2">
      <c r="A344" s="119"/>
      <c r="B344" s="120"/>
      <c r="C344" s="150" t="s">
        <v>508</v>
      </c>
      <c r="D344" s="124"/>
      <c r="E344" s="125">
        <v>2.625</v>
      </c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16"/>
      <c r="Z344" s="116"/>
      <c r="AA344" s="116"/>
      <c r="AB344" s="116"/>
      <c r="AC344" s="116"/>
      <c r="AD344" s="116"/>
      <c r="AE344" s="116"/>
      <c r="AF344" s="116"/>
      <c r="AG344" s="116" t="s">
        <v>133</v>
      </c>
      <c r="AH344" s="116">
        <v>2</v>
      </c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  <c r="AV344" s="116"/>
      <c r="AW344" s="116"/>
      <c r="AX344" s="116"/>
      <c r="AY344" s="116"/>
      <c r="AZ344" s="116"/>
      <c r="BA344" s="116"/>
      <c r="BB344" s="116"/>
      <c r="BC344" s="116"/>
      <c r="BD344" s="116"/>
      <c r="BE344" s="116"/>
      <c r="BF344" s="116"/>
      <c r="BG344" s="116"/>
      <c r="BH344" s="116"/>
    </row>
    <row r="345" spans="1:60" outlineLevel="1" x14ac:dyDescent="0.2">
      <c r="A345" s="119"/>
      <c r="B345" s="120"/>
      <c r="C345" s="149" t="s">
        <v>460</v>
      </c>
      <c r="D345" s="124"/>
      <c r="E345" s="125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16"/>
      <c r="Z345" s="116"/>
      <c r="AA345" s="116"/>
      <c r="AB345" s="116"/>
      <c r="AC345" s="116"/>
      <c r="AD345" s="116"/>
      <c r="AE345" s="116"/>
      <c r="AF345" s="116"/>
      <c r="AG345" s="116" t="s">
        <v>133</v>
      </c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16"/>
      <c r="BF345" s="116"/>
      <c r="BG345" s="116"/>
      <c r="BH345" s="116"/>
    </row>
    <row r="346" spans="1:60" outlineLevel="1" x14ac:dyDescent="0.2">
      <c r="A346" s="119"/>
      <c r="B346" s="120"/>
      <c r="C346" s="147" t="s">
        <v>509</v>
      </c>
      <c r="D346" s="122"/>
      <c r="E346" s="123">
        <v>20.047499999999999</v>
      </c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16"/>
      <c r="Z346" s="116"/>
      <c r="AA346" s="116"/>
      <c r="AB346" s="116"/>
      <c r="AC346" s="116"/>
      <c r="AD346" s="116"/>
      <c r="AE346" s="116"/>
      <c r="AF346" s="116"/>
      <c r="AG346" s="116" t="s">
        <v>133</v>
      </c>
      <c r="AH346" s="116">
        <v>0</v>
      </c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6"/>
      <c r="AZ346" s="116"/>
      <c r="BA346" s="116"/>
      <c r="BB346" s="116"/>
      <c r="BC346" s="116"/>
      <c r="BD346" s="116"/>
      <c r="BE346" s="116"/>
      <c r="BF346" s="116"/>
      <c r="BG346" s="116"/>
      <c r="BH346" s="116"/>
    </row>
    <row r="347" spans="1:60" outlineLevel="1" x14ac:dyDescent="0.2">
      <c r="A347" s="139">
        <v>133</v>
      </c>
      <c r="B347" s="140" t="s">
        <v>510</v>
      </c>
      <c r="C347" s="148" t="s">
        <v>511</v>
      </c>
      <c r="D347" s="141" t="s">
        <v>0</v>
      </c>
      <c r="E347" s="142">
        <v>245.01689999999999</v>
      </c>
      <c r="F347" s="143"/>
      <c r="G347" s="144">
        <f>ROUND(E347*F347,2)</f>
        <v>0</v>
      </c>
      <c r="H347" s="121">
        <v>0</v>
      </c>
      <c r="I347" s="121">
        <f>ROUND(E347*H347,2)</f>
        <v>0</v>
      </c>
      <c r="J347" s="121">
        <v>3.65</v>
      </c>
      <c r="K347" s="121">
        <f>ROUND(E347*J347,2)</f>
        <v>894.31</v>
      </c>
      <c r="L347" s="121">
        <v>15</v>
      </c>
      <c r="M347" s="121">
        <f>G347*(1+L347/100)</f>
        <v>0</v>
      </c>
      <c r="N347" s="121">
        <v>0</v>
      </c>
      <c r="O347" s="121">
        <f>ROUND(E347*N347,2)</f>
        <v>0</v>
      </c>
      <c r="P347" s="121">
        <v>0</v>
      </c>
      <c r="Q347" s="121">
        <f>ROUND(E347*P347,2)</f>
        <v>0</v>
      </c>
      <c r="R347" s="121"/>
      <c r="S347" s="121" t="s">
        <v>141</v>
      </c>
      <c r="T347" s="121" t="s">
        <v>151</v>
      </c>
      <c r="U347" s="121">
        <v>0</v>
      </c>
      <c r="V347" s="121">
        <f>ROUND(E347*U347,2)</f>
        <v>0</v>
      </c>
      <c r="W347" s="121"/>
      <c r="X347" s="121" t="s">
        <v>271</v>
      </c>
      <c r="Y347" s="116"/>
      <c r="Z347" s="116"/>
      <c r="AA347" s="116"/>
      <c r="AB347" s="116"/>
      <c r="AC347" s="116"/>
      <c r="AD347" s="116"/>
      <c r="AE347" s="116"/>
      <c r="AF347" s="116"/>
      <c r="AG347" s="116" t="s">
        <v>272</v>
      </c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</row>
    <row r="348" spans="1:60" x14ac:dyDescent="0.2">
      <c r="A348" s="127" t="s">
        <v>125</v>
      </c>
      <c r="B348" s="128" t="s">
        <v>91</v>
      </c>
      <c r="C348" s="145" t="s">
        <v>92</v>
      </c>
      <c r="D348" s="129"/>
      <c r="E348" s="130"/>
      <c r="F348" s="131"/>
      <c r="G348" s="132">
        <f>SUMIF(AG349:AG352,"&lt;&gt;NOR",G349:G352)</f>
        <v>0</v>
      </c>
      <c r="H348" s="126"/>
      <c r="I348" s="126">
        <f>SUM(I349:I352)</f>
        <v>518.83000000000004</v>
      </c>
      <c r="J348" s="126"/>
      <c r="K348" s="126">
        <f>SUM(K349:K352)</f>
        <v>2023.0900000000001</v>
      </c>
      <c r="L348" s="126"/>
      <c r="M348" s="126">
        <f>SUM(M349:M352)</f>
        <v>0</v>
      </c>
      <c r="N348" s="126"/>
      <c r="O348" s="126">
        <f>SUM(O349:O352)</f>
        <v>0</v>
      </c>
      <c r="P348" s="126"/>
      <c r="Q348" s="126">
        <f>SUM(Q349:Q352)</f>
        <v>0</v>
      </c>
      <c r="R348" s="126"/>
      <c r="S348" s="126"/>
      <c r="T348" s="126"/>
      <c r="U348" s="126"/>
      <c r="V348" s="126">
        <f>SUM(V349:V352)</f>
        <v>4.16</v>
      </c>
      <c r="W348" s="126"/>
      <c r="X348" s="126"/>
      <c r="AG348" t="s">
        <v>126</v>
      </c>
    </row>
    <row r="349" spans="1:60" outlineLevel="1" x14ac:dyDescent="0.2">
      <c r="A349" s="139">
        <v>134</v>
      </c>
      <c r="B349" s="140" t="s">
        <v>512</v>
      </c>
      <c r="C349" s="148" t="s">
        <v>513</v>
      </c>
      <c r="D349" s="141" t="s">
        <v>156</v>
      </c>
      <c r="E349" s="142">
        <v>14</v>
      </c>
      <c r="F349" s="143"/>
      <c r="G349" s="144">
        <f>ROUND(E349*F349,2)</f>
        <v>0</v>
      </c>
      <c r="H349" s="121">
        <v>16.11</v>
      </c>
      <c r="I349" s="121">
        <f>ROUND(E349*H349,2)</f>
        <v>225.54</v>
      </c>
      <c r="J349" s="121">
        <v>58.49</v>
      </c>
      <c r="K349" s="121">
        <f>ROUND(E349*J349,2)</f>
        <v>818.86</v>
      </c>
      <c r="L349" s="121">
        <v>15</v>
      </c>
      <c r="M349" s="121">
        <f>G349*(1+L349/100)</f>
        <v>0</v>
      </c>
      <c r="N349" s="121">
        <v>9.0000000000000006E-5</v>
      </c>
      <c r="O349" s="121">
        <f>ROUND(E349*N349,2)</f>
        <v>0</v>
      </c>
      <c r="P349" s="121">
        <v>0</v>
      </c>
      <c r="Q349" s="121">
        <f>ROUND(E349*P349,2)</f>
        <v>0</v>
      </c>
      <c r="R349" s="121"/>
      <c r="S349" s="121" t="s">
        <v>141</v>
      </c>
      <c r="T349" s="121" t="s">
        <v>141</v>
      </c>
      <c r="U349" s="121">
        <v>0.11600000000000001</v>
      </c>
      <c r="V349" s="121">
        <f>ROUND(E349*U349,2)</f>
        <v>1.62</v>
      </c>
      <c r="W349" s="121"/>
      <c r="X349" s="121" t="s">
        <v>130</v>
      </c>
      <c r="Y349" s="116"/>
      <c r="Z349" s="116"/>
      <c r="AA349" s="116"/>
      <c r="AB349" s="116"/>
      <c r="AC349" s="116"/>
      <c r="AD349" s="116"/>
      <c r="AE349" s="116"/>
      <c r="AF349" s="116"/>
      <c r="AG349" s="116" t="s">
        <v>131</v>
      </c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</row>
    <row r="350" spans="1:60" outlineLevel="1" x14ac:dyDescent="0.2">
      <c r="A350" s="133">
        <v>135</v>
      </c>
      <c r="B350" s="134" t="s">
        <v>514</v>
      </c>
      <c r="C350" s="146" t="s">
        <v>515</v>
      </c>
      <c r="D350" s="135" t="s">
        <v>150</v>
      </c>
      <c r="E350" s="136">
        <v>6.15</v>
      </c>
      <c r="F350" s="137"/>
      <c r="G350" s="138">
        <f>ROUND(E350*F350,2)</f>
        <v>0</v>
      </c>
      <c r="H350" s="121">
        <v>47.69</v>
      </c>
      <c r="I350" s="121">
        <f>ROUND(E350*H350,2)</f>
        <v>293.29000000000002</v>
      </c>
      <c r="J350" s="121">
        <v>195.81</v>
      </c>
      <c r="K350" s="121">
        <f>ROUND(E350*J350,2)</f>
        <v>1204.23</v>
      </c>
      <c r="L350" s="121">
        <v>15</v>
      </c>
      <c r="M350" s="121">
        <f>G350*(1+L350/100)</f>
        <v>0</v>
      </c>
      <c r="N350" s="121">
        <v>3.6000000000000002E-4</v>
      </c>
      <c r="O350" s="121">
        <f>ROUND(E350*N350,2)</f>
        <v>0</v>
      </c>
      <c r="P350" s="121">
        <v>0</v>
      </c>
      <c r="Q350" s="121">
        <f>ROUND(E350*P350,2)</f>
        <v>0</v>
      </c>
      <c r="R350" s="121"/>
      <c r="S350" s="121" t="s">
        <v>128</v>
      </c>
      <c r="T350" s="121" t="s">
        <v>168</v>
      </c>
      <c r="U350" s="121">
        <v>0.41299999999999998</v>
      </c>
      <c r="V350" s="121">
        <f>ROUND(E350*U350,2)</f>
        <v>2.54</v>
      </c>
      <c r="W350" s="121"/>
      <c r="X350" s="121" t="s">
        <v>130</v>
      </c>
      <c r="Y350" s="116"/>
      <c r="Z350" s="116"/>
      <c r="AA350" s="116"/>
      <c r="AB350" s="116"/>
      <c r="AC350" s="116"/>
      <c r="AD350" s="116"/>
      <c r="AE350" s="116"/>
      <c r="AF350" s="116"/>
      <c r="AG350" s="116" t="s">
        <v>131</v>
      </c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  <c r="AV350" s="116"/>
      <c r="AW350" s="116"/>
      <c r="AX350" s="116"/>
      <c r="AY350" s="116"/>
      <c r="AZ350" s="116"/>
      <c r="BA350" s="116"/>
      <c r="BB350" s="116"/>
      <c r="BC350" s="116"/>
      <c r="BD350" s="116"/>
      <c r="BE350" s="116"/>
      <c r="BF350" s="116"/>
      <c r="BG350" s="116"/>
      <c r="BH350" s="116"/>
    </row>
    <row r="351" spans="1:60" outlineLevel="1" x14ac:dyDescent="0.2">
      <c r="A351" s="119"/>
      <c r="B351" s="120"/>
      <c r="C351" s="147" t="s">
        <v>516</v>
      </c>
      <c r="D351" s="122"/>
      <c r="E351" s="123">
        <v>2.4</v>
      </c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16"/>
      <c r="Z351" s="116"/>
      <c r="AA351" s="116"/>
      <c r="AB351" s="116"/>
      <c r="AC351" s="116"/>
      <c r="AD351" s="116"/>
      <c r="AE351" s="116"/>
      <c r="AF351" s="116"/>
      <c r="AG351" s="116" t="s">
        <v>133</v>
      </c>
      <c r="AH351" s="116">
        <v>0</v>
      </c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  <c r="AV351" s="116"/>
      <c r="AW351" s="116"/>
      <c r="AX351" s="116"/>
      <c r="AY351" s="116"/>
      <c r="AZ351" s="116"/>
      <c r="BA351" s="116"/>
      <c r="BB351" s="116"/>
      <c r="BC351" s="116"/>
      <c r="BD351" s="116"/>
      <c r="BE351" s="116"/>
      <c r="BF351" s="116"/>
      <c r="BG351" s="116"/>
      <c r="BH351" s="116"/>
    </row>
    <row r="352" spans="1:60" outlineLevel="1" x14ac:dyDescent="0.2">
      <c r="A352" s="119"/>
      <c r="B352" s="120"/>
      <c r="C352" s="147" t="s">
        <v>517</v>
      </c>
      <c r="D352" s="122"/>
      <c r="E352" s="123">
        <v>3.75</v>
      </c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16"/>
      <c r="Z352" s="116"/>
      <c r="AA352" s="116"/>
      <c r="AB352" s="116"/>
      <c r="AC352" s="116"/>
      <c r="AD352" s="116"/>
      <c r="AE352" s="116"/>
      <c r="AF352" s="116"/>
      <c r="AG352" s="116" t="s">
        <v>133</v>
      </c>
      <c r="AH352" s="116">
        <v>0</v>
      </c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  <c r="AV352" s="116"/>
      <c r="AW352" s="116"/>
      <c r="AX352" s="116"/>
      <c r="AY352" s="116"/>
      <c r="AZ352" s="116"/>
      <c r="BA352" s="116"/>
      <c r="BB352" s="116"/>
      <c r="BC352" s="116"/>
      <c r="BD352" s="116"/>
      <c r="BE352" s="116"/>
      <c r="BF352" s="116"/>
      <c r="BG352" s="116"/>
      <c r="BH352" s="116"/>
    </row>
    <row r="353" spans="1:60" x14ac:dyDescent="0.2">
      <c r="A353" s="127" t="s">
        <v>125</v>
      </c>
      <c r="B353" s="128" t="s">
        <v>93</v>
      </c>
      <c r="C353" s="145" t="s">
        <v>94</v>
      </c>
      <c r="D353" s="129"/>
      <c r="E353" s="130"/>
      <c r="F353" s="131"/>
      <c r="G353" s="132">
        <f>SUMIF(AG354:AG383,"&lt;&gt;NOR",G354:G383)</f>
        <v>0</v>
      </c>
      <c r="H353" s="126"/>
      <c r="I353" s="126">
        <f>SUM(I354:I383)</f>
        <v>993.5</v>
      </c>
      <c r="J353" s="126"/>
      <c r="K353" s="126">
        <f>SUM(K354:K383)</f>
        <v>10393.76</v>
      </c>
      <c r="L353" s="126"/>
      <c r="M353" s="126">
        <f>SUM(M354:M383)</f>
        <v>0</v>
      </c>
      <c r="N353" s="126"/>
      <c r="O353" s="126">
        <f>SUM(O354:O383)</f>
        <v>0.03</v>
      </c>
      <c r="P353" s="126"/>
      <c r="Q353" s="126">
        <f>SUM(Q354:Q383)</f>
        <v>0</v>
      </c>
      <c r="R353" s="126"/>
      <c r="S353" s="126"/>
      <c r="T353" s="126"/>
      <c r="U353" s="126"/>
      <c r="V353" s="126">
        <f>SUM(V354:V383)</f>
        <v>21.340000000000003</v>
      </c>
      <c r="W353" s="126"/>
      <c r="X353" s="126"/>
      <c r="AG353" t="s">
        <v>126</v>
      </c>
    </row>
    <row r="354" spans="1:60" outlineLevel="1" x14ac:dyDescent="0.2">
      <c r="A354" s="133">
        <v>136</v>
      </c>
      <c r="B354" s="134" t="s">
        <v>518</v>
      </c>
      <c r="C354" s="146" t="s">
        <v>519</v>
      </c>
      <c r="D354" s="135" t="s">
        <v>150</v>
      </c>
      <c r="E354" s="136">
        <v>109.672</v>
      </c>
      <c r="F354" s="137"/>
      <c r="G354" s="138">
        <f>ROUND(E354*F354,2)</f>
        <v>0</v>
      </c>
      <c r="H354" s="121">
        <v>0.1</v>
      </c>
      <c r="I354" s="121">
        <f>ROUND(E354*H354,2)</f>
        <v>10.97</v>
      </c>
      <c r="J354" s="121">
        <v>21.1</v>
      </c>
      <c r="K354" s="121">
        <f>ROUND(E354*J354,2)</f>
        <v>2314.08</v>
      </c>
      <c r="L354" s="121">
        <v>15</v>
      </c>
      <c r="M354" s="121">
        <f>G354*(1+L354/100)</f>
        <v>0</v>
      </c>
      <c r="N354" s="121">
        <v>0</v>
      </c>
      <c r="O354" s="121">
        <f>ROUND(E354*N354,2)</f>
        <v>0</v>
      </c>
      <c r="P354" s="121">
        <v>0</v>
      </c>
      <c r="Q354" s="121">
        <f>ROUND(E354*P354,2)</f>
        <v>0</v>
      </c>
      <c r="R354" s="121"/>
      <c r="S354" s="121" t="s">
        <v>141</v>
      </c>
      <c r="T354" s="121" t="s">
        <v>141</v>
      </c>
      <c r="U354" s="121">
        <v>4.3220000000000001E-2</v>
      </c>
      <c r="V354" s="121">
        <f>ROUND(E354*U354,2)</f>
        <v>4.74</v>
      </c>
      <c r="W354" s="121"/>
      <c r="X354" s="121" t="s">
        <v>130</v>
      </c>
      <c r="Y354" s="116"/>
      <c r="Z354" s="116"/>
      <c r="AA354" s="116"/>
      <c r="AB354" s="116"/>
      <c r="AC354" s="116"/>
      <c r="AD354" s="116"/>
      <c r="AE354" s="116"/>
      <c r="AF354" s="116"/>
      <c r="AG354" s="116" t="s">
        <v>131</v>
      </c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  <c r="AV354" s="116"/>
      <c r="AW354" s="116"/>
      <c r="AX354" s="116"/>
      <c r="AY354" s="116"/>
      <c r="AZ354" s="116"/>
      <c r="BA354" s="116"/>
      <c r="BB354" s="116"/>
      <c r="BC354" s="116"/>
      <c r="BD354" s="116"/>
      <c r="BE354" s="116"/>
      <c r="BF354" s="116"/>
      <c r="BG354" s="116"/>
      <c r="BH354" s="116"/>
    </row>
    <row r="355" spans="1:60" outlineLevel="1" x14ac:dyDescent="0.2">
      <c r="A355" s="119"/>
      <c r="B355" s="120"/>
      <c r="C355" s="147" t="s">
        <v>520</v>
      </c>
      <c r="D355" s="122"/>
      <c r="E355" s="123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16"/>
      <c r="Z355" s="116"/>
      <c r="AA355" s="116"/>
      <c r="AB355" s="116"/>
      <c r="AC355" s="116"/>
      <c r="AD355" s="116"/>
      <c r="AE355" s="116"/>
      <c r="AF355" s="116"/>
      <c r="AG355" s="116" t="s">
        <v>133</v>
      </c>
      <c r="AH355" s="116">
        <v>0</v>
      </c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</row>
    <row r="356" spans="1:60" outlineLevel="1" x14ac:dyDescent="0.2">
      <c r="A356" s="119"/>
      <c r="B356" s="120"/>
      <c r="C356" s="147" t="s">
        <v>202</v>
      </c>
      <c r="D356" s="122"/>
      <c r="E356" s="123">
        <v>21.45</v>
      </c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16"/>
      <c r="Z356" s="116"/>
      <c r="AA356" s="116"/>
      <c r="AB356" s="116"/>
      <c r="AC356" s="116"/>
      <c r="AD356" s="116"/>
      <c r="AE356" s="116"/>
      <c r="AF356" s="116"/>
      <c r="AG356" s="116" t="s">
        <v>133</v>
      </c>
      <c r="AH356" s="116">
        <v>0</v>
      </c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16"/>
      <c r="BF356" s="116"/>
      <c r="BG356" s="116"/>
      <c r="BH356" s="116"/>
    </row>
    <row r="357" spans="1:60" outlineLevel="1" x14ac:dyDescent="0.2">
      <c r="A357" s="119"/>
      <c r="B357" s="120"/>
      <c r="C357" s="147" t="s">
        <v>203</v>
      </c>
      <c r="D357" s="122"/>
      <c r="E357" s="123">
        <v>8.58</v>
      </c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16"/>
      <c r="Z357" s="116"/>
      <c r="AA357" s="116"/>
      <c r="AB357" s="116"/>
      <c r="AC357" s="116"/>
      <c r="AD357" s="116"/>
      <c r="AE357" s="116"/>
      <c r="AF357" s="116"/>
      <c r="AG357" s="116" t="s">
        <v>133</v>
      </c>
      <c r="AH357" s="116">
        <v>0</v>
      </c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  <c r="AV357" s="116"/>
      <c r="AW357" s="116"/>
      <c r="AX357" s="116"/>
      <c r="AY357" s="116"/>
      <c r="AZ357" s="116"/>
      <c r="BA357" s="116"/>
      <c r="BB357" s="116"/>
      <c r="BC357" s="116"/>
      <c r="BD357" s="116"/>
      <c r="BE357" s="116"/>
      <c r="BF357" s="116"/>
      <c r="BG357" s="116"/>
      <c r="BH357" s="116"/>
    </row>
    <row r="358" spans="1:60" outlineLevel="1" x14ac:dyDescent="0.2">
      <c r="A358" s="119"/>
      <c r="B358" s="120"/>
      <c r="C358" s="147" t="s">
        <v>521</v>
      </c>
      <c r="D358" s="122"/>
      <c r="E358" s="123">
        <v>19.760000000000002</v>
      </c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16"/>
      <c r="Z358" s="116"/>
      <c r="AA358" s="116"/>
      <c r="AB358" s="116"/>
      <c r="AC358" s="116"/>
      <c r="AD358" s="116"/>
      <c r="AE358" s="116"/>
      <c r="AF358" s="116"/>
      <c r="AG358" s="116" t="s">
        <v>133</v>
      </c>
      <c r="AH358" s="116">
        <v>0</v>
      </c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  <c r="BC358" s="116"/>
      <c r="BD358" s="116"/>
      <c r="BE358" s="116"/>
      <c r="BF358" s="116"/>
      <c r="BG358" s="116"/>
      <c r="BH358" s="116"/>
    </row>
    <row r="359" spans="1:60" outlineLevel="1" x14ac:dyDescent="0.2">
      <c r="A359" s="119"/>
      <c r="B359" s="120"/>
      <c r="C359" s="147" t="s">
        <v>195</v>
      </c>
      <c r="D359" s="122"/>
      <c r="E359" s="123">
        <v>-3.1520000000000001</v>
      </c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16"/>
      <c r="Z359" s="116"/>
      <c r="AA359" s="116"/>
      <c r="AB359" s="116"/>
      <c r="AC359" s="116"/>
      <c r="AD359" s="116"/>
      <c r="AE359" s="116"/>
      <c r="AF359" s="116"/>
      <c r="AG359" s="116" t="s">
        <v>133</v>
      </c>
      <c r="AH359" s="116">
        <v>0</v>
      </c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  <c r="AV359" s="116"/>
      <c r="AW359" s="116"/>
      <c r="AX359" s="116"/>
      <c r="AY359" s="116"/>
      <c r="AZ359" s="116"/>
      <c r="BA359" s="116"/>
      <c r="BB359" s="116"/>
      <c r="BC359" s="116"/>
      <c r="BD359" s="116"/>
      <c r="BE359" s="116"/>
      <c r="BF359" s="116"/>
      <c r="BG359" s="116"/>
      <c r="BH359" s="116"/>
    </row>
    <row r="360" spans="1:60" outlineLevel="1" x14ac:dyDescent="0.2">
      <c r="A360" s="119"/>
      <c r="B360" s="120"/>
      <c r="C360" s="147" t="s">
        <v>213</v>
      </c>
      <c r="D360" s="122"/>
      <c r="E360" s="123">
        <v>48.88</v>
      </c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16"/>
      <c r="Z360" s="116"/>
      <c r="AA360" s="116"/>
      <c r="AB360" s="116"/>
      <c r="AC360" s="116"/>
      <c r="AD360" s="116"/>
      <c r="AE360" s="116"/>
      <c r="AF360" s="116"/>
      <c r="AG360" s="116" t="s">
        <v>133</v>
      </c>
      <c r="AH360" s="116">
        <v>0</v>
      </c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16"/>
      <c r="BF360" s="116"/>
      <c r="BG360" s="116"/>
      <c r="BH360" s="116"/>
    </row>
    <row r="361" spans="1:60" outlineLevel="1" x14ac:dyDescent="0.2">
      <c r="A361" s="119"/>
      <c r="B361" s="120"/>
      <c r="C361" s="147" t="s">
        <v>214</v>
      </c>
      <c r="D361" s="122"/>
      <c r="E361" s="123">
        <v>-1.5760000000000001</v>
      </c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16"/>
      <c r="Z361" s="116"/>
      <c r="AA361" s="116"/>
      <c r="AB361" s="116"/>
      <c r="AC361" s="116"/>
      <c r="AD361" s="116"/>
      <c r="AE361" s="116"/>
      <c r="AF361" s="116"/>
      <c r="AG361" s="116" t="s">
        <v>133</v>
      </c>
      <c r="AH361" s="116">
        <v>0</v>
      </c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  <c r="AV361" s="116"/>
      <c r="AW361" s="116"/>
      <c r="AX361" s="116"/>
      <c r="AY361" s="116"/>
      <c r="AZ361" s="116"/>
      <c r="BA361" s="116"/>
      <c r="BB361" s="116"/>
      <c r="BC361" s="116"/>
      <c r="BD361" s="116"/>
      <c r="BE361" s="116"/>
      <c r="BF361" s="116"/>
      <c r="BG361" s="116"/>
      <c r="BH361" s="116"/>
    </row>
    <row r="362" spans="1:60" outlineLevel="1" x14ac:dyDescent="0.2">
      <c r="A362" s="119"/>
      <c r="B362" s="120"/>
      <c r="C362" s="147" t="s">
        <v>215</v>
      </c>
      <c r="D362" s="122"/>
      <c r="E362" s="123">
        <v>-3.6</v>
      </c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16"/>
      <c r="Z362" s="116"/>
      <c r="AA362" s="116"/>
      <c r="AB362" s="116"/>
      <c r="AC362" s="116"/>
      <c r="AD362" s="116"/>
      <c r="AE362" s="116"/>
      <c r="AF362" s="116"/>
      <c r="AG362" s="116" t="s">
        <v>133</v>
      </c>
      <c r="AH362" s="116">
        <v>0</v>
      </c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  <c r="AV362" s="116"/>
      <c r="AW362" s="116"/>
      <c r="AX362" s="116"/>
      <c r="AY362" s="116"/>
      <c r="AZ362" s="116"/>
      <c r="BA362" s="116"/>
      <c r="BB362" s="116"/>
      <c r="BC362" s="116"/>
      <c r="BD362" s="116"/>
      <c r="BE362" s="116"/>
      <c r="BF362" s="116"/>
      <c r="BG362" s="116"/>
      <c r="BH362" s="116"/>
    </row>
    <row r="363" spans="1:60" outlineLevel="1" x14ac:dyDescent="0.2">
      <c r="A363" s="119"/>
      <c r="B363" s="120"/>
      <c r="C363" s="147" t="s">
        <v>261</v>
      </c>
      <c r="D363" s="122"/>
      <c r="E363" s="123">
        <v>21.58</v>
      </c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16"/>
      <c r="Z363" s="116"/>
      <c r="AA363" s="116"/>
      <c r="AB363" s="116"/>
      <c r="AC363" s="116"/>
      <c r="AD363" s="116"/>
      <c r="AE363" s="116"/>
      <c r="AF363" s="116"/>
      <c r="AG363" s="116" t="s">
        <v>133</v>
      </c>
      <c r="AH363" s="116">
        <v>0</v>
      </c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16"/>
      <c r="BF363" s="116"/>
      <c r="BG363" s="116"/>
      <c r="BH363" s="116"/>
    </row>
    <row r="364" spans="1:60" outlineLevel="1" x14ac:dyDescent="0.2">
      <c r="A364" s="119"/>
      <c r="B364" s="120"/>
      <c r="C364" s="147" t="s">
        <v>217</v>
      </c>
      <c r="D364" s="122"/>
      <c r="E364" s="123">
        <v>-2.25</v>
      </c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16"/>
      <c r="Z364" s="116"/>
      <c r="AA364" s="116"/>
      <c r="AB364" s="116"/>
      <c r="AC364" s="116"/>
      <c r="AD364" s="116"/>
      <c r="AE364" s="116"/>
      <c r="AF364" s="116"/>
      <c r="AG364" s="116" t="s">
        <v>133</v>
      </c>
      <c r="AH364" s="116">
        <v>0</v>
      </c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  <c r="AV364" s="116"/>
      <c r="AW364" s="116"/>
      <c r="AX364" s="116"/>
      <c r="AY364" s="116"/>
      <c r="AZ364" s="116"/>
      <c r="BA364" s="116"/>
      <c r="BB364" s="116"/>
      <c r="BC364" s="116"/>
      <c r="BD364" s="116"/>
      <c r="BE364" s="116"/>
      <c r="BF364" s="116"/>
      <c r="BG364" s="116"/>
      <c r="BH364" s="116"/>
    </row>
    <row r="365" spans="1:60" outlineLevel="1" x14ac:dyDescent="0.2">
      <c r="A365" s="133">
        <v>137</v>
      </c>
      <c r="B365" s="134" t="s">
        <v>522</v>
      </c>
      <c r="C365" s="146" t="s">
        <v>523</v>
      </c>
      <c r="D365" s="135" t="s">
        <v>150</v>
      </c>
      <c r="E365" s="136">
        <v>157.65</v>
      </c>
      <c r="F365" s="137"/>
      <c r="G365" s="138">
        <f>ROUND(E365*F365,2)</f>
        <v>0</v>
      </c>
      <c r="H365" s="121">
        <v>3.79</v>
      </c>
      <c r="I365" s="121">
        <f>ROUND(E365*H365,2)</f>
        <v>597.49</v>
      </c>
      <c r="J365" s="121">
        <v>49.61</v>
      </c>
      <c r="K365" s="121">
        <f>ROUND(E365*J365,2)</f>
        <v>7821.02</v>
      </c>
      <c r="L365" s="121">
        <v>15</v>
      </c>
      <c r="M365" s="121">
        <f>G365*(1+L365/100)</f>
        <v>0</v>
      </c>
      <c r="N365" s="121">
        <v>1.3999999999999999E-4</v>
      </c>
      <c r="O365" s="121">
        <f>ROUND(E365*N365,2)</f>
        <v>0.02</v>
      </c>
      <c r="P365" s="121">
        <v>0</v>
      </c>
      <c r="Q365" s="121">
        <f>ROUND(E365*P365,2)</f>
        <v>0</v>
      </c>
      <c r="R365" s="121"/>
      <c r="S365" s="121" t="s">
        <v>141</v>
      </c>
      <c r="T365" s="121" t="s">
        <v>151</v>
      </c>
      <c r="U365" s="121">
        <v>0.10191</v>
      </c>
      <c r="V365" s="121">
        <f>ROUND(E365*U365,2)</f>
        <v>16.07</v>
      </c>
      <c r="W365" s="121"/>
      <c r="X365" s="121" t="s">
        <v>130</v>
      </c>
      <c r="Y365" s="116"/>
      <c r="Z365" s="116"/>
      <c r="AA365" s="116"/>
      <c r="AB365" s="116"/>
      <c r="AC365" s="116"/>
      <c r="AD365" s="116"/>
      <c r="AE365" s="116"/>
      <c r="AF365" s="116"/>
      <c r="AG365" s="116" t="s">
        <v>131</v>
      </c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  <c r="AV365" s="116"/>
      <c r="AW365" s="116"/>
      <c r="AX365" s="116"/>
      <c r="AY365" s="116"/>
      <c r="AZ365" s="116"/>
      <c r="BA365" s="116"/>
      <c r="BB365" s="116"/>
      <c r="BC365" s="116"/>
      <c r="BD365" s="116"/>
      <c r="BE365" s="116"/>
      <c r="BF365" s="116"/>
      <c r="BG365" s="116"/>
      <c r="BH365" s="116"/>
    </row>
    <row r="366" spans="1:60" outlineLevel="1" x14ac:dyDescent="0.2">
      <c r="A366" s="119"/>
      <c r="B366" s="120"/>
      <c r="C366" s="147" t="s">
        <v>520</v>
      </c>
      <c r="D366" s="122"/>
      <c r="E366" s="123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16"/>
      <c r="Z366" s="116"/>
      <c r="AA366" s="116"/>
      <c r="AB366" s="116"/>
      <c r="AC366" s="116"/>
      <c r="AD366" s="116"/>
      <c r="AE366" s="116"/>
      <c r="AF366" s="116"/>
      <c r="AG366" s="116" t="s">
        <v>133</v>
      </c>
      <c r="AH366" s="116">
        <v>0</v>
      </c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</row>
    <row r="367" spans="1:60" outlineLevel="1" x14ac:dyDescent="0.2">
      <c r="A367" s="119"/>
      <c r="B367" s="120"/>
      <c r="C367" s="147" t="s">
        <v>163</v>
      </c>
      <c r="D367" s="122"/>
      <c r="E367" s="123">
        <v>4.42</v>
      </c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16"/>
      <c r="Z367" s="116"/>
      <c r="AA367" s="116"/>
      <c r="AB367" s="116"/>
      <c r="AC367" s="116"/>
      <c r="AD367" s="116"/>
      <c r="AE367" s="116"/>
      <c r="AF367" s="116"/>
      <c r="AG367" s="116" t="s">
        <v>133</v>
      </c>
      <c r="AH367" s="116">
        <v>0</v>
      </c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</row>
    <row r="368" spans="1:60" outlineLevel="1" x14ac:dyDescent="0.2">
      <c r="A368" s="119"/>
      <c r="B368" s="120"/>
      <c r="C368" s="147" t="s">
        <v>236</v>
      </c>
      <c r="D368" s="122"/>
      <c r="E368" s="123">
        <v>0.96</v>
      </c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16"/>
      <c r="Z368" s="116"/>
      <c r="AA368" s="116"/>
      <c r="AB368" s="116"/>
      <c r="AC368" s="116"/>
      <c r="AD368" s="116"/>
      <c r="AE368" s="116"/>
      <c r="AF368" s="116"/>
      <c r="AG368" s="116" t="s">
        <v>133</v>
      </c>
      <c r="AH368" s="116">
        <v>0</v>
      </c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  <c r="AV368" s="116"/>
      <c r="AW368" s="116"/>
      <c r="AX368" s="116"/>
      <c r="AY368" s="116"/>
      <c r="AZ368" s="116"/>
      <c r="BA368" s="116"/>
      <c r="BB368" s="116"/>
      <c r="BC368" s="116"/>
      <c r="BD368" s="116"/>
      <c r="BE368" s="116"/>
      <c r="BF368" s="116"/>
      <c r="BG368" s="116"/>
      <c r="BH368" s="116"/>
    </row>
    <row r="369" spans="1:60" outlineLevel="1" x14ac:dyDescent="0.2">
      <c r="A369" s="119"/>
      <c r="B369" s="120"/>
      <c r="C369" s="147" t="s">
        <v>164</v>
      </c>
      <c r="D369" s="122"/>
      <c r="E369" s="123">
        <v>3.84</v>
      </c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16"/>
      <c r="Z369" s="116"/>
      <c r="AA369" s="116"/>
      <c r="AB369" s="116"/>
      <c r="AC369" s="116"/>
      <c r="AD369" s="116"/>
      <c r="AE369" s="116"/>
      <c r="AF369" s="116"/>
      <c r="AG369" s="116" t="s">
        <v>133</v>
      </c>
      <c r="AH369" s="116">
        <v>0</v>
      </c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  <c r="AV369" s="116"/>
      <c r="AW369" s="116"/>
      <c r="AX369" s="116"/>
      <c r="AY369" s="116"/>
      <c r="AZ369" s="116"/>
      <c r="BA369" s="116"/>
      <c r="BB369" s="116"/>
      <c r="BC369" s="116"/>
      <c r="BD369" s="116"/>
      <c r="BE369" s="116"/>
      <c r="BF369" s="116"/>
      <c r="BG369" s="116"/>
      <c r="BH369" s="116"/>
    </row>
    <row r="370" spans="1:60" outlineLevel="1" x14ac:dyDescent="0.2">
      <c r="A370" s="119"/>
      <c r="B370" s="120"/>
      <c r="C370" s="147" t="s">
        <v>202</v>
      </c>
      <c r="D370" s="122"/>
      <c r="E370" s="123">
        <v>21.45</v>
      </c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16"/>
      <c r="Z370" s="116"/>
      <c r="AA370" s="116"/>
      <c r="AB370" s="116"/>
      <c r="AC370" s="116"/>
      <c r="AD370" s="116"/>
      <c r="AE370" s="116"/>
      <c r="AF370" s="116"/>
      <c r="AG370" s="116" t="s">
        <v>133</v>
      </c>
      <c r="AH370" s="116">
        <v>0</v>
      </c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  <c r="AV370" s="116"/>
      <c r="AW370" s="116"/>
      <c r="AX370" s="116"/>
      <c r="AY370" s="116"/>
      <c r="AZ370" s="116"/>
      <c r="BA370" s="116"/>
      <c r="BB370" s="116"/>
      <c r="BC370" s="116"/>
      <c r="BD370" s="116"/>
      <c r="BE370" s="116"/>
      <c r="BF370" s="116"/>
      <c r="BG370" s="116"/>
      <c r="BH370" s="116"/>
    </row>
    <row r="371" spans="1:60" outlineLevel="1" x14ac:dyDescent="0.2">
      <c r="A371" s="119"/>
      <c r="B371" s="120"/>
      <c r="C371" s="147" t="s">
        <v>203</v>
      </c>
      <c r="D371" s="122"/>
      <c r="E371" s="123">
        <v>8.58</v>
      </c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16"/>
      <c r="Z371" s="116"/>
      <c r="AA371" s="116"/>
      <c r="AB371" s="116"/>
      <c r="AC371" s="116"/>
      <c r="AD371" s="116"/>
      <c r="AE371" s="116"/>
      <c r="AF371" s="116"/>
      <c r="AG371" s="116" t="s">
        <v>133</v>
      </c>
      <c r="AH371" s="116">
        <v>0</v>
      </c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  <c r="AV371" s="116"/>
      <c r="AW371" s="116"/>
      <c r="AX371" s="116"/>
      <c r="AY371" s="116"/>
      <c r="AZ371" s="116"/>
      <c r="BA371" s="116"/>
      <c r="BB371" s="116"/>
      <c r="BC371" s="116"/>
      <c r="BD371" s="116"/>
      <c r="BE371" s="116"/>
      <c r="BF371" s="116"/>
      <c r="BG371" s="116"/>
      <c r="BH371" s="116"/>
    </row>
    <row r="372" spans="1:60" outlineLevel="1" x14ac:dyDescent="0.2">
      <c r="A372" s="119"/>
      <c r="B372" s="120"/>
      <c r="C372" s="147" t="s">
        <v>524</v>
      </c>
      <c r="D372" s="122"/>
      <c r="E372" s="123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16"/>
      <c r="Z372" s="116"/>
      <c r="AA372" s="116"/>
      <c r="AB372" s="116"/>
      <c r="AC372" s="116"/>
      <c r="AD372" s="116"/>
      <c r="AE372" s="116"/>
      <c r="AF372" s="116"/>
      <c r="AG372" s="116" t="s">
        <v>133</v>
      </c>
      <c r="AH372" s="116">
        <v>0</v>
      </c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  <c r="AV372" s="116"/>
      <c r="AW372" s="116"/>
      <c r="AX372" s="116"/>
      <c r="AY372" s="116"/>
      <c r="AZ372" s="116"/>
      <c r="BA372" s="116"/>
      <c r="BB372" s="116"/>
      <c r="BC372" s="116"/>
      <c r="BD372" s="116"/>
      <c r="BE372" s="116"/>
      <c r="BF372" s="116"/>
      <c r="BG372" s="116"/>
      <c r="BH372" s="116"/>
    </row>
    <row r="373" spans="1:60" outlineLevel="1" x14ac:dyDescent="0.2">
      <c r="A373" s="119"/>
      <c r="B373" s="120"/>
      <c r="C373" s="147" t="s">
        <v>525</v>
      </c>
      <c r="D373" s="122"/>
      <c r="E373" s="123">
        <v>24.44</v>
      </c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16"/>
      <c r="Z373" s="116"/>
      <c r="AA373" s="116"/>
      <c r="AB373" s="116"/>
      <c r="AC373" s="116"/>
      <c r="AD373" s="116"/>
      <c r="AE373" s="116"/>
      <c r="AF373" s="116"/>
      <c r="AG373" s="116" t="s">
        <v>133</v>
      </c>
      <c r="AH373" s="116">
        <v>0</v>
      </c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  <c r="AV373" s="116"/>
      <c r="AW373" s="116"/>
      <c r="AX373" s="116"/>
      <c r="AY373" s="116"/>
      <c r="AZ373" s="116"/>
      <c r="BA373" s="116"/>
      <c r="BB373" s="116"/>
      <c r="BC373" s="116"/>
      <c r="BD373" s="116"/>
      <c r="BE373" s="116"/>
      <c r="BF373" s="116"/>
      <c r="BG373" s="116"/>
      <c r="BH373" s="116"/>
    </row>
    <row r="374" spans="1:60" outlineLevel="1" x14ac:dyDescent="0.2">
      <c r="A374" s="119"/>
      <c r="B374" s="120"/>
      <c r="C374" s="147" t="s">
        <v>526</v>
      </c>
      <c r="D374" s="122"/>
      <c r="E374" s="123">
        <v>10.4</v>
      </c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16"/>
      <c r="Z374" s="116"/>
      <c r="AA374" s="116"/>
      <c r="AB374" s="116"/>
      <c r="AC374" s="116"/>
      <c r="AD374" s="116"/>
      <c r="AE374" s="116"/>
      <c r="AF374" s="116"/>
      <c r="AG374" s="116" t="s">
        <v>133</v>
      </c>
      <c r="AH374" s="116">
        <v>0</v>
      </c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6"/>
      <c r="AU374" s="116"/>
      <c r="AV374" s="116"/>
      <c r="AW374" s="116"/>
      <c r="AX374" s="116"/>
      <c r="AY374" s="116"/>
      <c r="AZ374" s="116"/>
      <c r="BA374" s="116"/>
      <c r="BB374" s="116"/>
      <c r="BC374" s="116"/>
      <c r="BD374" s="116"/>
      <c r="BE374" s="116"/>
      <c r="BF374" s="116"/>
      <c r="BG374" s="116"/>
      <c r="BH374" s="116"/>
    </row>
    <row r="375" spans="1:60" outlineLevel="1" x14ac:dyDescent="0.2">
      <c r="A375" s="119"/>
      <c r="B375" s="120"/>
      <c r="C375" s="147" t="s">
        <v>192</v>
      </c>
      <c r="D375" s="122"/>
      <c r="E375" s="123">
        <v>4</v>
      </c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16"/>
      <c r="Z375" s="116"/>
      <c r="AA375" s="116"/>
      <c r="AB375" s="116"/>
      <c r="AC375" s="116"/>
      <c r="AD375" s="116"/>
      <c r="AE375" s="116"/>
      <c r="AF375" s="116"/>
      <c r="AG375" s="116" t="s">
        <v>133</v>
      </c>
      <c r="AH375" s="116">
        <v>0</v>
      </c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  <c r="BC375" s="116"/>
      <c r="BD375" s="116"/>
      <c r="BE375" s="116"/>
      <c r="BF375" s="116"/>
      <c r="BG375" s="116"/>
      <c r="BH375" s="116"/>
    </row>
    <row r="376" spans="1:60" outlineLevel="1" x14ac:dyDescent="0.2">
      <c r="A376" s="119"/>
      <c r="B376" s="120"/>
      <c r="C376" s="147" t="s">
        <v>527</v>
      </c>
      <c r="D376" s="122"/>
      <c r="E376" s="123">
        <v>48.88</v>
      </c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16"/>
      <c r="Z376" s="116"/>
      <c r="AA376" s="116"/>
      <c r="AB376" s="116"/>
      <c r="AC376" s="116"/>
      <c r="AD376" s="116"/>
      <c r="AE376" s="116"/>
      <c r="AF376" s="116"/>
      <c r="AG376" s="116" t="s">
        <v>133</v>
      </c>
      <c r="AH376" s="116">
        <v>0</v>
      </c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  <c r="AV376" s="116"/>
      <c r="AW376" s="116"/>
      <c r="AX376" s="116"/>
      <c r="AY376" s="116"/>
      <c r="AZ376" s="116"/>
      <c r="BA376" s="116"/>
      <c r="BB376" s="116"/>
      <c r="BC376" s="116"/>
      <c r="BD376" s="116"/>
      <c r="BE376" s="116"/>
      <c r="BF376" s="116"/>
      <c r="BG376" s="116"/>
      <c r="BH376" s="116"/>
    </row>
    <row r="377" spans="1:60" outlineLevel="1" x14ac:dyDescent="0.2">
      <c r="A377" s="119"/>
      <c r="B377" s="120"/>
      <c r="C377" s="147" t="s">
        <v>528</v>
      </c>
      <c r="D377" s="122"/>
      <c r="E377" s="123">
        <v>30.68</v>
      </c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16"/>
      <c r="Z377" s="116"/>
      <c r="AA377" s="116"/>
      <c r="AB377" s="116"/>
      <c r="AC377" s="116"/>
      <c r="AD377" s="116"/>
      <c r="AE377" s="116"/>
      <c r="AF377" s="116"/>
      <c r="AG377" s="116" t="s">
        <v>133</v>
      </c>
      <c r="AH377" s="116">
        <v>0</v>
      </c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  <c r="AV377" s="116"/>
      <c r="AW377" s="116"/>
      <c r="AX377" s="116"/>
      <c r="AY377" s="116"/>
      <c r="AZ377" s="116"/>
      <c r="BA377" s="116"/>
      <c r="BB377" s="116"/>
      <c r="BC377" s="116"/>
      <c r="BD377" s="116"/>
      <c r="BE377" s="116"/>
      <c r="BF377" s="116"/>
      <c r="BG377" s="116"/>
      <c r="BH377" s="116"/>
    </row>
    <row r="378" spans="1:60" outlineLevel="1" x14ac:dyDescent="0.2">
      <c r="A378" s="133">
        <v>138</v>
      </c>
      <c r="B378" s="134" t="s">
        <v>529</v>
      </c>
      <c r="C378" s="146" t="s">
        <v>530</v>
      </c>
      <c r="D378" s="135" t="s">
        <v>150</v>
      </c>
      <c r="E378" s="136">
        <v>39.25</v>
      </c>
      <c r="F378" s="137"/>
      <c r="G378" s="138">
        <f>ROUND(E378*F378,2)</f>
        <v>0</v>
      </c>
      <c r="H378" s="121">
        <v>9.81</v>
      </c>
      <c r="I378" s="121">
        <f>ROUND(E378*H378,2)</f>
        <v>385.04</v>
      </c>
      <c r="J378" s="121">
        <v>6.59</v>
      </c>
      <c r="K378" s="121">
        <f>ROUND(E378*J378,2)</f>
        <v>258.66000000000003</v>
      </c>
      <c r="L378" s="121">
        <v>15</v>
      </c>
      <c r="M378" s="121">
        <f>G378*(1+L378/100)</f>
        <v>0</v>
      </c>
      <c r="N378" s="121">
        <v>3.5E-4</v>
      </c>
      <c r="O378" s="121">
        <f>ROUND(E378*N378,2)</f>
        <v>0.01</v>
      </c>
      <c r="P378" s="121">
        <v>0</v>
      </c>
      <c r="Q378" s="121">
        <f>ROUND(E378*P378,2)</f>
        <v>0</v>
      </c>
      <c r="R378" s="121"/>
      <c r="S378" s="121" t="s">
        <v>141</v>
      </c>
      <c r="T378" s="121" t="s">
        <v>141</v>
      </c>
      <c r="U378" s="121">
        <v>1.35E-2</v>
      </c>
      <c r="V378" s="121">
        <f>ROUND(E378*U378,2)</f>
        <v>0.53</v>
      </c>
      <c r="W378" s="121"/>
      <c r="X378" s="121" t="s">
        <v>130</v>
      </c>
      <c r="Y378" s="116"/>
      <c r="Z378" s="116"/>
      <c r="AA378" s="116"/>
      <c r="AB378" s="116"/>
      <c r="AC378" s="116"/>
      <c r="AD378" s="116"/>
      <c r="AE378" s="116"/>
      <c r="AF378" s="116"/>
      <c r="AG378" s="116" t="s">
        <v>131</v>
      </c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  <c r="AV378" s="116"/>
      <c r="AW378" s="116"/>
      <c r="AX378" s="116"/>
      <c r="AY378" s="116"/>
      <c r="AZ378" s="116"/>
      <c r="BA378" s="116"/>
      <c r="BB378" s="116"/>
      <c r="BC378" s="116"/>
      <c r="BD378" s="116"/>
      <c r="BE378" s="116"/>
      <c r="BF378" s="116"/>
      <c r="BG378" s="116"/>
      <c r="BH378" s="116"/>
    </row>
    <row r="379" spans="1:60" outlineLevel="1" x14ac:dyDescent="0.2">
      <c r="A379" s="119"/>
      <c r="B379" s="120"/>
      <c r="C379" s="147" t="s">
        <v>163</v>
      </c>
      <c r="D379" s="122"/>
      <c r="E379" s="123">
        <v>4.42</v>
      </c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16"/>
      <c r="Z379" s="116"/>
      <c r="AA379" s="116"/>
      <c r="AB379" s="116"/>
      <c r="AC379" s="116"/>
      <c r="AD379" s="116"/>
      <c r="AE379" s="116"/>
      <c r="AF379" s="116"/>
      <c r="AG379" s="116" t="s">
        <v>133</v>
      </c>
      <c r="AH379" s="116">
        <v>0</v>
      </c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  <c r="AV379" s="116"/>
      <c r="AW379" s="116"/>
      <c r="AX379" s="116"/>
      <c r="AY379" s="116"/>
      <c r="AZ379" s="116"/>
      <c r="BA379" s="116"/>
      <c r="BB379" s="116"/>
      <c r="BC379" s="116"/>
      <c r="BD379" s="116"/>
      <c r="BE379" s="116"/>
      <c r="BF379" s="116"/>
      <c r="BG379" s="116"/>
      <c r="BH379" s="116"/>
    </row>
    <row r="380" spans="1:60" outlineLevel="1" x14ac:dyDescent="0.2">
      <c r="A380" s="119"/>
      <c r="B380" s="120"/>
      <c r="C380" s="147" t="s">
        <v>236</v>
      </c>
      <c r="D380" s="122"/>
      <c r="E380" s="123">
        <v>0.96</v>
      </c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16"/>
      <c r="Z380" s="116"/>
      <c r="AA380" s="116"/>
      <c r="AB380" s="116"/>
      <c r="AC380" s="116"/>
      <c r="AD380" s="116"/>
      <c r="AE380" s="116"/>
      <c r="AF380" s="116"/>
      <c r="AG380" s="116" t="s">
        <v>133</v>
      </c>
      <c r="AH380" s="116">
        <v>0</v>
      </c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  <c r="AV380" s="116"/>
      <c r="AW380" s="116"/>
      <c r="AX380" s="116"/>
      <c r="AY380" s="116"/>
      <c r="AZ380" s="116"/>
      <c r="BA380" s="116"/>
      <c r="BB380" s="116"/>
      <c r="BC380" s="116"/>
      <c r="BD380" s="116"/>
      <c r="BE380" s="116"/>
      <c r="BF380" s="116"/>
      <c r="BG380" s="116"/>
      <c r="BH380" s="116"/>
    </row>
    <row r="381" spans="1:60" outlineLevel="1" x14ac:dyDescent="0.2">
      <c r="A381" s="119"/>
      <c r="B381" s="120"/>
      <c r="C381" s="147" t="s">
        <v>164</v>
      </c>
      <c r="D381" s="122"/>
      <c r="E381" s="123">
        <v>3.84</v>
      </c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16"/>
      <c r="Z381" s="116"/>
      <c r="AA381" s="116"/>
      <c r="AB381" s="116"/>
      <c r="AC381" s="116"/>
      <c r="AD381" s="116"/>
      <c r="AE381" s="116"/>
      <c r="AF381" s="116"/>
      <c r="AG381" s="116" t="s">
        <v>133</v>
      </c>
      <c r="AH381" s="116">
        <v>0</v>
      </c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  <c r="AV381" s="116"/>
      <c r="AW381" s="116"/>
      <c r="AX381" s="116"/>
      <c r="AY381" s="116"/>
      <c r="AZ381" s="116"/>
      <c r="BA381" s="116"/>
      <c r="BB381" s="116"/>
      <c r="BC381" s="116"/>
      <c r="BD381" s="116"/>
      <c r="BE381" s="116"/>
      <c r="BF381" s="116"/>
      <c r="BG381" s="116"/>
      <c r="BH381" s="116"/>
    </row>
    <row r="382" spans="1:60" outlineLevel="1" x14ac:dyDescent="0.2">
      <c r="A382" s="119"/>
      <c r="B382" s="120"/>
      <c r="C382" s="147" t="s">
        <v>202</v>
      </c>
      <c r="D382" s="122"/>
      <c r="E382" s="123">
        <v>21.45</v>
      </c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16"/>
      <c r="Z382" s="116"/>
      <c r="AA382" s="116"/>
      <c r="AB382" s="116"/>
      <c r="AC382" s="116"/>
      <c r="AD382" s="116"/>
      <c r="AE382" s="116"/>
      <c r="AF382" s="116"/>
      <c r="AG382" s="116" t="s">
        <v>133</v>
      </c>
      <c r="AH382" s="116">
        <v>0</v>
      </c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  <c r="AV382" s="116"/>
      <c r="AW382" s="116"/>
      <c r="AX382" s="116"/>
      <c r="AY382" s="116"/>
      <c r="AZ382" s="116"/>
      <c r="BA382" s="116"/>
      <c r="BB382" s="116"/>
      <c r="BC382" s="116"/>
      <c r="BD382" s="116"/>
      <c r="BE382" s="116"/>
      <c r="BF382" s="116"/>
      <c r="BG382" s="116"/>
      <c r="BH382" s="116"/>
    </row>
    <row r="383" spans="1:60" outlineLevel="1" x14ac:dyDescent="0.2">
      <c r="A383" s="119"/>
      <c r="B383" s="120"/>
      <c r="C383" s="147" t="s">
        <v>203</v>
      </c>
      <c r="D383" s="122"/>
      <c r="E383" s="123">
        <v>8.58</v>
      </c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16"/>
      <c r="Z383" s="116"/>
      <c r="AA383" s="116"/>
      <c r="AB383" s="116"/>
      <c r="AC383" s="116"/>
      <c r="AD383" s="116"/>
      <c r="AE383" s="116"/>
      <c r="AF383" s="116"/>
      <c r="AG383" s="116" t="s">
        <v>133</v>
      </c>
      <c r="AH383" s="116">
        <v>0</v>
      </c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6"/>
      <c r="AU383" s="116"/>
      <c r="AV383" s="116"/>
      <c r="AW383" s="116"/>
      <c r="AX383" s="116"/>
      <c r="AY383" s="116"/>
      <c r="AZ383" s="116"/>
      <c r="BA383" s="116"/>
      <c r="BB383" s="116"/>
      <c r="BC383" s="116"/>
      <c r="BD383" s="116"/>
      <c r="BE383" s="116"/>
      <c r="BF383" s="116"/>
      <c r="BG383" s="116"/>
      <c r="BH383" s="116"/>
    </row>
    <row r="384" spans="1:60" x14ac:dyDescent="0.2">
      <c r="A384" s="127" t="s">
        <v>125</v>
      </c>
      <c r="B384" s="128" t="s">
        <v>95</v>
      </c>
      <c r="C384" s="145" t="s">
        <v>96</v>
      </c>
      <c r="D384" s="129"/>
      <c r="E384" s="130"/>
      <c r="F384" s="131"/>
      <c r="G384" s="132">
        <f>SUMIF(AG385:AG385,"&lt;&gt;NOR",G385:G385)</f>
        <v>0</v>
      </c>
      <c r="H384" s="126"/>
      <c r="I384" s="126">
        <f>SUM(I385:I385)</f>
        <v>0</v>
      </c>
      <c r="J384" s="126"/>
      <c r="K384" s="126">
        <f>SUM(K385:K385)</f>
        <v>1750</v>
      </c>
      <c r="L384" s="126"/>
      <c r="M384" s="126">
        <f>SUM(M385:M385)</f>
        <v>0</v>
      </c>
      <c r="N384" s="126"/>
      <c r="O384" s="126">
        <f>SUM(O385:O385)</f>
        <v>0</v>
      </c>
      <c r="P384" s="126"/>
      <c r="Q384" s="126">
        <f>SUM(Q385:Q385)</f>
        <v>0</v>
      </c>
      <c r="R384" s="126"/>
      <c r="S384" s="126"/>
      <c r="T384" s="126"/>
      <c r="U384" s="126"/>
      <c r="V384" s="126">
        <f>SUM(V385:V385)</f>
        <v>0</v>
      </c>
      <c r="W384" s="126"/>
      <c r="X384" s="126"/>
      <c r="AG384" t="s">
        <v>126</v>
      </c>
    </row>
    <row r="385" spans="1:60" outlineLevel="1" x14ac:dyDescent="0.2">
      <c r="A385" s="139">
        <v>139</v>
      </c>
      <c r="B385" s="140" t="s">
        <v>531</v>
      </c>
      <c r="C385" s="148" t="s">
        <v>532</v>
      </c>
      <c r="D385" s="141" t="s">
        <v>301</v>
      </c>
      <c r="E385" s="142">
        <v>5</v>
      </c>
      <c r="F385" s="143"/>
      <c r="G385" s="144">
        <f>ROUND(E385*F385,2)</f>
        <v>0</v>
      </c>
      <c r="H385" s="121">
        <v>0</v>
      </c>
      <c r="I385" s="121">
        <f>ROUND(E385*H385,2)</f>
        <v>0</v>
      </c>
      <c r="J385" s="121">
        <v>350</v>
      </c>
      <c r="K385" s="121">
        <f>ROUND(E385*J385,2)</f>
        <v>1750</v>
      </c>
      <c r="L385" s="121">
        <v>15</v>
      </c>
      <c r="M385" s="121">
        <f>G385*(1+L385/100)</f>
        <v>0</v>
      </c>
      <c r="N385" s="121">
        <v>0</v>
      </c>
      <c r="O385" s="121">
        <f>ROUND(E385*N385,2)</f>
        <v>0</v>
      </c>
      <c r="P385" s="121">
        <v>0</v>
      </c>
      <c r="Q385" s="121">
        <f>ROUND(E385*P385,2)</f>
        <v>0</v>
      </c>
      <c r="R385" s="121"/>
      <c r="S385" s="121" t="s">
        <v>128</v>
      </c>
      <c r="T385" s="121" t="s">
        <v>168</v>
      </c>
      <c r="U385" s="121">
        <v>0</v>
      </c>
      <c r="V385" s="121">
        <f>ROUND(E385*U385,2)</f>
        <v>0</v>
      </c>
      <c r="W385" s="121"/>
      <c r="X385" s="121" t="s">
        <v>130</v>
      </c>
      <c r="Y385" s="116"/>
      <c r="Z385" s="116"/>
      <c r="AA385" s="116"/>
      <c r="AB385" s="116"/>
      <c r="AC385" s="116"/>
      <c r="AD385" s="116"/>
      <c r="AE385" s="116"/>
      <c r="AF385" s="116"/>
      <c r="AG385" s="116" t="s">
        <v>131</v>
      </c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6"/>
      <c r="AU385" s="116"/>
      <c r="AV385" s="116"/>
      <c r="AW385" s="116"/>
      <c r="AX385" s="116"/>
      <c r="AY385" s="116"/>
      <c r="AZ385" s="116"/>
      <c r="BA385" s="116"/>
      <c r="BB385" s="116"/>
      <c r="BC385" s="116"/>
      <c r="BD385" s="116"/>
      <c r="BE385" s="116"/>
      <c r="BF385" s="116"/>
      <c r="BG385" s="116"/>
      <c r="BH385" s="116"/>
    </row>
    <row r="386" spans="1:60" x14ac:dyDescent="0.2">
      <c r="A386" s="127" t="s">
        <v>125</v>
      </c>
      <c r="B386" s="128" t="s">
        <v>97</v>
      </c>
      <c r="C386" s="145" t="s">
        <v>98</v>
      </c>
      <c r="D386" s="129"/>
      <c r="E386" s="130"/>
      <c r="F386" s="131"/>
      <c r="G386" s="132">
        <f>SUMIF(AG387:AG394,"&lt;&gt;NOR",G387:G394)</f>
        <v>0</v>
      </c>
      <c r="H386" s="126"/>
      <c r="I386" s="126">
        <f>SUM(I387:I394)</f>
        <v>0</v>
      </c>
      <c r="J386" s="126"/>
      <c r="K386" s="126">
        <f>SUM(K387:K394)</f>
        <v>7550.2599999999984</v>
      </c>
      <c r="L386" s="126"/>
      <c r="M386" s="126">
        <f>SUM(M387:M394)</f>
        <v>0</v>
      </c>
      <c r="N386" s="126"/>
      <c r="O386" s="126">
        <f>SUM(O387:O394)</f>
        <v>0</v>
      </c>
      <c r="P386" s="126"/>
      <c r="Q386" s="126">
        <f>SUM(Q387:Q394)</f>
        <v>0</v>
      </c>
      <c r="R386" s="126"/>
      <c r="S386" s="126"/>
      <c r="T386" s="126"/>
      <c r="U386" s="126"/>
      <c r="V386" s="126">
        <f>SUM(V387:V394)</f>
        <v>13.739999999999998</v>
      </c>
      <c r="W386" s="126"/>
      <c r="X386" s="126"/>
      <c r="AG386" t="s">
        <v>126</v>
      </c>
    </row>
    <row r="387" spans="1:60" outlineLevel="1" x14ac:dyDescent="0.2">
      <c r="A387" s="139">
        <v>140</v>
      </c>
      <c r="B387" s="140" t="s">
        <v>533</v>
      </c>
      <c r="C387" s="148" t="s">
        <v>534</v>
      </c>
      <c r="D387" s="141" t="s">
        <v>535</v>
      </c>
      <c r="E387" s="142">
        <v>3</v>
      </c>
      <c r="F387" s="143"/>
      <c r="G387" s="144">
        <f t="shared" ref="G387:G394" si="35">ROUND(E387*F387,2)</f>
        <v>0</v>
      </c>
      <c r="H387" s="121">
        <v>0</v>
      </c>
      <c r="I387" s="121">
        <f t="shared" ref="I387:I394" si="36">ROUND(E387*H387,2)</f>
        <v>0</v>
      </c>
      <c r="J387" s="121">
        <v>49.7</v>
      </c>
      <c r="K387" s="121">
        <f t="shared" ref="K387:K394" si="37">ROUND(E387*J387,2)</f>
        <v>149.1</v>
      </c>
      <c r="L387" s="121">
        <v>15</v>
      </c>
      <c r="M387" s="121">
        <f t="shared" ref="M387:M394" si="38">G387*(1+L387/100)</f>
        <v>0</v>
      </c>
      <c r="N387" s="121">
        <v>0</v>
      </c>
      <c r="O387" s="121">
        <f t="shared" ref="O387:O394" si="39">ROUND(E387*N387,2)</f>
        <v>0</v>
      </c>
      <c r="P387" s="121">
        <v>0</v>
      </c>
      <c r="Q387" s="121">
        <f t="shared" ref="Q387:Q394" si="40">ROUND(E387*P387,2)</f>
        <v>0</v>
      </c>
      <c r="R387" s="121"/>
      <c r="S387" s="121" t="s">
        <v>141</v>
      </c>
      <c r="T387" s="121" t="s">
        <v>141</v>
      </c>
      <c r="U387" s="121">
        <v>0</v>
      </c>
      <c r="V387" s="121">
        <f t="shared" ref="V387:V394" si="41">ROUND(E387*U387,2)</f>
        <v>0</v>
      </c>
      <c r="W387" s="121"/>
      <c r="X387" s="121" t="s">
        <v>130</v>
      </c>
      <c r="Y387" s="116"/>
      <c r="Z387" s="116"/>
      <c r="AA387" s="116"/>
      <c r="AB387" s="116"/>
      <c r="AC387" s="116"/>
      <c r="AD387" s="116"/>
      <c r="AE387" s="116"/>
      <c r="AF387" s="116"/>
      <c r="AG387" s="116" t="s">
        <v>131</v>
      </c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6"/>
      <c r="AU387" s="116"/>
      <c r="AV387" s="116"/>
      <c r="AW387" s="116"/>
      <c r="AX387" s="116"/>
      <c r="AY387" s="116"/>
      <c r="AZ387" s="116"/>
      <c r="BA387" s="116"/>
      <c r="BB387" s="116"/>
      <c r="BC387" s="116"/>
      <c r="BD387" s="116"/>
      <c r="BE387" s="116"/>
      <c r="BF387" s="116"/>
      <c r="BG387" s="116"/>
      <c r="BH387" s="116"/>
    </row>
    <row r="388" spans="1:60" outlineLevel="1" x14ac:dyDescent="0.2">
      <c r="A388" s="139">
        <v>141</v>
      </c>
      <c r="B388" s="140" t="s">
        <v>536</v>
      </c>
      <c r="C388" s="148" t="s">
        <v>537</v>
      </c>
      <c r="D388" s="141" t="s">
        <v>140</v>
      </c>
      <c r="E388" s="142">
        <v>3.4095800000000001</v>
      </c>
      <c r="F388" s="143"/>
      <c r="G388" s="144">
        <f t="shared" si="35"/>
        <v>0</v>
      </c>
      <c r="H388" s="121">
        <v>0</v>
      </c>
      <c r="I388" s="121">
        <f t="shared" si="36"/>
        <v>0</v>
      </c>
      <c r="J388" s="121">
        <v>168.5</v>
      </c>
      <c r="K388" s="121">
        <f t="shared" si="37"/>
        <v>574.51</v>
      </c>
      <c r="L388" s="121">
        <v>15</v>
      </c>
      <c r="M388" s="121">
        <f t="shared" si="38"/>
        <v>0</v>
      </c>
      <c r="N388" s="121">
        <v>0</v>
      </c>
      <c r="O388" s="121">
        <f t="shared" si="39"/>
        <v>0</v>
      </c>
      <c r="P388" s="121">
        <v>0</v>
      </c>
      <c r="Q388" s="121">
        <f t="shared" si="40"/>
        <v>0</v>
      </c>
      <c r="R388" s="121"/>
      <c r="S388" s="121" t="s">
        <v>141</v>
      </c>
      <c r="T388" s="121" t="s">
        <v>141</v>
      </c>
      <c r="U388" s="121">
        <v>0.27700000000000002</v>
      </c>
      <c r="V388" s="121">
        <f t="shared" si="41"/>
        <v>0.94</v>
      </c>
      <c r="W388" s="121"/>
      <c r="X388" s="121" t="s">
        <v>538</v>
      </c>
      <c r="Y388" s="116"/>
      <c r="Z388" s="116"/>
      <c r="AA388" s="116"/>
      <c r="AB388" s="116"/>
      <c r="AC388" s="116"/>
      <c r="AD388" s="116"/>
      <c r="AE388" s="116"/>
      <c r="AF388" s="116"/>
      <c r="AG388" s="116" t="s">
        <v>539</v>
      </c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  <c r="AV388" s="116"/>
      <c r="AW388" s="116"/>
      <c r="AX388" s="116"/>
      <c r="AY388" s="116"/>
      <c r="AZ388" s="116"/>
      <c r="BA388" s="116"/>
      <c r="BB388" s="116"/>
      <c r="BC388" s="116"/>
      <c r="BD388" s="116"/>
      <c r="BE388" s="116"/>
      <c r="BF388" s="116"/>
      <c r="BG388" s="116"/>
      <c r="BH388" s="116"/>
    </row>
    <row r="389" spans="1:60" outlineLevel="1" x14ac:dyDescent="0.2">
      <c r="A389" s="139">
        <v>142</v>
      </c>
      <c r="B389" s="140" t="s">
        <v>540</v>
      </c>
      <c r="C389" s="148" t="s">
        <v>541</v>
      </c>
      <c r="D389" s="141" t="s">
        <v>140</v>
      </c>
      <c r="E389" s="142">
        <v>3.4095800000000001</v>
      </c>
      <c r="F389" s="143"/>
      <c r="G389" s="144">
        <f t="shared" si="35"/>
        <v>0</v>
      </c>
      <c r="H389" s="121">
        <v>0</v>
      </c>
      <c r="I389" s="121">
        <f t="shared" si="36"/>
        <v>0</v>
      </c>
      <c r="J389" s="121">
        <v>706</v>
      </c>
      <c r="K389" s="121">
        <f t="shared" si="37"/>
        <v>2407.16</v>
      </c>
      <c r="L389" s="121">
        <v>15</v>
      </c>
      <c r="M389" s="121">
        <f t="shared" si="38"/>
        <v>0</v>
      </c>
      <c r="N389" s="121">
        <v>0</v>
      </c>
      <c r="O389" s="121">
        <f t="shared" si="39"/>
        <v>0</v>
      </c>
      <c r="P389" s="121">
        <v>0</v>
      </c>
      <c r="Q389" s="121">
        <f t="shared" si="40"/>
        <v>0</v>
      </c>
      <c r="R389" s="121"/>
      <c r="S389" s="121" t="s">
        <v>141</v>
      </c>
      <c r="T389" s="121" t="s">
        <v>141</v>
      </c>
      <c r="U389" s="121">
        <v>2.0089999999999999</v>
      </c>
      <c r="V389" s="121">
        <f t="shared" si="41"/>
        <v>6.85</v>
      </c>
      <c r="W389" s="121"/>
      <c r="X389" s="121" t="s">
        <v>538</v>
      </c>
      <c r="Y389" s="116"/>
      <c r="Z389" s="116"/>
      <c r="AA389" s="116"/>
      <c r="AB389" s="116"/>
      <c r="AC389" s="116"/>
      <c r="AD389" s="116"/>
      <c r="AE389" s="116"/>
      <c r="AF389" s="116"/>
      <c r="AG389" s="116" t="s">
        <v>539</v>
      </c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  <c r="AV389" s="116"/>
      <c r="AW389" s="116"/>
      <c r="AX389" s="116"/>
      <c r="AY389" s="116"/>
      <c r="AZ389" s="116"/>
      <c r="BA389" s="116"/>
      <c r="BB389" s="116"/>
      <c r="BC389" s="116"/>
      <c r="BD389" s="116"/>
      <c r="BE389" s="116"/>
      <c r="BF389" s="116"/>
      <c r="BG389" s="116"/>
      <c r="BH389" s="116"/>
    </row>
    <row r="390" spans="1:60" outlineLevel="1" x14ac:dyDescent="0.2">
      <c r="A390" s="139">
        <v>143</v>
      </c>
      <c r="B390" s="140" t="s">
        <v>542</v>
      </c>
      <c r="C390" s="148" t="s">
        <v>543</v>
      </c>
      <c r="D390" s="141" t="s">
        <v>140</v>
      </c>
      <c r="E390" s="142">
        <v>3.4095800000000001</v>
      </c>
      <c r="F390" s="143"/>
      <c r="G390" s="144">
        <f t="shared" si="35"/>
        <v>0</v>
      </c>
      <c r="H390" s="121">
        <v>0</v>
      </c>
      <c r="I390" s="121">
        <f t="shared" si="36"/>
        <v>0</v>
      </c>
      <c r="J390" s="121">
        <v>234.5</v>
      </c>
      <c r="K390" s="121">
        <f t="shared" si="37"/>
        <v>799.55</v>
      </c>
      <c r="L390" s="121">
        <v>15</v>
      </c>
      <c r="M390" s="121">
        <f t="shared" si="38"/>
        <v>0</v>
      </c>
      <c r="N390" s="121">
        <v>0</v>
      </c>
      <c r="O390" s="121">
        <f t="shared" si="39"/>
        <v>0</v>
      </c>
      <c r="P390" s="121">
        <v>0</v>
      </c>
      <c r="Q390" s="121">
        <f t="shared" si="40"/>
        <v>0</v>
      </c>
      <c r="R390" s="121"/>
      <c r="S390" s="121" t="s">
        <v>141</v>
      </c>
      <c r="T390" s="121" t="s">
        <v>141</v>
      </c>
      <c r="U390" s="121">
        <v>0.49</v>
      </c>
      <c r="V390" s="121">
        <f t="shared" si="41"/>
        <v>1.67</v>
      </c>
      <c r="W390" s="121"/>
      <c r="X390" s="121" t="s">
        <v>538</v>
      </c>
      <c r="Y390" s="116"/>
      <c r="Z390" s="116"/>
      <c r="AA390" s="116"/>
      <c r="AB390" s="116"/>
      <c r="AC390" s="116"/>
      <c r="AD390" s="116"/>
      <c r="AE390" s="116"/>
      <c r="AF390" s="116"/>
      <c r="AG390" s="116" t="s">
        <v>539</v>
      </c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  <c r="AV390" s="116"/>
      <c r="AW390" s="116"/>
      <c r="AX390" s="116"/>
      <c r="AY390" s="116"/>
      <c r="AZ390" s="116"/>
      <c r="BA390" s="116"/>
      <c r="BB390" s="116"/>
      <c r="BC390" s="116"/>
      <c r="BD390" s="116"/>
      <c r="BE390" s="116"/>
      <c r="BF390" s="116"/>
      <c r="BG390" s="116"/>
      <c r="BH390" s="116"/>
    </row>
    <row r="391" spans="1:60" outlineLevel="1" x14ac:dyDescent="0.2">
      <c r="A391" s="139">
        <v>144</v>
      </c>
      <c r="B391" s="140" t="s">
        <v>544</v>
      </c>
      <c r="C391" s="148" t="s">
        <v>545</v>
      </c>
      <c r="D391" s="141" t="s">
        <v>140</v>
      </c>
      <c r="E391" s="142">
        <v>68.191519999999997</v>
      </c>
      <c r="F391" s="143"/>
      <c r="G391" s="144">
        <f t="shared" si="35"/>
        <v>0</v>
      </c>
      <c r="H391" s="121">
        <v>0</v>
      </c>
      <c r="I391" s="121">
        <f t="shared" si="36"/>
        <v>0</v>
      </c>
      <c r="J391" s="121">
        <v>16</v>
      </c>
      <c r="K391" s="121">
        <f t="shared" si="37"/>
        <v>1091.06</v>
      </c>
      <c r="L391" s="121">
        <v>15</v>
      </c>
      <c r="M391" s="121">
        <f t="shared" si="38"/>
        <v>0</v>
      </c>
      <c r="N391" s="121">
        <v>0</v>
      </c>
      <c r="O391" s="121">
        <f t="shared" si="39"/>
        <v>0</v>
      </c>
      <c r="P391" s="121">
        <v>0</v>
      </c>
      <c r="Q391" s="121">
        <f t="shared" si="40"/>
        <v>0</v>
      </c>
      <c r="R391" s="121"/>
      <c r="S391" s="121" t="s">
        <v>141</v>
      </c>
      <c r="T391" s="121" t="s">
        <v>141</v>
      </c>
      <c r="U391" s="121">
        <v>0</v>
      </c>
      <c r="V391" s="121">
        <f t="shared" si="41"/>
        <v>0</v>
      </c>
      <c r="W391" s="121"/>
      <c r="X391" s="121" t="s">
        <v>538</v>
      </c>
      <c r="Y391" s="116"/>
      <c r="Z391" s="116"/>
      <c r="AA391" s="116"/>
      <c r="AB391" s="116"/>
      <c r="AC391" s="116"/>
      <c r="AD391" s="116"/>
      <c r="AE391" s="116"/>
      <c r="AF391" s="116"/>
      <c r="AG391" s="116" t="s">
        <v>539</v>
      </c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  <c r="AV391" s="116"/>
      <c r="AW391" s="116"/>
      <c r="AX391" s="116"/>
      <c r="AY391" s="116"/>
      <c r="AZ391" s="116"/>
      <c r="BA391" s="116"/>
      <c r="BB391" s="116"/>
      <c r="BC391" s="116"/>
      <c r="BD391" s="116"/>
      <c r="BE391" s="116"/>
      <c r="BF391" s="116"/>
      <c r="BG391" s="116"/>
      <c r="BH391" s="116"/>
    </row>
    <row r="392" spans="1:60" outlineLevel="1" x14ac:dyDescent="0.2">
      <c r="A392" s="139">
        <v>145</v>
      </c>
      <c r="B392" s="140" t="s">
        <v>546</v>
      </c>
      <c r="C392" s="148" t="s">
        <v>547</v>
      </c>
      <c r="D392" s="141" t="s">
        <v>140</v>
      </c>
      <c r="E392" s="142">
        <v>3.4095800000000001</v>
      </c>
      <c r="F392" s="143"/>
      <c r="G392" s="144">
        <f t="shared" si="35"/>
        <v>0</v>
      </c>
      <c r="H392" s="121">
        <v>0</v>
      </c>
      <c r="I392" s="121">
        <f t="shared" si="36"/>
        <v>0</v>
      </c>
      <c r="J392" s="121">
        <v>331</v>
      </c>
      <c r="K392" s="121">
        <f t="shared" si="37"/>
        <v>1128.57</v>
      </c>
      <c r="L392" s="121">
        <v>15</v>
      </c>
      <c r="M392" s="121">
        <f t="shared" si="38"/>
        <v>0</v>
      </c>
      <c r="N392" s="121">
        <v>0</v>
      </c>
      <c r="O392" s="121">
        <f t="shared" si="39"/>
        <v>0</v>
      </c>
      <c r="P392" s="121">
        <v>0</v>
      </c>
      <c r="Q392" s="121">
        <f t="shared" si="40"/>
        <v>0</v>
      </c>
      <c r="R392" s="121"/>
      <c r="S392" s="121" t="s">
        <v>141</v>
      </c>
      <c r="T392" s="121" t="s">
        <v>141</v>
      </c>
      <c r="U392" s="121">
        <v>0.94199999999999995</v>
      </c>
      <c r="V392" s="121">
        <f t="shared" si="41"/>
        <v>3.21</v>
      </c>
      <c r="W392" s="121"/>
      <c r="X392" s="121" t="s">
        <v>538</v>
      </c>
      <c r="Y392" s="116"/>
      <c r="Z392" s="116"/>
      <c r="AA392" s="116"/>
      <c r="AB392" s="116"/>
      <c r="AC392" s="116"/>
      <c r="AD392" s="116"/>
      <c r="AE392" s="116"/>
      <c r="AF392" s="116"/>
      <c r="AG392" s="116" t="s">
        <v>539</v>
      </c>
      <c r="AH392" s="116"/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  <c r="AS392" s="116"/>
      <c r="AT392" s="116"/>
      <c r="AU392" s="116"/>
      <c r="AV392" s="116"/>
      <c r="AW392" s="116"/>
      <c r="AX392" s="116"/>
      <c r="AY392" s="116"/>
      <c r="AZ392" s="116"/>
      <c r="BA392" s="116"/>
      <c r="BB392" s="116"/>
      <c r="BC392" s="116"/>
      <c r="BD392" s="116"/>
      <c r="BE392" s="116"/>
      <c r="BF392" s="116"/>
      <c r="BG392" s="116"/>
      <c r="BH392" s="116"/>
    </row>
    <row r="393" spans="1:60" outlineLevel="1" x14ac:dyDescent="0.2">
      <c r="A393" s="139">
        <v>146</v>
      </c>
      <c r="B393" s="140" t="s">
        <v>548</v>
      </c>
      <c r="C393" s="148" t="s">
        <v>549</v>
      </c>
      <c r="D393" s="141" t="s">
        <v>140</v>
      </c>
      <c r="E393" s="142">
        <v>10.228730000000001</v>
      </c>
      <c r="F393" s="143"/>
      <c r="G393" s="144">
        <f t="shared" si="35"/>
        <v>0</v>
      </c>
      <c r="H393" s="121">
        <v>0</v>
      </c>
      <c r="I393" s="121">
        <f t="shared" si="36"/>
        <v>0</v>
      </c>
      <c r="J393" s="121">
        <v>36.9</v>
      </c>
      <c r="K393" s="121">
        <f t="shared" si="37"/>
        <v>377.44</v>
      </c>
      <c r="L393" s="121">
        <v>15</v>
      </c>
      <c r="M393" s="121">
        <f t="shared" si="38"/>
        <v>0</v>
      </c>
      <c r="N393" s="121">
        <v>0</v>
      </c>
      <c r="O393" s="121">
        <f t="shared" si="39"/>
        <v>0</v>
      </c>
      <c r="P393" s="121">
        <v>0</v>
      </c>
      <c r="Q393" s="121">
        <f t="shared" si="40"/>
        <v>0</v>
      </c>
      <c r="R393" s="121"/>
      <c r="S393" s="121" t="s">
        <v>141</v>
      </c>
      <c r="T393" s="121" t="s">
        <v>141</v>
      </c>
      <c r="U393" s="121">
        <v>0.105</v>
      </c>
      <c r="V393" s="121">
        <f t="shared" si="41"/>
        <v>1.07</v>
      </c>
      <c r="W393" s="121"/>
      <c r="X393" s="121" t="s">
        <v>538</v>
      </c>
      <c r="Y393" s="116"/>
      <c r="Z393" s="116"/>
      <c r="AA393" s="116"/>
      <c r="AB393" s="116"/>
      <c r="AC393" s="116"/>
      <c r="AD393" s="116"/>
      <c r="AE393" s="116"/>
      <c r="AF393" s="116"/>
      <c r="AG393" s="116" t="s">
        <v>539</v>
      </c>
      <c r="AH393" s="116"/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  <c r="AS393" s="116"/>
      <c r="AT393" s="116"/>
      <c r="AU393" s="116"/>
      <c r="AV393" s="116"/>
      <c r="AW393" s="116"/>
      <c r="AX393" s="116"/>
      <c r="AY393" s="116"/>
      <c r="AZ393" s="116"/>
      <c r="BA393" s="116"/>
      <c r="BB393" s="116"/>
      <c r="BC393" s="116"/>
      <c r="BD393" s="116"/>
      <c r="BE393" s="116"/>
      <c r="BF393" s="116"/>
      <c r="BG393" s="116"/>
      <c r="BH393" s="116"/>
    </row>
    <row r="394" spans="1:60" outlineLevel="1" x14ac:dyDescent="0.2">
      <c r="A394" s="133">
        <v>147</v>
      </c>
      <c r="B394" s="134" t="s">
        <v>550</v>
      </c>
      <c r="C394" s="146" t="s">
        <v>551</v>
      </c>
      <c r="D394" s="135" t="s">
        <v>140</v>
      </c>
      <c r="E394" s="136">
        <v>3.4095800000000001</v>
      </c>
      <c r="F394" s="137"/>
      <c r="G394" s="138">
        <f t="shared" si="35"/>
        <v>0</v>
      </c>
      <c r="H394" s="121">
        <v>0</v>
      </c>
      <c r="I394" s="121">
        <f t="shared" si="36"/>
        <v>0</v>
      </c>
      <c r="J394" s="121">
        <v>300</v>
      </c>
      <c r="K394" s="121">
        <f t="shared" si="37"/>
        <v>1022.87</v>
      </c>
      <c r="L394" s="121">
        <v>15</v>
      </c>
      <c r="M394" s="121">
        <f t="shared" si="38"/>
        <v>0</v>
      </c>
      <c r="N394" s="121">
        <v>0</v>
      </c>
      <c r="O394" s="121">
        <f t="shared" si="39"/>
        <v>0</v>
      </c>
      <c r="P394" s="121">
        <v>0</v>
      </c>
      <c r="Q394" s="121">
        <f t="shared" si="40"/>
        <v>0</v>
      </c>
      <c r="R394" s="121"/>
      <c r="S394" s="121" t="s">
        <v>552</v>
      </c>
      <c r="T394" s="121" t="s">
        <v>552</v>
      </c>
      <c r="U394" s="121">
        <v>0</v>
      </c>
      <c r="V394" s="121">
        <f t="shared" si="41"/>
        <v>0</v>
      </c>
      <c r="W394" s="121"/>
      <c r="X394" s="121" t="s">
        <v>538</v>
      </c>
      <c r="Y394" s="116"/>
      <c r="Z394" s="116"/>
      <c r="AA394" s="116"/>
      <c r="AB394" s="116"/>
      <c r="AC394" s="116"/>
      <c r="AD394" s="116"/>
      <c r="AE394" s="116"/>
      <c r="AF394" s="116"/>
      <c r="AG394" s="116" t="s">
        <v>539</v>
      </c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6"/>
      <c r="AU394" s="116"/>
      <c r="AV394" s="116"/>
      <c r="AW394" s="116"/>
      <c r="AX394" s="116"/>
      <c r="AY394" s="116"/>
      <c r="AZ394" s="116"/>
      <c r="BA394" s="116"/>
      <c r="BB394" s="116"/>
      <c r="BC394" s="116"/>
      <c r="BD394" s="116"/>
      <c r="BE394" s="116"/>
      <c r="BF394" s="116"/>
      <c r="BG394" s="116"/>
      <c r="BH394" s="116"/>
    </row>
    <row r="395" spans="1:60" x14ac:dyDescent="0.2">
      <c r="A395" s="3"/>
      <c r="B395" s="4"/>
      <c r="C395" s="151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AE395">
        <v>15</v>
      </c>
      <c r="AF395">
        <v>21</v>
      </c>
      <c r="AG395" t="s">
        <v>112</v>
      </c>
    </row>
    <row r="396" spans="1:60" x14ac:dyDescent="0.2">
      <c r="C396" s="152"/>
      <c r="D396" s="10"/>
      <c r="AG396" t="s">
        <v>553</v>
      </c>
    </row>
    <row r="397" spans="1:60" x14ac:dyDescent="0.2">
      <c r="D397" s="10"/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8:V394" xr:uid="{BDDACB21-9D25-467B-8767-CDD11247D8A2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3150-4487-4DB4-A922-F04ADADF8EC9}">
  <sheetPr>
    <outlinePr summaryBelow="0"/>
  </sheetPr>
  <dimension ref="A1:BH5000"/>
  <sheetViews>
    <sheetView workbookViewId="0">
      <pane ySplit="7" topLeftCell="A8" activePane="bottomLeft" state="frozen"/>
      <selection pane="bottomLeft" activeCell="AA13" sqref="AA13"/>
    </sheetView>
  </sheetViews>
  <sheetFormatPr defaultRowHeight="12.75" outlineLevelRow="1" x14ac:dyDescent="0.2"/>
  <cols>
    <col min="1" max="1" width="3.42578125" customWidth="1"/>
    <col min="2" max="2" width="12.5703125" style="107" customWidth="1"/>
    <col min="3" max="3" width="38.28515625" style="10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100</v>
      </c>
    </row>
    <row r="2" spans="1:60" ht="24.95" customHeight="1" x14ac:dyDescent="0.2">
      <c r="A2" s="108" t="s">
        <v>8</v>
      </c>
      <c r="B2" s="44" t="s">
        <v>37</v>
      </c>
      <c r="C2" s="198" t="s">
        <v>591</v>
      </c>
      <c r="D2" s="199"/>
      <c r="E2" s="199"/>
      <c r="F2" s="199"/>
      <c r="G2" s="200"/>
      <c r="AG2" t="s">
        <v>101</v>
      </c>
    </row>
    <row r="3" spans="1:60" ht="24.95" customHeight="1" x14ac:dyDescent="0.2">
      <c r="A3" s="108" t="s">
        <v>9</v>
      </c>
      <c r="B3" s="44" t="s">
        <v>39</v>
      </c>
      <c r="C3" s="198" t="s">
        <v>40</v>
      </c>
      <c r="D3" s="199"/>
      <c r="E3" s="199"/>
      <c r="F3" s="199"/>
      <c r="G3" s="200"/>
      <c r="AC3" s="107" t="s">
        <v>101</v>
      </c>
      <c r="AG3" t="s">
        <v>102</v>
      </c>
    </row>
    <row r="4" spans="1:60" ht="24.95" customHeight="1" x14ac:dyDescent="0.2">
      <c r="A4" s="109" t="s">
        <v>10</v>
      </c>
      <c r="B4" s="110" t="s">
        <v>41</v>
      </c>
      <c r="C4" s="201" t="s">
        <v>43</v>
      </c>
      <c r="D4" s="202"/>
      <c r="E4" s="202"/>
      <c r="F4" s="202"/>
      <c r="G4" s="203"/>
      <c r="AG4" t="s">
        <v>103</v>
      </c>
    </row>
    <row r="5" spans="1:60" x14ac:dyDescent="0.2">
      <c r="D5" s="10"/>
    </row>
    <row r="6" spans="1:60" ht="38.25" x14ac:dyDescent="0.2">
      <c r="A6" s="112" t="s">
        <v>104</v>
      </c>
      <c r="B6" s="114" t="s">
        <v>105</v>
      </c>
      <c r="C6" s="114" t="s">
        <v>106</v>
      </c>
      <c r="D6" s="113" t="s">
        <v>107</v>
      </c>
      <c r="E6" s="112" t="s">
        <v>108</v>
      </c>
      <c r="F6" s="111" t="s">
        <v>109</v>
      </c>
      <c r="G6" s="112" t="s">
        <v>26</v>
      </c>
      <c r="H6" s="115" t="s">
        <v>27</v>
      </c>
      <c r="I6" s="115" t="s">
        <v>110</v>
      </c>
      <c r="J6" s="115" t="s">
        <v>28</v>
      </c>
      <c r="K6" s="115" t="s">
        <v>111</v>
      </c>
      <c r="L6" s="115" t="s">
        <v>112</v>
      </c>
      <c r="M6" s="115" t="s">
        <v>113</v>
      </c>
      <c r="N6" s="115" t="s">
        <v>114</v>
      </c>
      <c r="O6" s="115" t="s">
        <v>115</v>
      </c>
      <c r="P6" s="115" t="s">
        <v>116</v>
      </c>
      <c r="Q6" s="115" t="s">
        <v>117</v>
      </c>
      <c r="R6" s="115" t="s">
        <v>118</v>
      </c>
      <c r="S6" s="115" t="s">
        <v>119</v>
      </c>
      <c r="T6" s="115" t="s">
        <v>120</v>
      </c>
      <c r="U6" s="115" t="s">
        <v>121</v>
      </c>
      <c r="V6" s="115" t="s">
        <v>122</v>
      </c>
      <c r="W6" s="115" t="s">
        <v>123</v>
      </c>
      <c r="X6" s="115" t="s">
        <v>124</v>
      </c>
    </row>
    <row r="7" spans="1:60" hidden="1" x14ac:dyDescent="0.2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">
      <c r="A8" s="127" t="s">
        <v>125</v>
      </c>
      <c r="B8" s="128" t="s">
        <v>47</v>
      </c>
      <c r="C8" s="145" t="s">
        <v>48</v>
      </c>
      <c r="D8" s="129"/>
      <c r="E8" s="130"/>
      <c r="F8" s="131"/>
      <c r="G8" s="132"/>
      <c r="H8" s="126"/>
      <c r="I8" s="126">
        <f>SUM(I9:I14)</f>
        <v>0</v>
      </c>
      <c r="J8" s="126"/>
      <c r="K8" s="126">
        <f>SUM(K9:K14)</f>
        <v>0</v>
      </c>
      <c r="L8" s="126"/>
      <c r="M8" s="126">
        <f>SUM(M9:M14)</f>
        <v>0</v>
      </c>
      <c r="N8" s="126"/>
      <c r="O8" s="126">
        <f>SUM(O9:O14)</f>
        <v>0</v>
      </c>
      <c r="P8" s="126"/>
      <c r="Q8" s="126">
        <f>SUM(Q9:Q14)</f>
        <v>0</v>
      </c>
      <c r="R8" s="126"/>
      <c r="S8" s="126"/>
      <c r="T8" s="126"/>
      <c r="U8" s="126"/>
      <c r="V8" s="126">
        <f>SUM(V9:V14)</f>
        <v>0</v>
      </c>
      <c r="W8" s="126"/>
      <c r="X8" s="126"/>
      <c r="AG8" t="s">
        <v>126</v>
      </c>
    </row>
    <row r="9" spans="1:60" outlineLevel="1" x14ac:dyDescent="0.2">
      <c r="A9" s="133">
        <v>1</v>
      </c>
      <c r="B9" s="134" t="s">
        <v>37</v>
      </c>
      <c r="C9" s="146" t="s">
        <v>127</v>
      </c>
      <c r="D9" s="135"/>
      <c r="E9" s="136"/>
      <c r="F9" s="137"/>
      <c r="G9" s="138"/>
      <c r="H9" s="121">
        <v>0</v>
      </c>
      <c r="I9" s="121">
        <f>ROUND(E9*H9,2)</f>
        <v>0</v>
      </c>
      <c r="J9" s="121">
        <v>0</v>
      </c>
      <c r="K9" s="121">
        <f>ROUND(E9*J9,2)</f>
        <v>0</v>
      </c>
      <c r="L9" s="121">
        <v>15</v>
      </c>
      <c r="M9" s="121">
        <f>G9*(1+L9/100)</f>
        <v>0</v>
      </c>
      <c r="N9" s="121">
        <v>0</v>
      </c>
      <c r="O9" s="121">
        <f>ROUND(E9*N9,2)</f>
        <v>0</v>
      </c>
      <c r="P9" s="121">
        <v>0</v>
      </c>
      <c r="Q9" s="121">
        <f>ROUND(E9*P9,2)</f>
        <v>0</v>
      </c>
      <c r="R9" s="121"/>
      <c r="S9" s="121" t="s">
        <v>128</v>
      </c>
      <c r="T9" s="121" t="s">
        <v>129</v>
      </c>
      <c r="U9" s="121">
        <v>0</v>
      </c>
      <c r="V9" s="121">
        <f>ROUND(E9*U9,2)</f>
        <v>0</v>
      </c>
      <c r="W9" s="121"/>
      <c r="X9" s="121" t="s">
        <v>130</v>
      </c>
      <c r="Y9" s="116"/>
      <c r="Z9" s="116"/>
      <c r="AA9" s="116"/>
      <c r="AB9" s="116"/>
      <c r="AC9" s="116"/>
      <c r="AD9" s="116"/>
      <c r="AE9" s="116"/>
      <c r="AF9" s="116"/>
      <c r="AG9" s="116" t="s">
        <v>131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ht="22.5" outlineLevel="1" x14ac:dyDescent="0.2">
      <c r="A10" s="119"/>
      <c r="B10" s="120"/>
      <c r="C10" s="147" t="s">
        <v>132</v>
      </c>
      <c r="D10" s="122"/>
      <c r="E10" s="123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16"/>
      <c r="Z10" s="116"/>
      <c r="AA10" s="116"/>
      <c r="AB10" s="116"/>
      <c r="AC10" s="116"/>
      <c r="AD10" s="116"/>
      <c r="AE10" s="116"/>
      <c r="AF10" s="116"/>
      <c r="AG10" s="116" t="s">
        <v>133</v>
      </c>
      <c r="AH10" s="116">
        <v>0</v>
      </c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ht="22.5" outlineLevel="1" x14ac:dyDescent="0.2">
      <c r="A11" s="119"/>
      <c r="B11" s="120"/>
      <c r="C11" s="147" t="s">
        <v>134</v>
      </c>
      <c r="D11" s="122"/>
      <c r="E11" s="123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16"/>
      <c r="Z11" s="116"/>
      <c r="AA11" s="116"/>
      <c r="AB11" s="116"/>
      <c r="AC11" s="116"/>
      <c r="AD11" s="116"/>
      <c r="AE11" s="116"/>
      <c r="AF11" s="116"/>
      <c r="AG11" s="116" t="s">
        <v>133</v>
      </c>
      <c r="AH11" s="116">
        <v>0</v>
      </c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ht="22.5" outlineLevel="1" x14ac:dyDescent="0.2">
      <c r="A12" s="119"/>
      <c r="B12" s="120"/>
      <c r="C12" s="147" t="s">
        <v>135</v>
      </c>
      <c r="D12" s="122"/>
      <c r="E12" s="123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16"/>
      <c r="Z12" s="116"/>
      <c r="AA12" s="116"/>
      <c r="AB12" s="116"/>
      <c r="AC12" s="116"/>
      <c r="AD12" s="116"/>
      <c r="AE12" s="116"/>
      <c r="AF12" s="116"/>
      <c r="AG12" s="116" t="s">
        <v>133</v>
      </c>
      <c r="AH12" s="116">
        <v>0</v>
      </c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ht="22.5" outlineLevel="1" x14ac:dyDescent="0.2">
      <c r="A13" s="119"/>
      <c r="B13" s="120"/>
      <c r="C13" s="147" t="s">
        <v>136</v>
      </c>
      <c r="D13" s="122"/>
      <c r="E13" s="123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16"/>
      <c r="Z13" s="116"/>
      <c r="AA13" s="116"/>
      <c r="AB13" s="116"/>
      <c r="AC13" s="116"/>
      <c r="AD13" s="116"/>
      <c r="AE13" s="116"/>
      <c r="AF13" s="116"/>
      <c r="AG13" s="116" t="s">
        <v>133</v>
      </c>
      <c r="AH13" s="116">
        <v>0</v>
      </c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 x14ac:dyDescent="0.2">
      <c r="A14" s="119"/>
      <c r="B14" s="120"/>
      <c r="C14" s="147" t="s">
        <v>137</v>
      </c>
      <c r="D14" s="122"/>
      <c r="E14" s="123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16"/>
      <c r="Z14" s="116"/>
      <c r="AA14" s="116"/>
      <c r="AB14" s="116"/>
      <c r="AC14" s="116"/>
      <c r="AD14" s="116"/>
      <c r="AE14" s="116"/>
      <c r="AF14" s="116"/>
      <c r="AG14" s="116" t="s">
        <v>133</v>
      </c>
      <c r="AH14" s="116">
        <v>0</v>
      </c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x14ac:dyDescent="0.2">
      <c r="A15" s="127" t="s">
        <v>125</v>
      </c>
      <c r="B15" s="128" t="s">
        <v>49</v>
      </c>
      <c r="C15" s="145" t="s">
        <v>50</v>
      </c>
      <c r="D15" s="129"/>
      <c r="E15" s="130"/>
      <c r="F15" s="131"/>
      <c r="G15" s="132">
        <f>SUMIF(AG16:AG37,"&lt;&gt;NOR",G16:G37)</f>
        <v>0</v>
      </c>
      <c r="H15" s="126"/>
      <c r="I15" s="126">
        <f>SUM(I16:I37)</f>
        <v>13974.510000000002</v>
      </c>
      <c r="J15" s="126"/>
      <c r="K15" s="126">
        <f>SUM(K16:K37)</f>
        <v>11974.900000000001</v>
      </c>
      <c r="L15" s="126"/>
      <c r="M15" s="126">
        <f>SUM(M16:M37)</f>
        <v>0</v>
      </c>
      <c r="N15" s="126"/>
      <c r="O15" s="126">
        <f>SUM(O16:O37)</f>
        <v>1.69</v>
      </c>
      <c r="P15" s="126"/>
      <c r="Q15" s="126">
        <f>SUM(Q16:Q37)</f>
        <v>0</v>
      </c>
      <c r="R15" s="126"/>
      <c r="S15" s="126"/>
      <c r="T15" s="126"/>
      <c r="U15" s="126"/>
      <c r="V15" s="126">
        <f>SUM(V16:V37)</f>
        <v>22.090000000000003</v>
      </c>
      <c r="W15" s="126"/>
      <c r="X15" s="126"/>
      <c r="AG15" t="s">
        <v>126</v>
      </c>
    </row>
    <row r="16" spans="1:60" outlineLevel="1" x14ac:dyDescent="0.2">
      <c r="A16" s="133">
        <v>2</v>
      </c>
      <c r="B16" s="134" t="s">
        <v>138</v>
      </c>
      <c r="C16" s="146" t="s">
        <v>139</v>
      </c>
      <c r="D16" s="135" t="s">
        <v>140</v>
      </c>
      <c r="E16" s="136">
        <v>2.0199999999999999E-2</v>
      </c>
      <c r="F16" s="137"/>
      <c r="G16" s="138">
        <f>ROUND(E16*F16,2)</f>
        <v>0</v>
      </c>
      <c r="H16" s="121">
        <v>42724.55</v>
      </c>
      <c r="I16" s="121">
        <f>ROUND(E16*H16,2)</f>
        <v>863.04</v>
      </c>
      <c r="J16" s="121">
        <v>9555.4500000000007</v>
      </c>
      <c r="K16" s="121">
        <f>ROUND(E16*J16,2)</f>
        <v>193.02</v>
      </c>
      <c r="L16" s="121">
        <v>15</v>
      </c>
      <c r="M16" s="121">
        <f>G16*(1+L16/100)</f>
        <v>0</v>
      </c>
      <c r="N16" s="121">
        <v>1.0900000000000001</v>
      </c>
      <c r="O16" s="121">
        <f>ROUND(E16*N16,2)</f>
        <v>0.02</v>
      </c>
      <c r="P16" s="121">
        <v>0</v>
      </c>
      <c r="Q16" s="121">
        <f>ROUND(E16*P16,2)</f>
        <v>0</v>
      </c>
      <c r="R16" s="121"/>
      <c r="S16" s="121" t="s">
        <v>141</v>
      </c>
      <c r="T16" s="121" t="s">
        <v>141</v>
      </c>
      <c r="U16" s="121">
        <v>20.6</v>
      </c>
      <c r="V16" s="121">
        <f>ROUND(E16*U16,2)</f>
        <v>0.42</v>
      </c>
      <c r="W16" s="121"/>
      <c r="X16" s="121" t="s">
        <v>130</v>
      </c>
      <c r="Y16" s="116"/>
      <c r="Z16" s="116"/>
      <c r="AA16" s="116"/>
      <c r="AB16" s="116"/>
      <c r="AC16" s="116"/>
      <c r="AD16" s="116"/>
      <c r="AE16" s="116"/>
      <c r="AF16" s="116"/>
      <c r="AG16" s="116" t="s">
        <v>131</v>
      </c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ht="22.5" outlineLevel="1" x14ac:dyDescent="0.2">
      <c r="A17" s="119"/>
      <c r="B17" s="120"/>
      <c r="C17" s="147" t="s">
        <v>554</v>
      </c>
      <c r="D17" s="122"/>
      <c r="E17" s="123">
        <v>2.0199999999999999E-2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16"/>
      <c r="Z17" s="116"/>
      <c r="AA17" s="116"/>
      <c r="AB17" s="116"/>
      <c r="AC17" s="116"/>
      <c r="AD17" s="116"/>
      <c r="AE17" s="116"/>
      <c r="AF17" s="116"/>
      <c r="AG17" s="116" t="s">
        <v>133</v>
      </c>
      <c r="AH17" s="116">
        <v>0</v>
      </c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</row>
    <row r="18" spans="1:60" outlineLevel="1" x14ac:dyDescent="0.2">
      <c r="A18" s="119"/>
      <c r="B18" s="120"/>
      <c r="C18" s="147" t="s">
        <v>555</v>
      </c>
      <c r="D18" s="122"/>
      <c r="E18" s="123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16"/>
      <c r="Z18" s="116"/>
      <c r="AA18" s="116"/>
      <c r="AB18" s="116"/>
      <c r="AC18" s="116"/>
      <c r="AD18" s="116"/>
      <c r="AE18" s="116"/>
      <c r="AF18" s="116"/>
      <c r="AG18" s="116" t="s">
        <v>133</v>
      </c>
      <c r="AH18" s="116">
        <v>0</v>
      </c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outlineLevel="1" x14ac:dyDescent="0.2">
      <c r="A19" s="139">
        <v>3</v>
      </c>
      <c r="B19" s="140" t="s">
        <v>143</v>
      </c>
      <c r="C19" s="148" t="s">
        <v>144</v>
      </c>
      <c r="D19" s="141" t="s">
        <v>145</v>
      </c>
      <c r="E19" s="142">
        <v>1</v>
      </c>
      <c r="F19" s="143"/>
      <c r="G19" s="144">
        <f>ROUND(E19*F19,2)</f>
        <v>0</v>
      </c>
      <c r="H19" s="121">
        <v>7.79</v>
      </c>
      <c r="I19" s="121">
        <f>ROUND(E19*H19,2)</f>
        <v>7.79</v>
      </c>
      <c r="J19" s="121">
        <v>473.71</v>
      </c>
      <c r="K19" s="121">
        <f>ROUND(E19*J19,2)</f>
        <v>473.71</v>
      </c>
      <c r="L19" s="121">
        <v>15</v>
      </c>
      <c r="M19" s="121">
        <f>G19*(1+L19/100)</f>
        <v>0</v>
      </c>
      <c r="N19" s="121">
        <v>1.6000000000000001E-4</v>
      </c>
      <c r="O19" s="121">
        <f>ROUND(E19*N19,2)</f>
        <v>0</v>
      </c>
      <c r="P19" s="121">
        <v>0</v>
      </c>
      <c r="Q19" s="121">
        <f>ROUND(E19*P19,2)</f>
        <v>0</v>
      </c>
      <c r="R19" s="121"/>
      <c r="S19" s="121" t="s">
        <v>141</v>
      </c>
      <c r="T19" s="121" t="s">
        <v>141</v>
      </c>
      <c r="U19" s="121">
        <v>0.94</v>
      </c>
      <c r="V19" s="121">
        <f>ROUND(E19*U19,2)</f>
        <v>0.94</v>
      </c>
      <c r="W19" s="121"/>
      <c r="X19" s="121" t="s">
        <v>130</v>
      </c>
      <c r="Y19" s="116"/>
      <c r="Z19" s="116"/>
      <c r="AA19" s="116"/>
      <c r="AB19" s="116"/>
      <c r="AC19" s="116"/>
      <c r="AD19" s="116"/>
      <c r="AE19" s="116"/>
      <c r="AF19" s="116"/>
      <c r="AG19" s="116" t="s">
        <v>131</v>
      </c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outlineLevel="1" x14ac:dyDescent="0.2">
      <c r="A20" s="139">
        <v>4</v>
      </c>
      <c r="B20" s="140" t="s">
        <v>146</v>
      </c>
      <c r="C20" s="148" t="s">
        <v>147</v>
      </c>
      <c r="D20" s="141" t="s">
        <v>145</v>
      </c>
      <c r="E20" s="142">
        <v>1</v>
      </c>
      <c r="F20" s="143"/>
      <c r="G20" s="144">
        <f>ROUND(E20*F20,2)</f>
        <v>0</v>
      </c>
      <c r="H20" s="121">
        <v>11.69</v>
      </c>
      <c r="I20" s="121">
        <f>ROUND(E20*H20,2)</f>
        <v>11.69</v>
      </c>
      <c r="J20" s="121">
        <v>524.30999999999995</v>
      </c>
      <c r="K20" s="121">
        <f>ROUND(E20*J20,2)</f>
        <v>524.30999999999995</v>
      </c>
      <c r="L20" s="121">
        <v>15</v>
      </c>
      <c r="M20" s="121">
        <f>G20*(1+L20/100)</f>
        <v>0</v>
      </c>
      <c r="N20" s="121">
        <v>2.4000000000000001E-4</v>
      </c>
      <c r="O20" s="121">
        <f>ROUND(E20*N20,2)</f>
        <v>0</v>
      </c>
      <c r="P20" s="121">
        <v>0</v>
      </c>
      <c r="Q20" s="121">
        <f>ROUND(E20*P20,2)</f>
        <v>0</v>
      </c>
      <c r="R20" s="121"/>
      <c r="S20" s="121" t="s">
        <v>141</v>
      </c>
      <c r="T20" s="121" t="s">
        <v>141</v>
      </c>
      <c r="U20" s="121">
        <v>1.04</v>
      </c>
      <c r="V20" s="121">
        <f>ROUND(E20*U20,2)</f>
        <v>1.04</v>
      </c>
      <c r="W20" s="121"/>
      <c r="X20" s="121" t="s">
        <v>130</v>
      </c>
      <c r="Y20" s="116"/>
      <c r="Z20" s="116"/>
      <c r="AA20" s="116"/>
      <c r="AB20" s="116"/>
      <c r="AC20" s="116"/>
      <c r="AD20" s="116"/>
      <c r="AE20" s="116"/>
      <c r="AF20" s="116"/>
      <c r="AG20" s="116" t="s">
        <v>131</v>
      </c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</row>
    <row r="21" spans="1:60" ht="22.5" outlineLevel="1" x14ac:dyDescent="0.2">
      <c r="A21" s="133">
        <v>5</v>
      </c>
      <c r="B21" s="134" t="s">
        <v>148</v>
      </c>
      <c r="C21" s="146" t="s">
        <v>149</v>
      </c>
      <c r="D21" s="135" t="s">
        <v>150</v>
      </c>
      <c r="E21" s="136">
        <v>19.475999999999999</v>
      </c>
      <c r="F21" s="137"/>
      <c r="G21" s="138">
        <f>ROUND(E21*F21,2)</f>
        <v>0</v>
      </c>
      <c r="H21" s="121">
        <v>490.43</v>
      </c>
      <c r="I21" s="121">
        <f>ROUND(E21*H21,2)</f>
        <v>9551.61</v>
      </c>
      <c r="J21" s="121">
        <v>243.57</v>
      </c>
      <c r="K21" s="121">
        <f>ROUND(E21*J21,2)</f>
        <v>4743.7700000000004</v>
      </c>
      <c r="L21" s="121">
        <v>15</v>
      </c>
      <c r="M21" s="121">
        <f>G21*(1+L21/100)</f>
        <v>0</v>
      </c>
      <c r="N21" s="121">
        <v>7.4709999999999999E-2</v>
      </c>
      <c r="O21" s="121">
        <f>ROUND(E21*N21,2)</f>
        <v>1.46</v>
      </c>
      <c r="P21" s="121">
        <v>0</v>
      </c>
      <c r="Q21" s="121">
        <f>ROUND(E21*P21,2)</f>
        <v>0</v>
      </c>
      <c r="R21" s="121"/>
      <c r="S21" s="121" t="s">
        <v>141</v>
      </c>
      <c r="T21" s="121" t="s">
        <v>151</v>
      </c>
      <c r="U21" s="121">
        <v>0.52915000000000001</v>
      </c>
      <c r="V21" s="121">
        <f>ROUND(E21*U21,2)</f>
        <v>10.31</v>
      </c>
      <c r="W21" s="121"/>
      <c r="X21" s="121" t="s">
        <v>130</v>
      </c>
      <c r="Y21" s="116"/>
      <c r="Z21" s="116"/>
      <c r="AA21" s="116"/>
      <c r="AB21" s="116"/>
      <c r="AC21" s="116"/>
      <c r="AD21" s="116"/>
      <c r="AE21" s="116"/>
      <c r="AF21" s="116"/>
      <c r="AG21" s="116" t="s">
        <v>131</v>
      </c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</row>
    <row r="22" spans="1:60" outlineLevel="1" x14ac:dyDescent="0.2">
      <c r="A22" s="119"/>
      <c r="B22" s="120"/>
      <c r="C22" s="147" t="s">
        <v>152</v>
      </c>
      <c r="D22" s="122"/>
      <c r="E22" s="123">
        <v>21.84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16"/>
      <c r="Z22" s="116"/>
      <c r="AA22" s="116"/>
      <c r="AB22" s="116"/>
      <c r="AC22" s="116"/>
      <c r="AD22" s="116"/>
      <c r="AE22" s="116"/>
      <c r="AF22" s="116"/>
      <c r="AG22" s="116" t="s">
        <v>133</v>
      </c>
      <c r="AH22" s="116">
        <v>0</v>
      </c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 outlineLevel="1" x14ac:dyDescent="0.2">
      <c r="A23" s="119"/>
      <c r="B23" s="120"/>
      <c r="C23" s="147" t="s">
        <v>153</v>
      </c>
      <c r="D23" s="122"/>
      <c r="E23" s="123">
        <v>-2.3639999999999999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16"/>
      <c r="Z23" s="116"/>
      <c r="AA23" s="116"/>
      <c r="AB23" s="116"/>
      <c r="AC23" s="116"/>
      <c r="AD23" s="116"/>
      <c r="AE23" s="116"/>
      <c r="AF23" s="116"/>
      <c r="AG23" s="116" t="s">
        <v>133</v>
      </c>
      <c r="AH23" s="116">
        <v>0</v>
      </c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outlineLevel="1" x14ac:dyDescent="0.2">
      <c r="A24" s="133">
        <v>6</v>
      </c>
      <c r="B24" s="134" t="s">
        <v>154</v>
      </c>
      <c r="C24" s="146" t="s">
        <v>155</v>
      </c>
      <c r="D24" s="135" t="s">
        <v>156</v>
      </c>
      <c r="E24" s="136">
        <v>10.4</v>
      </c>
      <c r="F24" s="137"/>
      <c r="G24" s="138">
        <f>ROUND(E24*F24,2)</f>
        <v>0</v>
      </c>
      <c r="H24" s="121">
        <v>22.62</v>
      </c>
      <c r="I24" s="121">
        <f>ROUND(E24*H24,2)</f>
        <v>235.25</v>
      </c>
      <c r="J24" s="121">
        <v>104.38</v>
      </c>
      <c r="K24" s="121">
        <f>ROUND(E24*J24,2)</f>
        <v>1085.55</v>
      </c>
      <c r="L24" s="121">
        <v>15</v>
      </c>
      <c r="M24" s="121">
        <f>G24*(1+L24/100)</f>
        <v>0</v>
      </c>
      <c r="N24" s="121">
        <v>1.0200000000000001E-3</v>
      </c>
      <c r="O24" s="121">
        <f>ROUND(E24*N24,2)</f>
        <v>0.01</v>
      </c>
      <c r="P24" s="121">
        <v>0</v>
      </c>
      <c r="Q24" s="121">
        <f>ROUND(E24*P24,2)</f>
        <v>0</v>
      </c>
      <c r="R24" s="121"/>
      <c r="S24" s="121" t="s">
        <v>141</v>
      </c>
      <c r="T24" s="121" t="s">
        <v>151</v>
      </c>
      <c r="U24" s="121">
        <v>0.223</v>
      </c>
      <c r="V24" s="121">
        <f>ROUND(E24*U24,2)</f>
        <v>2.3199999999999998</v>
      </c>
      <c r="W24" s="121"/>
      <c r="X24" s="121" t="s">
        <v>130</v>
      </c>
      <c r="Y24" s="116"/>
      <c r="Z24" s="116"/>
      <c r="AA24" s="116"/>
      <c r="AB24" s="116"/>
      <c r="AC24" s="116"/>
      <c r="AD24" s="116"/>
      <c r="AE24" s="116"/>
      <c r="AF24" s="116"/>
      <c r="AG24" s="116" t="s">
        <v>131</v>
      </c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</row>
    <row r="25" spans="1:60" outlineLevel="1" x14ac:dyDescent="0.2">
      <c r="A25" s="119"/>
      <c r="B25" s="120"/>
      <c r="C25" s="147" t="s">
        <v>157</v>
      </c>
      <c r="D25" s="122"/>
      <c r="E25" s="123">
        <v>10.4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6"/>
      <c r="Z25" s="116"/>
      <c r="AA25" s="116"/>
      <c r="AB25" s="116"/>
      <c r="AC25" s="116"/>
      <c r="AD25" s="116"/>
      <c r="AE25" s="116"/>
      <c r="AF25" s="116"/>
      <c r="AG25" s="116" t="s">
        <v>133</v>
      </c>
      <c r="AH25" s="116">
        <v>0</v>
      </c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</row>
    <row r="26" spans="1:60" ht="22.5" outlineLevel="1" x14ac:dyDescent="0.2">
      <c r="A26" s="133">
        <v>7</v>
      </c>
      <c r="B26" s="134" t="s">
        <v>158</v>
      </c>
      <c r="C26" s="146" t="s">
        <v>159</v>
      </c>
      <c r="D26" s="135" t="s">
        <v>150</v>
      </c>
      <c r="E26" s="136">
        <v>2.2000000000000002</v>
      </c>
      <c r="F26" s="137"/>
      <c r="G26" s="138">
        <f>ROUND(E26*F26,2)</f>
        <v>0</v>
      </c>
      <c r="H26" s="121">
        <v>473.03</v>
      </c>
      <c r="I26" s="121">
        <f>ROUND(E26*H26,2)</f>
        <v>1040.67</v>
      </c>
      <c r="J26" s="121">
        <v>371.97</v>
      </c>
      <c r="K26" s="121">
        <f>ROUND(E26*J26,2)</f>
        <v>818.33</v>
      </c>
      <c r="L26" s="121">
        <v>15</v>
      </c>
      <c r="M26" s="121">
        <f>G26*(1+L26/100)</f>
        <v>0</v>
      </c>
      <c r="N26" s="121">
        <v>7.392E-2</v>
      </c>
      <c r="O26" s="121">
        <f>ROUND(E26*N26,2)</f>
        <v>0.16</v>
      </c>
      <c r="P26" s="121">
        <v>0</v>
      </c>
      <c r="Q26" s="121">
        <f>ROUND(E26*P26,2)</f>
        <v>0</v>
      </c>
      <c r="R26" s="121"/>
      <c r="S26" s="121" t="s">
        <v>141</v>
      </c>
      <c r="T26" s="121" t="s">
        <v>141</v>
      </c>
      <c r="U26" s="121">
        <v>0.77700000000000002</v>
      </c>
      <c r="V26" s="121">
        <f>ROUND(E26*U26,2)</f>
        <v>1.71</v>
      </c>
      <c r="W26" s="121"/>
      <c r="X26" s="121" t="s">
        <v>130</v>
      </c>
      <c r="Y26" s="116"/>
      <c r="Z26" s="116"/>
      <c r="AA26" s="116"/>
      <c r="AB26" s="116"/>
      <c r="AC26" s="116"/>
      <c r="AD26" s="116"/>
      <c r="AE26" s="116"/>
      <c r="AF26" s="116"/>
      <c r="AG26" s="116" t="s">
        <v>131</v>
      </c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</row>
    <row r="27" spans="1:60" outlineLevel="1" x14ac:dyDescent="0.2">
      <c r="A27" s="119"/>
      <c r="B27" s="120"/>
      <c r="C27" s="147" t="s">
        <v>160</v>
      </c>
      <c r="D27" s="122"/>
      <c r="E27" s="123">
        <v>2.2000000000000002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6"/>
      <c r="Z27" s="116"/>
      <c r="AA27" s="116"/>
      <c r="AB27" s="116"/>
      <c r="AC27" s="116"/>
      <c r="AD27" s="116"/>
      <c r="AE27" s="116"/>
      <c r="AF27" s="116"/>
      <c r="AG27" s="116" t="s">
        <v>133</v>
      </c>
      <c r="AH27" s="116">
        <v>0</v>
      </c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</row>
    <row r="28" spans="1:60" outlineLevel="1" x14ac:dyDescent="0.2">
      <c r="A28" s="133">
        <v>8</v>
      </c>
      <c r="B28" s="134" t="s">
        <v>161</v>
      </c>
      <c r="C28" s="146" t="s">
        <v>162</v>
      </c>
      <c r="D28" s="135" t="s">
        <v>150</v>
      </c>
      <c r="E28" s="136">
        <v>9.2200000000000006</v>
      </c>
      <c r="F28" s="137"/>
      <c r="G28" s="138">
        <f>ROUND(E28*F28,2)</f>
        <v>0</v>
      </c>
      <c r="H28" s="121">
        <v>0</v>
      </c>
      <c r="I28" s="121">
        <f>ROUND(E28*H28,2)</f>
        <v>0</v>
      </c>
      <c r="J28" s="121">
        <v>292.5</v>
      </c>
      <c r="K28" s="121">
        <f>ROUND(E28*J28,2)</f>
        <v>2696.85</v>
      </c>
      <c r="L28" s="121">
        <v>15</v>
      </c>
      <c r="M28" s="121">
        <f>G28*(1+L28/100)</f>
        <v>0</v>
      </c>
      <c r="N28" s="121">
        <v>0</v>
      </c>
      <c r="O28" s="121">
        <f>ROUND(E28*N28,2)</f>
        <v>0</v>
      </c>
      <c r="P28" s="121">
        <v>0</v>
      </c>
      <c r="Q28" s="121">
        <f>ROUND(E28*P28,2)</f>
        <v>0</v>
      </c>
      <c r="R28" s="121"/>
      <c r="S28" s="121" t="s">
        <v>141</v>
      </c>
      <c r="T28" s="121" t="s">
        <v>141</v>
      </c>
      <c r="U28" s="121">
        <v>0.57999999999999996</v>
      </c>
      <c r="V28" s="121">
        <f>ROUND(E28*U28,2)</f>
        <v>5.35</v>
      </c>
      <c r="W28" s="121"/>
      <c r="X28" s="121" t="s">
        <v>130</v>
      </c>
      <c r="Y28" s="116"/>
      <c r="Z28" s="116"/>
      <c r="AA28" s="116"/>
      <c r="AB28" s="116"/>
      <c r="AC28" s="116"/>
      <c r="AD28" s="116"/>
      <c r="AE28" s="116"/>
      <c r="AF28" s="116"/>
      <c r="AG28" s="116" t="s">
        <v>131</v>
      </c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outlineLevel="1" x14ac:dyDescent="0.2">
      <c r="A29" s="119"/>
      <c r="B29" s="120"/>
      <c r="C29" s="147" t="s">
        <v>163</v>
      </c>
      <c r="D29" s="122"/>
      <c r="E29" s="123">
        <v>4.42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6"/>
      <c r="Z29" s="116"/>
      <c r="AA29" s="116"/>
      <c r="AB29" s="116"/>
      <c r="AC29" s="116"/>
      <c r="AD29" s="116"/>
      <c r="AE29" s="116"/>
      <c r="AF29" s="116"/>
      <c r="AG29" s="116" t="s">
        <v>133</v>
      </c>
      <c r="AH29" s="116">
        <v>0</v>
      </c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outlineLevel="1" x14ac:dyDescent="0.2">
      <c r="A30" s="119"/>
      <c r="B30" s="120"/>
      <c r="C30" s="147" t="s">
        <v>164</v>
      </c>
      <c r="D30" s="122"/>
      <c r="E30" s="123">
        <v>3.84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6"/>
      <c r="Z30" s="116"/>
      <c r="AA30" s="116"/>
      <c r="AB30" s="116"/>
      <c r="AC30" s="116"/>
      <c r="AD30" s="116"/>
      <c r="AE30" s="116"/>
      <c r="AF30" s="116"/>
      <c r="AG30" s="116" t="s">
        <v>133</v>
      </c>
      <c r="AH30" s="116">
        <v>0</v>
      </c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1:60" outlineLevel="1" x14ac:dyDescent="0.2">
      <c r="A31" s="119"/>
      <c r="B31" s="120"/>
      <c r="C31" s="147" t="s">
        <v>165</v>
      </c>
      <c r="D31" s="122"/>
      <c r="E31" s="123">
        <v>0.96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6"/>
      <c r="Z31" s="116"/>
      <c r="AA31" s="116"/>
      <c r="AB31" s="116"/>
      <c r="AC31" s="116"/>
      <c r="AD31" s="116"/>
      <c r="AE31" s="116"/>
      <c r="AF31" s="116"/>
      <c r="AG31" s="116" t="s">
        <v>133</v>
      </c>
      <c r="AH31" s="116">
        <v>0</v>
      </c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</row>
    <row r="32" spans="1:60" outlineLevel="1" x14ac:dyDescent="0.2">
      <c r="A32" s="139">
        <v>9</v>
      </c>
      <c r="B32" s="140" t="s">
        <v>41</v>
      </c>
      <c r="C32" s="148" t="s">
        <v>166</v>
      </c>
      <c r="D32" s="141" t="s">
        <v>167</v>
      </c>
      <c r="E32" s="142">
        <v>1</v>
      </c>
      <c r="F32" s="143"/>
      <c r="G32" s="144">
        <f>ROUND(E32*F32,2)</f>
        <v>0</v>
      </c>
      <c r="H32" s="121">
        <v>1346</v>
      </c>
      <c r="I32" s="121">
        <f>ROUND(E32*H32,2)</f>
        <v>1346</v>
      </c>
      <c r="J32" s="121">
        <v>0</v>
      </c>
      <c r="K32" s="121">
        <f>ROUND(E32*J32,2)</f>
        <v>0</v>
      </c>
      <c r="L32" s="121">
        <v>15</v>
      </c>
      <c r="M32" s="121">
        <f>G32*(1+L32/100)</f>
        <v>0</v>
      </c>
      <c r="N32" s="121">
        <v>0</v>
      </c>
      <c r="O32" s="121">
        <f>ROUND(E32*N32,2)</f>
        <v>0</v>
      </c>
      <c r="P32" s="121">
        <v>0</v>
      </c>
      <c r="Q32" s="121">
        <f>ROUND(E32*P32,2)</f>
        <v>0</v>
      </c>
      <c r="R32" s="121"/>
      <c r="S32" s="121" t="s">
        <v>128</v>
      </c>
      <c r="T32" s="121" t="s">
        <v>168</v>
      </c>
      <c r="U32" s="121">
        <v>0</v>
      </c>
      <c r="V32" s="121">
        <f>ROUND(E32*U32,2)</f>
        <v>0</v>
      </c>
      <c r="W32" s="121"/>
      <c r="X32" s="121" t="s">
        <v>169</v>
      </c>
      <c r="Y32" s="116"/>
      <c r="Z32" s="116"/>
      <c r="AA32" s="116"/>
      <c r="AB32" s="116"/>
      <c r="AC32" s="116"/>
      <c r="AD32" s="116"/>
      <c r="AE32" s="116"/>
      <c r="AF32" s="116"/>
      <c r="AG32" s="116" t="s">
        <v>170</v>
      </c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</row>
    <row r="33" spans="1:60" outlineLevel="1" x14ac:dyDescent="0.2">
      <c r="A33" s="133">
        <v>10</v>
      </c>
      <c r="B33" s="134" t="s">
        <v>171</v>
      </c>
      <c r="C33" s="146" t="s">
        <v>172</v>
      </c>
      <c r="D33" s="135" t="s">
        <v>140</v>
      </c>
      <c r="E33" s="136">
        <v>2.0199999999999999E-2</v>
      </c>
      <c r="F33" s="137"/>
      <c r="G33" s="138">
        <f>ROUND(E33*F33,2)</f>
        <v>0</v>
      </c>
      <c r="H33" s="121">
        <v>40320</v>
      </c>
      <c r="I33" s="121">
        <f>ROUND(E33*H33,2)</f>
        <v>814.46</v>
      </c>
      <c r="J33" s="121">
        <v>0</v>
      </c>
      <c r="K33" s="121">
        <f>ROUND(E33*J33,2)</f>
        <v>0</v>
      </c>
      <c r="L33" s="121">
        <v>15</v>
      </c>
      <c r="M33" s="121">
        <f>G33*(1+L33/100)</f>
        <v>0</v>
      </c>
      <c r="N33" s="121">
        <v>1</v>
      </c>
      <c r="O33" s="121">
        <f>ROUND(E33*N33,2)</f>
        <v>0.02</v>
      </c>
      <c r="P33" s="121">
        <v>0</v>
      </c>
      <c r="Q33" s="121">
        <f>ROUND(E33*P33,2)</f>
        <v>0</v>
      </c>
      <c r="R33" s="121" t="s">
        <v>173</v>
      </c>
      <c r="S33" s="121" t="s">
        <v>141</v>
      </c>
      <c r="T33" s="121" t="s">
        <v>141</v>
      </c>
      <c r="U33" s="121">
        <v>0</v>
      </c>
      <c r="V33" s="121">
        <f>ROUND(E33*U33,2)</f>
        <v>0</v>
      </c>
      <c r="W33" s="121"/>
      <c r="X33" s="121" t="s">
        <v>169</v>
      </c>
      <c r="Y33" s="116"/>
      <c r="Z33" s="116"/>
      <c r="AA33" s="116"/>
      <c r="AB33" s="116"/>
      <c r="AC33" s="116"/>
      <c r="AD33" s="116"/>
      <c r="AE33" s="116"/>
      <c r="AF33" s="116"/>
      <c r="AG33" s="116" t="s">
        <v>170</v>
      </c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</row>
    <row r="34" spans="1:60" outlineLevel="1" x14ac:dyDescent="0.2">
      <c r="A34" s="119"/>
      <c r="B34" s="120"/>
      <c r="C34" s="147" t="s">
        <v>556</v>
      </c>
      <c r="D34" s="122"/>
      <c r="E34" s="123">
        <v>2.0199999999999999E-2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16"/>
      <c r="Z34" s="116"/>
      <c r="AA34" s="116"/>
      <c r="AB34" s="116"/>
      <c r="AC34" s="116"/>
      <c r="AD34" s="116"/>
      <c r="AE34" s="116"/>
      <c r="AF34" s="116"/>
      <c r="AG34" s="116" t="s">
        <v>133</v>
      </c>
      <c r="AH34" s="116">
        <v>0</v>
      </c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outlineLevel="1" x14ac:dyDescent="0.2">
      <c r="A35" s="139">
        <v>11</v>
      </c>
      <c r="B35" s="140" t="s">
        <v>175</v>
      </c>
      <c r="C35" s="148" t="s">
        <v>176</v>
      </c>
      <c r="D35" s="141" t="s">
        <v>145</v>
      </c>
      <c r="E35" s="142">
        <v>1</v>
      </c>
      <c r="F35" s="143"/>
      <c r="G35" s="144">
        <f>ROUND(E35*F35,2)</f>
        <v>0</v>
      </c>
      <c r="H35" s="121">
        <v>104</v>
      </c>
      <c r="I35" s="121">
        <f>ROUND(E35*H35,2)</f>
        <v>104</v>
      </c>
      <c r="J35" s="121">
        <v>0</v>
      </c>
      <c r="K35" s="121">
        <f>ROUND(E35*J35,2)</f>
        <v>0</v>
      </c>
      <c r="L35" s="121">
        <v>15</v>
      </c>
      <c r="M35" s="121">
        <f>G35*(1+L35/100)</f>
        <v>0</v>
      </c>
      <c r="N35" s="121">
        <v>5.9999999999999995E-4</v>
      </c>
      <c r="O35" s="121">
        <f>ROUND(E35*N35,2)</f>
        <v>0</v>
      </c>
      <c r="P35" s="121">
        <v>0</v>
      </c>
      <c r="Q35" s="121">
        <f>ROUND(E35*P35,2)</f>
        <v>0</v>
      </c>
      <c r="R35" s="121" t="s">
        <v>173</v>
      </c>
      <c r="S35" s="121" t="s">
        <v>141</v>
      </c>
      <c r="T35" s="121" t="s">
        <v>141</v>
      </c>
      <c r="U35" s="121">
        <v>0</v>
      </c>
      <c r="V35" s="121">
        <f>ROUND(E35*U35,2)</f>
        <v>0</v>
      </c>
      <c r="W35" s="121"/>
      <c r="X35" s="121" t="s">
        <v>169</v>
      </c>
      <c r="Y35" s="116"/>
      <c r="Z35" s="116"/>
      <c r="AA35" s="116"/>
      <c r="AB35" s="116"/>
      <c r="AC35" s="116"/>
      <c r="AD35" s="116"/>
      <c r="AE35" s="116"/>
      <c r="AF35" s="116"/>
      <c r="AG35" s="116" t="s">
        <v>170</v>
      </c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</row>
    <row r="36" spans="1:60" ht="22.5" outlineLevel="1" x14ac:dyDescent="0.2">
      <c r="A36" s="133">
        <v>12</v>
      </c>
      <c r="B36" s="134" t="s">
        <v>177</v>
      </c>
      <c r="C36" s="146" t="s">
        <v>178</v>
      </c>
      <c r="D36" s="135" t="s">
        <v>150</v>
      </c>
      <c r="E36" s="136">
        <v>2.08</v>
      </c>
      <c r="F36" s="137"/>
      <c r="G36" s="138">
        <f>ROUND(E36*F36,2)</f>
        <v>0</v>
      </c>
      <c r="H36" s="121">
        <v>0</v>
      </c>
      <c r="I36" s="121">
        <f>ROUND(E36*H36,2)</f>
        <v>0</v>
      </c>
      <c r="J36" s="121">
        <v>692</v>
      </c>
      <c r="K36" s="121">
        <f>ROUND(E36*J36,2)</f>
        <v>1439.36</v>
      </c>
      <c r="L36" s="121">
        <v>15</v>
      </c>
      <c r="M36" s="121">
        <f>G36*(1+L36/100)</f>
        <v>0</v>
      </c>
      <c r="N36" s="121">
        <v>1.1469999999999999E-2</v>
      </c>
      <c r="O36" s="121">
        <f>ROUND(E36*N36,2)</f>
        <v>0.02</v>
      </c>
      <c r="P36" s="121">
        <v>0</v>
      </c>
      <c r="Q36" s="121">
        <f>ROUND(E36*P36,2)</f>
        <v>0</v>
      </c>
      <c r="R36" s="121"/>
      <c r="S36" s="121" t="s">
        <v>141</v>
      </c>
      <c r="T36" s="121" t="s">
        <v>141</v>
      </c>
      <c r="U36" s="121">
        <v>0</v>
      </c>
      <c r="V36" s="121">
        <f>ROUND(E36*U36,2)</f>
        <v>0</v>
      </c>
      <c r="W36" s="121"/>
      <c r="X36" s="121" t="s">
        <v>179</v>
      </c>
      <c r="Y36" s="116"/>
      <c r="Z36" s="116"/>
      <c r="AA36" s="116"/>
      <c r="AB36" s="116"/>
      <c r="AC36" s="116"/>
      <c r="AD36" s="116"/>
      <c r="AE36" s="116"/>
      <c r="AF36" s="116"/>
      <c r="AG36" s="116" t="s">
        <v>180</v>
      </c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</row>
    <row r="37" spans="1:60" outlineLevel="1" x14ac:dyDescent="0.2">
      <c r="A37" s="119"/>
      <c r="B37" s="120"/>
      <c r="C37" s="147" t="s">
        <v>181</v>
      </c>
      <c r="D37" s="122"/>
      <c r="E37" s="123">
        <v>2.08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16"/>
      <c r="Z37" s="116"/>
      <c r="AA37" s="116"/>
      <c r="AB37" s="116"/>
      <c r="AC37" s="116"/>
      <c r="AD37" s="116"/>
      <c r="AE37" s="116"/>
      <c r="AF37" s="116"/>
      <c r="AG37" s="116" t="s">
        <v>133</v>
      </c>
      <c r="AH37" s="116">
        <v>0</v>
      </c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</row>
    <row r="38" spans="1:60" x14ac:dyDescent="0.2">
      <c r="A38" s="127" t="s">
        <v>125</v>
      </c>
      <c r="B38" s="128" t="s">
        <v>51</v>
      </c>
      <c r="C38" s="145" t="s">
        <v>52</v>
      </c>
      <c r="D38" s="129"/>
      <c r="E38" s="130"/>
      <c r="F38" s="131"/>
      <c r="G38" s="132">
        <f>SUMIF(AG39:AG43,"&lt;&gt;NOR",G39:G43)</f>
        <v>0</v>
      </c>
      <c r="H38" s="126"/>
      <c r="I38" s="126">
        <f>SUM(I39:I43)</f>
        <v>2880.4300000000003</v>
      </c>
      <c r="J38" s="126"/>
      <c r="K38" s="126">
        <f>SUM(K39:K43)</f>
        <v>4786.4699999999993</v>
      </c>
      <c r="L38" s="126"/>
      <c r="M38" s="126">
        <f>SUM(M39:M43)</f>
        <v>0</v>
      </c>
      <c r="N38" s="126"/>
      <c r="O38" s="126">
        <f>SUM(O39:O43)</f>
        <v>0.11</v>
      </c>
      <c r="P38" s="126"/>
      <c r="Q38" s="126">
        <f>SUM(Q39:Q43)</f>
        <v>0</v>
      </c>
      <c r="R38" s="126"/>
      <c r="S38" s="126"/>
      <c r="T38" s="126"/>
      <c r="U38" s="126"/>
      <c r="V38" s="126">
        <f>SUM(V39:V43)</f>
        <v>8.76</v>
      </c>
      <c r="W38" s="126"/>
      <c r="X38" s="126"/>
      <c r="AG38" t="s">
        <v>126</v>
      </c>
    </row>
    <row r="39" spans="1:60" ht="22.5" outlineLevel="1" x14ac:dyDescent="0.2">
      <c r="A39" s="133">
        <v>13</v>
      </c>
      <c r="B39" s="134" t="s">
        <v>182</v>
      </c>
      <c r="C39" s="146" t="s">
        <v>183</v>
      </c>
      <c r="D39" s="135" t="s">
        <v>150</v>
      </c>
      <c r="E39" s="136">
        <v>4.42</v>
      </c>
      <c r="F39" s="137"/>
      <c r="G39" s="138">
        <f>ROUND(E39*F39,2)</f>
        <v>0</v>
      </c>
      <c r="H39" s="121">
        <v>285.86</v>
      </c>
      <c r="I39" s="121">
        <f>ROUND(E39*H39,2)</f>
        <v>1263.5</v>
      </c>
      <c r="J39" s="121">
        <v>519.14</v>
      </c>
      <c r="K39" s="121">
        <f>ROUND(E39*J39,2)</f>
        <v>2294.6</v>
      </c>
      <c r="L39" s="121">
        <v>15</v>
      </c>
      <c r="M39" s="121">
        <f>G39*(1+L39/100)</f>
        <v>0</v>
      </c>
      <c r="N39" s="121">
        <v>1.1900000000000001E-2</v>
      </c>
      <c r="O39" s="121">
        <f>ROUND(E39*N39,2)</f>
        <v>0.05</v>
      </c>
      <c r="P39" s="121">
        <v>0</v>
      </c>
      <c r="Q39" s="121">
        <f>ROUND(E39*P39,2)</f>
        <v>0</v>
      </c>
      <c r="R39" s="121"/>
      <c r="S39" s="121" t="s">
        <v>141</v>
      </c>
      <c r="T39" s="121" t="s">
        <v>141</v>
      </c>
      <c r="U39" s="121">
        <v>0.95</v>
      </c>
      <c r="V39" s="121">
        <f>ROUND(E39*U39,2)</f>
        <v>4.2</v>
      </c>
      <c r="W39" s="121"/>
      <c r="X39" s="121" t="s">
        <v>130</v>
      </c>
      <c r="Y39" s="116"/>
      <c r="Z39" s="116"/>
      <c r="AA39" s="116"/>
      <c r="AB39" s="116"/>
      <c r="AC39" s="116"/>
      <c r="AD39" s="116"/>
      <c r="AE39" s="116"/>
      <c r="AF39" s="116"/>
      <c r="AG39" s="116" t="s">
        <v>131</v>
      </c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</row>
    <row r="40" spans="1:60" outlineLevel="1" x14ac:dyDescent="0.2">
      <c r="A40" s="119"/>
      <c r="B40" s="120"/>
      <c r="C40" s="147" t="s">
        <v>163</v>
      </c>
      <c r="D40" s="122"/>
      <c r="E40" s="123">
        <v>4.42</v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16"/>
      <c r="Z40" s="116"/>
      <c r="AA40" s="116"/>
      <c r="AB40" s="116"/>
      <c r="AC40" s="116"/>
      <c r="AD40" s="116"/>
      <c r="AE40" s="116"/>
      <c r="AF40" s="116"/>
      <c r="AG40" s="116" t="s">
        <v>133</v>
      </c>
      <c r="AH40" s="116">
        <v>0</v>
      </c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</row>
    <row r="41" spans="1:60" ht="22.5" outlineLevel="1" x14ac:dyDescent="0.2">
      <c r="A41" s="133">
        <v>14</v>
      </c>
      <c r="B41" s="134" t="s">
        <v>184</v>
      </c>
      <c r="C41" s="146" t="s">
        <v>185</v>
      </c>
      <c r="D41" s="135" t="s">
        <v>150</v>
      </c>
      <c r="E41" s="136">
        <v>4.8</v>
      </c>
      <c r="F41" s="137"/>
      <c r="G41" s="138">
        <f>ROUND(E41*F41,2)</f>
        <v>0</v>
      </c>
      <c r="H41" s="121">
        <v>336.86</v>
      </c>
      <c r="I41" s="121">
        <f>ROUND(E41*H41,2)</f>
        <v>1616.93</v>
      </c>
      <c r="J41" s="121">
        <v>519.14</v>
      </c>
      <c r="K41" s="121">
        <f>ROUND(E41*J41,2)</f>
        <v>2491.87</v>
      </c>
      <c r="L41" s="121">
        <v>15</v>
      </c>
      <c r="M41" s="121">
        <f>G41*(1+L41/100)</f>
        <v>0</v>
      </c>
      <c r="N41" s="121">
        <v>1.201E-2</v>
      </c>
      <c r="O41" s="121">
        <f>ROUND(E41*N41,2)</f>
        <v>0.06</v>
      </c>
      <c r="P41" s="121">
        <v>0</v>
      </c>
      <c r="Q41" s="121">
        <f>ROUND(E41*P41,2)</f>
        <v>0</v>
      </c>
      <c r="R41" s="121"/>
      <c r="S41" s="121" t="s">
        <v>141</v>
      </c>
      <c r="T41" s="121" t="s">
        <v>141</v>
      </c>
      <c r="U41" s="121">
        <v>0.95</v>
      </c>
      <c r="V41" s="121">
        <f>ROUND(E41*U41,2)</f>
        <v>4.5599999999999996</v>
      </c>
      <c r="W41" s="121"/>
      <c r="X41" s="121" t="s">
        <v>130</v>
      </c>
      <c r="Y41" s="116"/>
      <c r="Z41" s="116"/>
      <c r="AA41" s="116"/>
      <c r="AB41" s="116"/>
      <c r="AC41" s="116"/>
      <c r="AD41" s="116"/>
      <c r="AE41" s="116"/>
      <c r="AF41" s="116"/>
      <c r="AG41" s="116" t="s">
        <v>131</v>
      </c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</row>
    <row r="42" spans="1:60" outlineLevel="1" x14ac:dyDescent="0.2">
      <c r="A42" s="119"/>
      <c r="B42" s="120"/>
      <c r="C42" s="147" t="s">
        <v>164</v>
      </c>
      <c r="D42" s="122"/>
      <c r="E42" s="123">
        <v>3.84</v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16"/>
      <c r="Z42" s="116"/>
      <c r="AA42" s="116"/>
      <c r="AB42" s="116"/>
      <c r="AC42" s="116"/>
      <c r="AD42" s="116"/>
      <c r="AE42" s="116"/>
      <c r="AF42" s="116"/>
      <c r="AG42" s="116" t="s">
        <v>133</v>
      </c>
      <c r="AH42" s="116">
        <v>0</v>
      </c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</row>
    <row r="43" spans="1:60" outlineLevel="1" x14ac:dyDescent="0.2">
      <c r="A43" s="119"/>
      <c r="B43" s="120"/>
      <c r="C43" s="147" t="s">
        <v>165</v>
      </c>
      <c r="D43" s="122"/>
      <c r="E43" s="123">
        <v>0.96</v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16"/>
      <c r="Z43" s="116"/>
      <c r="AA43" s="116"/>
      <c r="AB43" s="116"/>
      <c r="AC43" s="116"/>
      <c r="AD43" s="116"/>
      <c r="AE43" s="116"/>
      <c r="AF43" s="116"/>
      <c r="AG43" s="116" t="s">
        <v>133</v>
      </c>
      <c r="AH43" s="116">
        <v>0</v>
      </c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</row>
    <row r="44" spans="1:60" x14ac:dyDescent="0.2">
      <c r="A44" s="127" t="s">
        <v>125</v>
      </c>
      <c r="B44" s="128" t="s">
        <v>53</v>
      </c>
      <c r="C44" s="145" t="s">
        <v>54</v>
      </c>
      <c r="D44" s="129"/>
      <c r="E44" s="130"/>
      <c r="F44" s="131"/>
      <c r="G44" s="132">
        <f>SUMIF(AG45:AG95,"&lt;&gt;NOR",G45:G95)</f>
        <v>0</v>
      </c>
      <c r="H44" s="126"/>
      <c r="I44" s="126">
        <f>SUM(I45:I95)</f>
        <v>7725.84</v>
      </c>
      <c r="J44" s="126"/>
      <c r="K44" s="126">
        <f>SUM(K45:K95)</f>
        <v>26831.120000000006</v>
      </c>
      <c r="L44" s="126"/>
      <c r="M44" s="126">
        <f>SUM(M45:M95)</f>
        <v>0</v>
      </c>
      <c r="N44" s="126"/>
      <c r="O44" s="126">
        <f>SUM(O45:O95)</f>
        <v>1.3099999999999998</v>
      </c>
      <c r="P44" s="126"/>
      <c r="Q44" s="126">
        <f>SUM(Q45:Q95)</f>
        <v>0</v>
      </c>
      <c r="R44" s="126"/>
      <c r="S44" s="126"/>
      <c r="T44" s="126"/>
      <c r="U44" s="126"/>
      <c r="V44" s="126">
        <f>SUM(V45:V95)</f>
        <v>54.61</v>
      </c>
      <c r="W44" s="126"/>
      <c r="X44" s="126"/>
      <c r="AG44" t="s">
        <v>126</v>
      </c>
    </row>
    <row r="45" spans="1:60" outlineLevel="1" x14ac:dyDescent="0.2">
      <c r="A45" s="133">
        <v>15</v>
      </c>
      <c r="B45" s="134" t="s">
        <v>186</v>
      </c>
      <c r="C45" s="146" t="s">
        <v>187</v>
      </c>
      <c r="D45" s="135" t="s">
        <v>150</v>
      </c>
      <c r="E45" s="136">
        <v>27.861999999999998</v>
      </c>
      <c r="F45" s="137"/>
      <c r="G45" s="138">
        <f>ROUND(E45*F45,2)</f>
        <v>0</v>
      </c>
      <c r="H45" s="121">
        <v>24.78</v>
      </c>
      <c r="I45" s="121">
        <f>ROUND(E45*H45,2)</f>
        <v>690.42</v>
      </c>
      <c r="J45" s="121">
        <v>115.22</v>
      </c>
      <c r="K45" s="121">
        <f>ROUND(E45*J45,2)</f>
        <v>3210.26</v>
      </c>
      <c r="L45" s="121">
        <v>15</v>
      </c>
      <c r="M45" s="121">
        <f>G45*(1+L45/100)</f>
        <v>0</v>
      </c>
      <c r="N45" s="121">
        <v>4.8999999999999998E-3</v>
      </c>
      <c r="O45" s="121">
        <f>ROUND(E45*N45,2)</f>
        <v>0.14000000000000001</v>
      </c>
      <c r="P45" s="121">
        <v>0</v>
      </c>
      <c r="Q45" s="121">
        <f>ROUND(E45*P45,2)</f>
        <v>0</v>
      </c>
      <c r="R45" s="121"/>
      <c r="S45" s="121" t="s">
        <v>141</v>
      </c>
      <c r="T45" s="121" t="s">
        <v>151</v>
      </c>
      <c r="U45" s="121">
        <v>0.25</v>
      </c>
      <c r="V45" s="121">
        <f>ROUND(E45*U45,2)</f>
        <v>6.97</v>
      </c>
      <c r="W45" s="121"/>
      <c r="X45" s="121" t="s">
        <v>130</v>
      </c>
      <c r="Y45" s="116"/>
      <c r="Z45" s="116"/>
      <c r="AA45" s="116"/>
      <c r="AB45" s="116"/>
      <c r="AC45" s="116"/>
      <c r="AD45" s="116"/>
      <c r="AE45" s="116"/>
      <c r="AF45" s="116"/>
      <c r="AG45" s="116" t="s">
        <v>131</v>
      </c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</row>
    <row r="46" spans="1:60" outlineLevel="1" x14ac:dyDescent="0.2">
      <c r="A46" s="119"/>
      <c r="B46" s="120"/>
      <c r="C46" s="147" t="s">
        <v>188</v>
      </c>
      <c r="D46" s="122"/>
      <c r="E46" s="123">
        <v>8.84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16"/>
      <c r="Z46" s="116"/>
      <c r="AA46" s="116"/>
      <c r="AB46" s="116"/>
      <c r="AC46" s="116"/>
      <c r="AD46" s="116"/>
      <c r="AE46" s="116"/>
      <c r="AF46" s="116"/>
      <c r="AG46" s="116" t="s">
        <v>133</v>
      </c>
      <c r="AH46" s="116">
        <v>0</v>
      </c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</row>
    <row r="47" spans="1:60" outlineLevel="1" x14ac:dyDescent="0.2">
      <c r="A47" s="119"/>
      <c r="B47" s="120"/>
      <c r="C47" s="147" t="s">
        <v>189</v>
      </c>
      <c r="D47" s="122"/>
      <c r="E47" s="123">
        <v>-2.3639999999999999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16"/>
      <c r="Z47" s="116"/>
      <c r="AA47" s="116"/>
      <c r="AB47" s="116"/>
      <c r="AC47" s="116"/>
      <c r="AD47" s="116"/>
      <c r="AE47" s="116"/>
      <c r="AF47" s="116"/>
      <c r="AG47" s="116" t="s">
        <v>133</v>
      </c>
      <c r="AH47" s="116">
        <v>0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</row>
    <row r="48" spans="1:60" outlineLevel="1" x14ac:dyDescent="0.2">
      <c r="A48" s="119"/>
      <c r="B48" s="120"/>
      <c r="C48" s="147" t="s">
        <v>190</v>
      </c>
      <c r="D48" s="122"/>
      <c r="E48" s="123">
        <v>5.2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16"/>
      <c r="Z48" s="116"/>
      <c r="AA48" s="116"/>
      <c r="AB48" s="116"/>
      <c r="AC48" s="116"/>
      <c r="AD48" s="116"/>
      <c r="AE48" s="116"/>
      <c r="AF48" s="116"/>
      <c r="AG48" s="116" t="s">
        <v>133</v>
      </c>
      <c r="AH48" s="116">
        <v>0</v>
      </c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</row>
    <row r="49" spans="1:60" outlineLevel="1" x14ac:dyDescent="0.2">
      <c r="A49" s="119"/>
      <c r="B49" s="120"/>
      <c r="C49" s="147" t="s">
        <v>191</v>
      </c>
      <c r="D49" s="122"/>
      <c r="E49" s="123">
        <v>-1.1819999999999999</v>
      </c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16"/>
      <c r="Z49" s="116"/>
      <c r="AA49" s="116"/>
      <c r="AB49" s="116"/>
      <c r="AC49" s="116"/>
      <c r="AD49" s="116"/>
      <c r="AE49" s="116"/>
      <c r="AF49" s="116"/>
      <c r="AG49" s="116" t="s">
        <v>133</v>
      </c>
      <c r="AH49" s="116">
        <v>0</v>
      </c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outlineLevel="1" x14ac:dyDescent="0.2">
      <c r="A50" s="119"/>
      <c r="B50" s="120"/>
      <c r="C50" s="147" t="s">
        <v>192</v>
      </c>
      <c r="D50" s="122"/>
      <c r="E50" s="123">
        <v>4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16"/>
      <c r="Z50" s="116"/>
      <c r="AA50" s="116"/>
      <c r="AB50" s="116"/>
      <c r="AC50" s="116"/>
      <c r="AD50" s="116"/>
      <c r="AE50" s="116"/>
      <c r="AF50" s="116"/>
      <c r="AG50" s="116" t="s">
        <v>133</v>
      </c>
      <c r="AH50" s="116">
        <v>0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outlineLevel="1" x14ac:dyDescent="0.2">
      <c r="A51" s="119"/>
      <c r="B51" s="120"/>
      <c r="C51" s="147" t="s">
        <v>193</v>
      </c>
      <c r="D51" s="122"/>
      <c r="E51" s="123">
        <v>8.84</v>
      </c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16"/>
      <c r="Z51" s="116"/>
      <c r="AA51" s="116"/>
      <c r="AB51" s="116"/>
      <c r="AC51" s="116"/>
      <c r="AD51" s="116"/>
      <c r="AE51" s="116"/>
      <c r="AF51" s="116"/>
      <c r="AG51" s="116" t="s">
        <v>133</v>
      </c>
      <c r="AH51" s="116">
        <v>0</v>
      </c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</row>
    <row r="52" spans="1:60" outlineLevel="1" x14ac:dyDescent="0.2">
      <c r="A52" s="119"/>
      <c r="B52" s="120"/>
      <c r="C52" s="147" t="s">
        <v>194</v>
      </c>
      <c r="D52" s="122"/>
      <c r="E52" s="123">
        <v>7.68</v>
      </c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16"/>
      <c r="Z52" s="116"/>
      <c r="AA52" s="116"/>
      <c r="AB52" s="116"/>
      <c r="AC52" s="116"/>
      <c r="AD52" s="116"/>
      <c r="AE52" s="116"/>
      <c r="AF52" s="116"/>
      <c r="AG52" s="116" t="s">
        <v>133</v>
      </c>
      <c r="AH52" s="116">
        <v>0</v>
      </c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outlineLevel="1" x14ac:dyDescent="0.2">
      <c r="A53" s="119"/>
      <c r="B53" s="120"/>
      <c r="C53" s="147" t="s">
        <v>195</v>
      </c>
      <c r="D53" s="122"/>
      <c r="E53" s="123">
        <v>-3.1520000000000001</v>
      </c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16"/>
      <c r="Z53" s="116"/>
      <c r="AA53" s="116"/>
      <c r="AB53" s="116"/>
      <c r="AC53" s="116"/>
      <c r="AD53" s="116"/>
      <c r="AE53" s="116"/>
      <c r="AF53" s="116"/>
      <c r="AG53" s="116" t="s">
        <v>133</v>
      </c>
      <c r="AH53" s="116">
        <v>0</v>
      </c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</row>
    <row r="54" spans="1:60" outlineLevel="1" x14ac:dyDescent="0.2">
      <c r="A54" s="133">
        <v>16</v>
      </c>
      <c r="B54" s="134" t="s">
        <v>196</v>
      </c>
      <c r="C54" s="146" t="s">
        <v>197</v>
      </c>
      <c r="D54" s="135" t="s">
        <v>150</v>
      </c>
      <c r="E54" s="136">
        <v>5.85</v>
      </c>
      <c r="F54" s="137"/>
      <c r="G54" s="138">
        <f>ROUND(E54*F54,2)</f>
        <v>0</v>
      </c>
      <c r="H54" s="121">
        <v>13.56</v>
      </c>
      <c r="I54" s="121">
        <f>ROUND(E54*H54,2)</f>
        <v>79.33</v>
      </c>
      <c r="J54" s="121">
        <v>33.04</v>
      </c>
      <c r="K54" s="121">
        <f>ROUND(E54*J54,2)</f>
        <v>193.28</v>
      </c>
      <c r="L54" s="121">
        <v>15</v>
      </c>
      <c r="M54" s="121">
        <f>G54*(1+L54/100)</f>
        <v>0</v>
      </c>
      <c r="N54" s="121">
        <v>4.0000000000000003E-5</v>
      </c>
      <c r="O54" s="121">
        <f>ROUND(E54*N54,2)</f>
        <v>0</v>
      </c>
      <c r="P54" s="121">
        <v>0</v>
      </c>
      <c r="Q54" s="121">
        <f>ROUND(E54*P54,2)</f>
        <v>0</v>
      </c>
      <c r="R54" s="121"/>
      <c r="S54" s="121" t="s">
        <v>141</v>
      </c>
      <c r="T54" s="121" t="s">
        <v>151</v>
      </c>
      <c r="U54" s="121">
        <v>7.8E-2</v>
      </c>
      <c r="V54" s="121">
        <f>ROUND(E54*U54,2)</f>
        <v>0.46</v>
      </c>
      <c r="W54" s="121"/>
      <c r="X54" s="121" t="s">
        <v>130</v>
      </c>
      <c r="Y54" s="116"/>
      <c r="Z54" s="116"/>
      <c r="AA54" s="116"/>
      <c r="AB54" s="116"/>
      <c r="AC54" s="116"/>
      <c r="AD54" s="116"/>
      <c r="AE54" s="116"/>
      <c r="AF54" s="116"/>
      <c r="AG54" s="116" t="s">
        <v>131</v>
      </c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</row>
    <row r="55" spans="1:60" outlineLevel="1" x14ac:dyDescent="0.2">
      <c r="A55" s="119"/>
      <c r="B55" s="120"/>
      <c r="C55" s="147" t="s">
        <v>198</v>
      </c>
      <c r="D55" s="122"/>
      <c r="E55" s="123">
        <v>2.25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16"/>
      <c r="Z55" s="116"/>
      <c r="AA55" s="116"/>
      <c r="AB55" s="116"/>
      <c r="AC55" s="116"/>
      <c r="AD55" s="116"/>
      <c r="AE55" s="116"/>
      <c r="AF55" s="116"/>
      <c r="AG55" s="116" t="s">
        <v>133</v>
      </c>
      <c r="AH55" s="116">
        <v>0</v>
      </c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</row>
    <row r="56" spans="1:60" outlineLevel="1" x14ac:dyDescent="0.2">
      <c r="A56" s="119"/>
      <c r="B56" s="120"/>
      <c r="C56" s="147" t="s">
        <v>199</v>
      </c>
      <c r="D56" s="122"/>
      <c r="E56" s="123">
        <v>3.6</v>
      </c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16"/>
      <c r="Z56" s="116"/>
      <c r="AA56" s="116"/>
      <c r="AB56" s="116"/>
      <c r="AC56" s="116"/>
      <c r="AD56" s="116"/>
      <c r="AE56" s="116"/>
      <c r="AF56" s="116"/>
      <c r="AG56" s="116" t="s">
        <v>133</v>
      </c>
      <c r="AH56" s="116">
        <v>0</v>
      </c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</row>
    <row r="57" spans="1:60" ht="22.5" outlineLevel="1" x14ac:dyDescent="0.2">
      <c r="A57" s="133">
        <v>17</v>
      </c>
      <c r="B57" s="134" t="s">
        <v>200</v>
      </c>
      <c r="C57" s="146" t="s">
        <v>201</v>
      </c>
      <c r="D57" s="135" t="s">
        <v>150</v>
      </c>
      <c r="E57" s="136">
        <v>30.03</v>
      </c>
      <c r="F57" s="137"/>
      <c r="G57" s="138">
        <f>ROUND(E57*F57,2)</f>
        <v>0</v>
      </c>
      <c r="H57" s="121">
        <v>16.05</v>
      </c>
      <c r="I57" s="121">
        <f>ROUND(E57*H57,2)</f>
        <v>481.98</v>
      </c>
      <c r="J57" s="121">
        <v>96.45</v>
      </c>
      <c r="K57" s="121">
        <f>ROUND(E57*J57,2)</f>
        <v>2896.39</v>
      </c>
      <c r="L57" s="121">
        <v>15</v>
      </c>
      <c r="M57" s="121">
        <f>G57*(1+L57/100)</f>
        <v>0</v>
      </c>
      <c r="N57" s="121">
        <v>6.0899999999999999E-3</v>
      </c>
      <c r="O57" s="121">
        <f>ROUND(E57*N57,2)</f>
        <v>0.18</v>
      </c>
      <c r="P57" s="121">
        <v>0</v>
      </c>
      <c r="Q57" s="121">
        <f>ROUND(E57*P57,2)</f>
        <v>0</v>
      </c>
      <c r="R57" s="121"/>
      <c r="S57" s="121" t="s">
        <v>141</v>
      </c>
      <c r="T57" s="121" t="s">
        <v>141</v>
      </c>
      <c r="U57" s="121">
        <v>0.19273999999999999</v>
      </c>
      <c r="V57" s="121">
        <f>ROUND(E57*U57,2)</f>
        <v>5.79</v>
      </c>
      <c r="W57" s="121"/>
      <c r="X57" s="121" t="s">
        <v>130</v>
      </c>
      <c r="Y57" s="116"/>
      <c r="Z57" s="116"/>
      <c r="AA57" s="116"/>
      <c r="AB57" s="116"/>
      <c r="AC57" s="116"/>
      <c r="AD57" s="116"/>
      <c r="AE57" s="116"/>
      <c r="AF57" s="116"/>
      <c r="AG57" s="116" t="s">
        <v>131</v>
      </c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</row>
    <row r="58" spans="1:60" outlineLevel="1" x14ac:dyDescent="0.2">
      <c r="A58" s="119"/>
      <c r="B58" s="120"/>
      <c r="C58" s="147" t="s">
        <v>202</v>
      </c>
      <c r="D58" s="122"/>
      <c r="E58" s="123">
        <v>21.45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16"/>
      <c r="Z58" s="116"/>
      <c r="AA58" s="116"/>
      <c r="AB58" s="116"/>
      <c r="AC58" s="116"/>
      <c r="AD58" s="116"/>
      <c r="AE58" s="116"/>
      <c r="AF58" s="116"/>
      <c r="AG58" s="116" t="s">
        <v>133</v>
      </c>
      <c r="AH58" s="116">
        <v>0</v>
      </c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</row>
    <row r="59" spans="1:60" outlineLevel="1" x14ac:dyDescent="0.2">
      <c r="A59" s="119"/>
      <c r="B59" s="120"/>
      <c r="C59" s="147" t="s">
        <v>203</v>
      </c>
      <c r="D59" s="122"/>
      <c r="E59" s="123">
        <v>8.58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16"/>
      <c r="Z59" s="116"/>
      <c r="AA59" s="116"/>
      <c r="AB59" s="116"/>
      <c r="AC59" s="116"/>
      <c r="AD59" s="116"/>
      <c r="AE59" s="116"/>
      <c r="AF59" s="116"/>
      <c r="AG59" s="116" t="s">
        <v>133</v>
      </c>
      <c r="AH59" s="116">
        <v>0</v>
      </c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</row>
    <row r="60" spans="1:60" ht="22.5" outlineLevel="1" x14ac:dyDescent="0.2">
      <c r="A60" s="139">
        <v>18</v>
      </c>
      <c r="B60" s="140" t="s">
        <v>204</v>
      </c>
      <c r="C60" s="148" t="s">
        <v>205</v>
      </c>
      <c r="D60" s="141" t="s">
        <v>145</v>
      </c>
      <c r="E60" s="142">
        <v>5</v>
      </c>
      <c r="F60" s="143"/>
      <c r="G60" s="144">
        <f>ROUND(E60*F60,2)</f>
        <v>0</v>
      </c>
      <c r="H60" s="121">
        <v>61.16</v>
      </c>
      <c r="I60" s="121">
        <f>ROUND(E60*H60,2)</f>
        <v>305.8</v>
      </c>
      <c r="J60" s="121">
        <v>178.84</v>
      </c>
      <c r="K60" s="121">
        <f>ROUND(E60*J60,2)</f>
        <v>894.2</v>
      </c>
      <c r="L60" s="121">
        <v>15</v>
      </c>
      <c r="M60" s="121">
        <f>G60*(1+L60/100)</f>
        <v>0</v>
      </c>
      <c r="N60" s="121">
        <v>8.6700000000000006E-3</v>
      </c>
      <c r="O60" s="121">
        <f>ROUND(E60*N60,2)</f>
        <v>0.04</v>
      </c>
      <c r="P60" s="121">
        <v>0</v>
      </c>
      <c r="Q60" s="121">
        <f>ROUND(E60*P60,2)</f>
        <v>0</v>
      </c>
      <c r="R60" s="121"/>
      <c r="S60" s="121" t="s">
        <v>141</v>
      </c>
      <c r="T60" s="121" t="s">
        <v>141</v>
      </c>
      <c r="U60" s="121">
        <v>0.35974</v>
      </c>
      <c r="V60" s="121">
        <f>ROUND(E60*U60,2)</f>
        <v>1.8</v>
      </c>
      <c r="W60" s="121"/>
      <c r="X60" s="121" t="s">
        <v>130</v>
      </c>
      <c r="Y60" s="116"/>
      <c r="Z60" s="116"/>
      <c r="AA60" s="116"/>
      <c r="AB60" s="116"/>
      <c r="AC60" s="116"/>
      <c r="AD60" s="116"/>
      <c r="AE60" s="116"/>
      <c r="AF60" s="116"/>
      <c r="AG60" s="116" t="s">
        <v>131</v>
      </c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</row>
    <row r="61" spans="1:60" outlineLevel="1" x14ac:dyDescent="0.2">
      <c r="A61" s="133">
        <v>19</v>
      </c>
      <c r="B61" s="134" t="s">
        <v>206</v>
      </c>
      <c r="C61" s="146" t="s">
        <v>207</v>
      </c>
      <c r="D61" s="135" t="s">
        <v>150</v>
      </c>
      <c r="E61" s="136">
        <v>6.12</v>
      </c>
      <c r="F61" s="137"/>
      <c r="G61" s="138">
        <f>ROUND(E61*F61,2)</f>
        <v>0</v>
      </c>
      <c r="H61" s="121">
        <v>46.97</v>
      </c>
      <c r="I61" s="121">
        <f>ROUND(E61*H61,2)</f>
        <v>287.45999999999998</v>
      </c>
      <c r="J61" s="121">
        <v>405.53</v>
      </c>
      <c r="K61" s="121">
        <f>ROUND(E61*J61,2)</f>
        <v>2481.84</v>
      </c>
      <c r="L61" s="121">
        <v>15</v>
      </c>
      <c r="M61" s="121">
        <f>G61*(1+L61/100)</f>
        <v>0</v>
      </c>
      <c r="N61" s="121">
        <v>4.7660000000000001E-2</v>
      </c>
      <c r="O61" s="121">
        <f>ROUND(E61*N61,2)</f>
        <v>0.28999999999999998</v>
      </c>
      <c r="P61" s="121">
        <v>0</v>
      </c>
      <c r="Q61" s="121">
        <f>ROUND(E61*P61,2)</f>
        <v>0</v>
      </c>
      <c r="R61" s="121"/>
      <c r="S61" s="121" t="s">
        <v>141</v>
      </c>
      <c r="T61" s="121" t="s">
        <v>141</v>
      </c>
      <c r="U61" s="121">
        <v>0.84</v>
      </c>
      <c r="V61" s="121">
        <f>ROUND(E61*U61,2)</f>
        <v>5.14</v>
      </c>
      <c r="W61" s="121"/>
      <c r="X61" s="121" t="s">
        <v>130</v>
      </c>
      <c r="Y61" s="116"/>
      <c r="Z61" s="116"/>
      <c r="AA61" s="116"/>
      <c r="AB61" s="116"/>
      <c r="AC61" s="116"/>
      <c r="AD61" s="116"/>
      <c r="AE61" s="116"/>
      <c r="AF61" s="116"/>
      <c r="AG61" s="116" t="s">
        <v>131</v>
      </c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</row>
    <row r="62" spans="1:60" outlineLevel="1" x14ac:dyDescent="0.2">
      <c r="A62" s="119"/>
      <c r="B62" s="120"/>
      <c r="C62" s="147" t="s">
        <v>208</v>
      </c>
      <c r="D62" s="122"/>
      <c r="E62" s="123">
        <v>3.12</v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6"/>
      <c r="Z62" s="116"/>
      <c r="AA62" s="116"/>
      <c r="AB62" s="116"/>
      <c r="AC62" s="116"/>
      <c r="AD62" s="116"/>
      <c r="AE62" s="116"/>
      <c r="AF62" s="116"/>
      <c r="AG62" s="116" t="s">
        <v>133</v>
      </c>
      <c r="AH62" s="116">
        <v>0</v>
      </c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</row>
    <row r="63" spans="1:60" outlineLevel="1" x14ac:dyDescent="0.2">
      <c r="A63" s="119"/>
      <c r="B63" s="120"/>
      <c r="C63" s="147" t="s">
        <v>557</v>
      </c>
      <c r="D63" s="122"/>
      <c r="E63" s="123">
        <v>3</v>
      </c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6"/>
      <c r="Z63" s="116"/>
      <c r="AA63" s="116"/>
      <c r="AB63" s="116"/>
      <c r="AC63" s="116"/>
      <c r="AD63" s="116"/>
      <c r="AE63" s="116"/>
      <c r="AF63" s="116"/>
      <c r="AG63" s="116" t="s">
        <v>133</v>
      </c>
      <c r="AH63" s="116">
        <v>0</v>
      </c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</row>
    <row r="64" spans="1:60" ht="22.5" outlineLevel="1" x14ac:dyDescent="0.2">
      <c r="A64" s="133">
        <v>20</v>
      </c>
      <c r="B64" s="134" t="s">
        <v>210</v>
      </c>
      <c r="C64" s="146" t="s">
        <v>211</v>
      </c>
      <c r="D64" s="135" t="s">
        <v>150</v>
      </c>
      <c r="E64" s="136">
        <v>76.001999999999995</v>
      </c>
      <c r="F64" s="137"/>
      <c r="G64" s="138">
        <f>ROUND(E64*F64,2)</f>
        <v>0</v>
      </c>
      <c r="H64" s="121">
        <v>5.25</v>
      </c>
      <c r="I64" s="121">
        <f>ROUND(E64*H64,2)</f>
        <v>399.01</v>
      </c>
      <c r="J64" s="121">
        <v>87.05</v>
      </c>
      <c r="K64" s="121">
        <f>ROUND(E64*J64,2)</f>
        <v>6615.97</v>
      </c>
      <c r="L64" s="121">
        <v>15</v>
      </c>
      <c r="M64" s="121">
        <f>G64*(1+L64/100)</f>
        <v>0</v>
      </c>
      <c r="N64" s="121">
        <v>5.4299999999999999E-3</v>
      </c>
      <c r="O64" s="121">
        <f>ROUND(E64*N64,2)</f>
        <v>0.41</v>
      </c>
      <c r="P64" s="121">
        <v>0</v>
      </c>
      <c r="Q64" s="121">
        <f>ROUND(E64*P64,2)</f>
        <v>0</v>
      </c>
      <c r="R64" s="121"/>
      <c r="S64" s="121" t="s">
        <v>141</v>
      </c>
      <c r="T64" s="121" t="s">
        <v>141</v>
      </c>
      <c r="U64" s="121">
        <v>0.16941999999999999</v>
      </c>
      <c r="V64" s="121">
        <f>ROUND(E64*U64,2)</f>
        <v>12.88</v>
      </c>
      <c r="W64" s="121"/>
      <c r="X64" s="121" t="s">
        <v>130</v>
      </c>
      <c r="Y64" s="116"/>
      <c r="Z64" s="116"/>
      <c r="AA64" s="116"/>
      <c r="AB64" s="116"/>
      <c r="AC64" s="116"/>
      <c r="AD64" s="116"/>
      <c r="AE64" s="116"/>
      <c r="AF64" s="116"/>
      <c r="AG64" s="116" t="s">
        <v>131</v>
      </c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60" outlineLevel="1" x14ac:dyDescent="0.2">
      <c r="A65" s="119"/>
      <c r="B65" s="120"/>
      <c r="C65" s="147" t="s">
        <v>212</v>
      </c>
      <c r="D65" s="122"/>
      <c r="E65" s="123">
        <v>15.6</v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6"/>
      <c r="Z65" s="116"/>
      <c r="AA65" s="116"/>
      <c r="AB65" s="116"/>
      <c r="AC65" s="116"/>
      <c r="AD65" s="116"/>
      <c r="AE65" s="116"/>
      <c r="AF65" s="116"/>
      <c r="AG65" s="116" t="s">
        <v>133</v>
      </c>
      <c r="AH65" s="116">
        <v>0</v>
      </c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</row>
    <row r="66" spans="1:60" outlineLevel="1" x14ac:dyDescent="0.2">
      <c r="A66" s="119"/>
      <c r="B66" s="120"/>
      <c r="C66" s="147" t="s">
        <v>195</v>
      </c>
      <c r="D66" s="122"/>
      <c r="E66" s="123">
        <v>-3.1520000000000001</v>
      </c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6"/>
      <c r="Z66" s="116"/>
      <c r="AA66" s="116"/>
      <c r="AB66" s="116"/>
      <c r="AC66" s="116"/>
      <c r="AD66" s="116"/>
      <c r="AE66" s="116"/>
      <c r="AF66" s="116"/>
      <c r="AG66" s="116" t="s">
        <v>133</v>
      </c>
      <c r="AH66" s="116">
        <v>0</v>
      </c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60" outlineLevel="1" x14ac:dyDescent="0.2">
      <c r="A67" s="119"/>
      <c r="B67" s="120"/>
      <c r="C67" s="147" t="s">
        <v>213</v>
      </c>
      <c r="D67" s="122"/>
      <c r="E67" s="123">
        <v>48.88</v>
      </c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6"/>
      <c r="Z67" s="116"/>
      <c r="AA67" s="116"/>
      <c r="AB67" s="116"/>
      <c r="AC67" s="116"/>
      <c r="AD67" s="116"/>
      <c r="AE67" s="116"/>
      <c r="AF67" s="116"/>
      <c r="AG67" s="116" t="s">
        <v>133</v>
      </c>
      <c r="AH67" s="116">
        <v>0</v>
      </c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</row>
    <row r="68" spans="1:60" outlineLevel="1" x14ac:dyDescent="0.2">
      <c r="A68" s="119"/>
      <c r="B68" s="120"/>
      <c r="C68" s="147" t="s">
        <v>214</v>
      </c>
      <c r="D68" s="122"/>
      <c r="E68" s="123">
        <v>-1.5760000000000001</v>
      </c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16"/>
      <c r="Z68" s="116"/>
      <c r="AA68" s="116"/>
      <c r="AB68" s="116"/>
      <c r="AC68" s="116"/>
      <c r="AD68" s="116"/>
      <c r="AE68" s="116"/>
      <c r="AF68" s="116"/>
      <c r="AG68" s="116" t="s">
        <v>133</v>
      </c>
      <c r="AH68" s="116">
        <v>0</v>
      </c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</row>
    <row r="69" spans="1:60" outlineLevel="1" x14ac:dyDescent="0.2">
      <c r="A69" s="119"/>
      <c r="B69" s="120"/>
      <c r="C69" s="147" t="s">
        <v>215</v>
      </c>
      <c r="D69" s="122"/>
      <c r="E69" s="123">
        <v>-3.6</v>
      </c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16"/>
      <c r="Z69" s="116"/>
      <c r="AA69" s="116"/>
      <c r="AB69" s="116"/>
      <c r="AC69" s="116"/>
      <c r="AD69" s="116"/>
      <c r="AE69" s="116"/>
      <c r="AF69" s="116"/>
      <c r="AG69" s="116" t="s">
        <v>133</v>
      </c>
      <c r="AH69" s="116">
        <v>0</v>
      </c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</row>
    <row r="70" spans="1:60" outlineLevel="1" x14ac:dyDescent="0.2">
      <c r="A70" s="119"/>
      <c r="B70" s="120"/>
      <c r="C70" s="147" t="s">
        <v>216</v>
      </c>
      <c r="D70" s="122"/>
      <c r="E70" s="123">
        <v>22.1</v>
      </c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16"/>
      <c r="Z70" s="116"/>
      <c r="AA70" s="116"/>
      <c r="AB70" s="116"/>
      <c r="AC70" s="116"/>
      <c r="AD70" s="116"/>
      <c r="AE70" s="116"/>
      <c r="AF70" s="116"/>
      <c r="AG70" s="116" t="s">
        <v>133</v>
      </c>
      <c r="AH70" s="116">
        <v>0</v>
      </c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</row>
    <row r="71" spans="1:60" outlineLevel="1" x14ac:dyDescent="0.2">
      <c r="A71" s="119"/>
      <c r="B71" s="120"/>
      <c r="C71" s="147" t="s">
        <v>217</v>
      </c>
      <c r="D71" s="122"/>
      <c r="E71" s="123">
        <v>-2.25</v>
      </c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16"/>
      <c r="Z71" s="116"/>
      <c r="AA71" s="116"/>
      <c r="AB71" s="116"/>
      <c r="AC71" s="116"/>
      <c r="AD71" s="116"/>
      <c r="AE71" s="116"/>
      <c r="AF71" s="116"/>
      <c r="AG71" s="116" t="s">
        <v>133</v>
      </c>
      <c r="AH71" s="116">
        <v>0</v>
      </c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1:60" outlineLevel="1" x14ac:dyDescent="0.2">
      <c r="A72" s="133">
        <v>21</v>
      </c>
      <c r="B72" s="134" t="s">
        <v>218</v>
      </c>
      <c r="C72" s="146" t="s">
        <v>219</v>
      </c>
      <c r="D72" s="135" t="s">
        <v>150</v>
      </c>
      <c r="E72" s="136">
        <v>1.4550000000000001</v>
      </c>
      <c r="F72" s="137"/>
      <c r="G72" s="138">
        <f>ROUND(E72*F72,2)</f>
        <v>0</v>
      </c>
      <c r="H72" s="121">
        <v>147.57</v>
      </c>
      <c r="I72" s="121">
        <f>ROUND(E72*H72,2)</f>
        <v>214.71</v>
      </c>
      <c r="J72" s="121">
        <v>898.43</v>
      </c>
      <c r="K72" s="121">
        <f>ROUND(E72*J72,2)</f>
        <v>1307.22</v>
      </c>
      <c r="L72" s="121">
        <v>15</v>
      </c>
      <c r="M72" s="121">
        <f>G72*(1+L72/100)</f>
        <v>0</v>
      </c>
      <c r="N72" s="121">
        <v>5.8500000000000003E-2</v>
      </c>
      <c r="O72" s="121">
        <f>ROUND(E72*N72,2)</f>
        <v>0.09</v>
      </c>
      <c r="P72" s="121">
        <v>0</v>
      </c>
      <c r="Q72" s="121">
        <f>ROUND(E72*P72,2)</f>
        <v>0</v>
      </c>
      <c r="R72" s="121"/>
      <c r="S72" s="121" t="s">
        <v>141</v>
      </c>
      <c r="T72" s="121" t="s">
        <v>151</v>
      </c>
      <c r="U72" s="121">
        <v>1.86904</v>
      </c>
      <c r="V72" s="121">
        <f>ROUND(E72*U72,2)</f>
        <v>2.72</v>
      </c>
      <c r="W72" s="121"/>
      <c r="X72" s="121" t="s">
        <v>130</v>
      </c>
      <c r="Y72" s="116"/>
      <c r="Z72" s="116"/>
      <c r="AA72" s="116"/>
      <c r="AB72" s="116"/>
      <c r="AC72" s="116"/>
      <c r="AD72" s="116"/>
      <c r="AE72" s="116"/>
      <c r="AF72" s="116"/>
      <c r="AG72" s="116" t="s">
        <v>131</v>
      </c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</row>
    <row r="73" spans="1:60" outlineLevel="1" x14ac:dyDescent="0.2">
      <c r="A73" s="119"/>
      <c r="B73" s="120"/>
      <c r="C73" s="147" t="s">
        <v>220</v>
      </c>
      <c r="D73" s="122"/>
      <c r="E73" s="123">
        <v>0.105</v>
      </c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16"/>
      <c r="Z73" s="116"/>
      <c r="AA73" s="116"/>
      <c r="AB73" s="116"/>
      <c r="AC73" s="116"/>
      <c r="AD73" s="116"/>
      <c r="AE73" s="116"/>
      <c r="AF73" s="116"/>
      <c r="AG73" s="116" t="s">
        <v>133</v>
      </c>
      <c r="AH73" s="116">
        <v>0</v>
      </c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</row>
    <row r="74" spans="1:60" outlineLevel="1" x14ac:dyDescent="0.2">
      <c r="A74" s="119"/>
      <c r="B74" s="120"/>
      <c r="C74" s="147" t="s">
        <v>221</v>
      </c>
      <c r="D74" s="122"/>
      <c r="E74" s="123">
        <v>0.15</v>
      </c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16"/>
      <c r="Z74" s="116"/>
      <c r="AA74" s="116"/>
      <c r="AB74" s="116"/>
      <c r="AC74" s="116"/>
      <c r="AD74" s="116"/>
      <c r="AE74" s="116"/>
      <c r="AF74" s="116"/>
      <c r="AG74" s="116" t="s">
        <v>133</v>
      </c>
      <c r="AH74" s="116">
        <v>0</v>
      </c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</row>
    <row r="75" spans="1:60" outlineLevel="1" x14ac:dyDescent="0.2">
      <c r="A75" s="119"/>
      <c r="B75" s="120"/>
      <c r="C75" s="147" t="s">
        <v>222</v>
      </c>
      <c r="D75" s="122"/>
      <c r="E75" s="123">
        <v>1.2</v>
      </c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16"/>
      <c r="Z75" s="116"/>
      <c r="AA75" s="116"/>
      <c r="AB75" s="116"/>
      <c r="AC75" s="116"/>
      <c r="AD75" s="116"/>
      <c r="AE75" s="116"/>
      <c r="AF75" s="116"/>
      <c r="AG75" s="116" t="s">
        <v>133</v>
      </c>
      <c r="AH75" s="116">
        <v>0</v>
      </c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0" ht="22.5" outlineLevel="1" x14ac:dyDescent="0.2">
      <c r="A76" s="133">
        <v>22</v>
      </c>
      <c r="B76" s="134" t="s">
        <v>223</v>
      </c>
      <c r="C76" s="146" t="s">
        <v>224</v>
      </c>
      <c r="D76" s="135" t="s">
        <v>150</v>
      </c>
      <c r="E76" s="136">
        <v>41.7</v>
      </c>
      <c r="F76" s="137"/>
      <c r="G76" s="138">
        <f>ROUND(E76*F76,2)</f>
        <v>0</v>
      </c>
      <c r="H76" s="121">
        <v>84.48</v>
      </c>
      <c r="I76" s="121">
        <f>ROUND(E76*H76,2)</f>
        <v>3522.82</v>
      </c>
      <c r="J76" s="121">
        <v>180.02</v>
      </c>
      <c r="K76" s="121">
        <f>ROUND(E76*J76,2)</f>
        <v>7506.83</v>
      </c>
      <c r="L76" s="121">
        <v>15</v>
      </c>
      <c r="M76" s="121">
        <f>G76*(1+L76/100)</f>
        <v>0</v>
      </c>
      <c r="N76" s="121">
        <v>3.6099999999999999E-3</v>
      </c>
      <c r="O76" s="121">
        <f>ROUND(E76*N76,2)</f>
        <v>0.15</v>
      </c>
      <c r="P76" s="121">
        <v>0</v>
      </c>
      <c r="Q76" s="121">
        <f>ROUND(E76*P76,2)</f>
        <v>0</v>
      </c>
      <c r="R76" s="121"/>
      <c r="S76" s="121" t="s">
        <v>141</v>
      </c>
      <c r="T76" s="121" t="s">
        <v>151</v>
      </c>
      <c r="U76" s="121">
        <v>0.36199999999999999</v>
      </c>
      <c r="V76" s="121">
        <f>ROUND(E76*U76,2)</f>
        <v>15.1</v>
      </c>
      <c r="W76" s="121"/>
      <c r="X76" s="121" t="s">
        <v>130</v>
      </c>
      <c r="Y76" s="116"/>
      <c r="Z76" s="116"/>
      <c r="AA76" s="116"/>
      <c r="AB76" s="116"/>
      <c r="AC76" s="116"/>
      <c r="AD76" s="116"/>
      <c r="AE76" s="116"/>
      <c r="AF76" s="116"/>
      <c r="AG76" s="116" t="s">
        <v>131</v>
      </c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0" outlineLevel="1" x14ac:dyDescent="0.2">
      <c r="A77" s="119"/>
      <c r="B77" s="120"/>
      <c r="C77" s="147" t="s">
        <v>188</v>
      </c>
      <c r="D77" s="122"/>
      <c r="E77" s="123">
        <v>8.84</v>
      </c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16"/>
      <c r="Z77" s="116"/>
      <c r="AA77" s="116"/>
      <c r="AB77" s="116"/>
      <c r="AC77" s="116"/>
      <c r="AD77" s="116"/>
      <c r="AE77" s="116"/>
      <c r="AF77" s="116"/>
      <c r="AG77" s="116" t="s">
        <v>133</v>
      </c>
      <c r="AH77" s="116">
        <v>0</v>
      </c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</row>
    <row r="78" spans="1:60" outlineLevel="1" x14ac:dyDescent="0.2">
      <c r="A78" s="119"/>
      <c r="B78" s="120"/>
      <c r="C78" s="147" t="s">
        <v>189</v>
      </c>
      <c r="D78" s="122"/>
      <c r="E78" s="123">
        <v>-2.3639999999999999</v>
      </c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16"/>
      <c r="Z78" s="116"/>
      <c r="AA78" s="116"/>
      <c r="AB78" s="116"/>
      <c r="AC78" s="116"/>
      <c r="AD78" s="116"/>
      <c r="AE78" s="116"/>
      <c r="AF78" s="116"/>
      <c r="AG78" s="116" t="s">
        <v>133</v>
      </c>
      <c r="AH78" s="116">
        <v>0</v>
      </c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</row>
    <row r="79" spans="1:60" outlineLevel="1" x14ac:dyDescent="0.2">
      <c r="A79" s="119"/>
      <c r="B79" s="120"/>
      <c r="C79" s="147" t="s">
        <v>190</v>
      </c>
      <c r="D79" s="122"/>
      <c r="E79" s="123">
        <v>5.2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16"/>
      <c r="Z79" s="116"/>
      <c r="AA79" s="116"/>
      <c r="AB79" s="116"/>
      <c r="AC79" s="116"/>
      <c r="AD79" s="116"/>
      <c r="AE79" s="116"/>
      <c r="AF79" s="116"/>
      <c r="AG79" s="116" t="s">
        <v>133</v>
      </c>
      <c r="AH79" s="116">
        <v>0</v>
      </c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</row>
    <row r="80" spans="1:60" outlineLevel="1" x14ac:dyDescent="0.2">
      <c r="A80" s="119"/>
      <c r="B80" s="120"/>
      <c r="C80" s="147" t="s">
        <v>191</v>
      </c>
      <c r="D80" s="122"/>
      <c r="E80" s="123">
        <v>-1.1819999999999999</v>
      </c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16"/>
      <c r="Z80" s="116"/>
      <c r="AA80" s="116"/>
      <c r="AB80" s="116"/>
      <c r="AC80" s="116"/>
      <c r="AD80" s="116"/>
      <c r="AE80" s="116"/>
      <c r="AF80" s="116"/>
      <c r="AG80" s="116" t="s">
        <v>133</v>
      </c>
      <c r="AH80" s="116">
        <v>0</v>
      </c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</row>
    <row r="81" spans="1:60" outlineLevel="1" x14ac:dyDescent="0.2">
      <c r="A81" s="119"/>
      <c r="B81" s="120"/>
      <c r="C81" s="147" t="s">
        <v>225</v>
      </c>
      <c r="D81" s="122"/>
      <c r="E81" s="123">
        <v>20.8</v>
      </c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16"/>
      <c r="Z81" s="116"/>
      <c r="AA81" s="116"/>
      <c r="AB81" s="116"/>
      <c r="AC81" s="116"/>
      <c r="AD81" s="116"/>
      <c r="AE81" s="116"/>
      <c r="AF81" s="116"/>
      <c r="AG81" s="116" t="s">
        <v>133</v>
      </c>
      <c r="AH81" s="116">
        <v>0</v>
      </c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</row>
    <row r="82" spans="1:60" outlineLevel="1" x14ac:dyDescent="0.2">
      <c r="A82" s="119"/>
      <c r="B82" s="120"/>
      <c r="C82" s="147" t="s">
        <v>191</v>
      </c>
      <c r="D82" s="122"/>
      <c r="E82" s="123">
        <v>-1.1819999999999999</v>
      </c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16"/>
      <c r="Z82" s="116"/>
      <c r="AA82" s="116"/>
      <c r="AB82" s="116"/>
      <c r="AC82" s="116"/>
      <c r="AD82" s="116"/>
      <c r="AE82" s="116"/>
      <c r="AF82" s="116"/>
      <c r="AG82" s="116" t="s">
        <v>133</v>
      </c>
      <c r="AH82" s="116">
        <v>0</v>
      </c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</row>
    <row r="83" spans="1:60" outlineLevel="1" x14ac:dyDescent="0.2">
      <c r="A83" s="119"/>
      <c r="B83" s="120"/>
      <c r="C83" s="147" t="s">
        <v>203</v>
      </c>
      <c r="D83" s="122"/>
      <c r="E83" s="123">
        <v>8.58</v>
      </c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16"/>
      <c r="Z83" s="116"/>
      <c r="AA83" s="116"/>
      <c r="AB83" s="116"/>
      <c r="AC83" s="116"/>
      <c r="AD83" s="116"/>
      <c r="AE83" s="116"/>
      <c r="AF83" s="116"/>
      <c r="AG83" s="116" t="s">
        <v>133</v>
      </c>
      <c r="AH83" s="116">
        <v>0</v>
      </c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</row>
    <row r="84" spans="1:60" outlineLevel="1" x14ac:dyDescent="0.2">
      <c r="A84" s="119"/>
      <c r="B84" s="120"/>
      <c r="C84" s="147" t="s">
        <v>226</v>
      </c>
      <c r="D84" s="122"/>
      <c r="E84" s="123">
        <v>6.16</v>
      </c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6"/>
      <c r="Z84" s="116"/>
      <c r="AA84" s="116"/>
      <c r="AB84" s="116"/>
      <c r="AC84" s="116"/>
      <c r="AD84" s="116"/>
      <c r="AE84" s="116"/>
      <c r="AF84" s="116"/>
      <c r="AG84" s="116" t="s">
        <v>133</v>
      </c>
      <c r="AH84" s="116">
        <v>0</v>
      </c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</row>
    <row r="85" spans="1:60" outlineLevel="1" x14ac:dyDescent="0.2">
      <c r="A85" s="119"/>
      <c r="B85" s="120"/>
      <c r="C85" s="147" t="s">
        <v>195</v>
      </c>
      <c r="D85" s="122"/>
      <c r="E85" s="123">
        <v>-3.1520000000000001</v>
      </c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6"/>
      <c r="Z85" s="116"/>
      <c r="AA85" s="116"/>
      <c r="AB85" s="116"/>
      <c r="AC85" s="116"/>
      <c r="AD85" s="116"/>
      <c r="AE85" s="116"/>
      <c r="AF85" s="116"/>
      <c r="AG85" s="116" t="s">
        <v>133</v>
      </c>
      <c r="AH85" s="116">
        <v>0</v>
      </c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</row>
    <row r="86" spans="1:60" outlineLevel="1" x14ac:dyDescent="0.2">
      <c r="A86" s="133">
        <v>23</v>
      </c>
      <c r="B86" s="134" t="s">
        <v>227</v>
      </c>
      <c r="C86" s="146" t="s">
        <v>228</v>
      </c>
      <c r="D86" s="135" t="s">
        <v>150</v>
      </c>
      <c r="E86" s="136">
        <v>41.7</v>
      </c>
      <c r="F86" s="137"/>
      <c r="G86" s="138">
        <f>ROUND(E86*F86,2)</f>
        <v>0</v>
      </c>
      <c r="H86" s="121">
        <v>41.83</v>
      </c>
      <c r="I86" s="121">
        <f>ROUND(E86*H86,2)</f>
        <v>1744.31</v>
      </c>
      <c r="J86" s="121">
        <v>41.37</v>
      </c>
      <c r="K86" s="121">
        <f>ROUND(E86*J86,2)</f>
        <v>1725.13</v>
      </c>
      <c r="L86" s="121">
        <v>15</v>
      </c>
      <c r="M86" s="121">
        <f>G86*(1+L86/100)</f>
        <v>0</v>
      </c>
      <c r="N86" s="121">
        <v>2.5999999999999998E-4</v>
      </c>
      <c r="O86" s="121">
        <f>ROUND(E86*N86,2)</f>
        <v>0.01</v>
      </c>
      <c r="P86" s="121">
        <v>0</v>
      </c>
      <c r="Q86" s="121">
        <f>ROUND(E86*P86,2)</f>
        <v>0</v>
      </c>
      <c r="R86" s="121"/>
      <c r="S86" s="121" t="s">
        <v>141</v>
      </c>
      <c r="T86" s="121" t="s">
        <v>141</v>
      </c>
      <c r="U86" s="121">
        <v>0.09</v>
      </c>
      <c r="V86" s="121">
        <f>ROUND(E86*U86,2)</f>
        <v>3.75</v>
      </c>
      <c r="W86" s="121"/>
      <c r="X86" s="121" t="s">
        <v>130</v>
      </c>
      <c r="Y86" s="116"/>
      <c r="Z86" s="116"/>
      <c r="AA86" s="116"/>
      <c r="AB86" s="116"/>
      <c r="AC86" s="116"/>
      <c r="AD86" s="116"/>
      <c r="AE86" s="116"/>
      <c r="AF86" s="116"/>
      <c r="AG86" s="116" t="s">
        <v>131</v>
      </c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</row>
    <row r="87" spans="1:60" outlineLevel="1" x14ac:dyDescent="0.2">
      <c r="A87" s="119"/>
      <c r="B87" s="120"/>
      <c r="C87" s="147" t="s">
        <v>188</v>
      </c>
      <c r="D87" s="122"/>
      <c r="E87" s="123">
        <v>8.84</v>
      </c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6"/>
      <c r="Z87" s="116"/>
      <c r="AA87" s="116"/>
      <c r="AB87" s="116"/>
      <c r="AC87" s="116"/>
      <c r="AD87" s="116"/>
      <c r="AE87" s="116"/>
      <c r="AF87" s="116"/>
      <c r="AG87" s="116" t="s">
        <v>133</v>
      </c>
      <c r="AH87" s="116">
        <v>0</v>
      </c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60" outlineLevel="1" x14ac:dyDescent="0.2">
      <c r="A88" s="119"/>
      <c r="B88" s="120"/>
      <c r="C88" s="147" t="s">
        <v>189</v>
      </c>
      <c r="D88" s="122"/>
      <c r="E88" s="123">
        <v>-2.3639999999999999</v>
      </c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6"/>
      <c r="Z88" s="116"/>
      <c r="AA88" s="116"/>
      <c r="AB88" s="116"/>
      <c r="AC88" s="116"/>
      <c r="AD88" s="116"/>
      <c r="AE88" s="116"/>
      <c r="AF88" s="116"/>
      <c r="AG88" s="116" t="s">
        <v>133</v>
      </c>
      <c r="AH88" s="116">
        <v>0</v>
      </c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</row>
    <row r="89" spans="1:60" outlineLevel="1" x14ac:dyDescent="0.2">
      <c r="A89" s="119"/>
      <c r="B89" s="120"/>
      <c r="C89" s="147" t="s">
        <v>190</v>
      </c>
      <c r="D89" s="122"/>
      <c r="E89" s="123">
        <v>5.2</v>
      </c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6"/>
      <c r="Z89" s="116"/>
      <c r="AA89" s="116"/>
      <c r="AB89" s="116"/>
      <c r="AC89" s="116"/>
      <c r="AD89" s="116"/>
      <c r="AE89" s="116"/>
      <c r="AF89" s="116"/>
      <c r="AG89" s="116" t="s">
        <v>133</v>
      </c>
      <c r="AH89" s="116">
        <v>0</v>
      </c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</row>
    <row r="90" spans="1:60" outlineLevel="1" x14ac:dyDescent="0.2">
      <c r="A90" s="119"/>
      <c r="B90" s="120"/>
      <c r="C90" s="147" t="s">
        <v>191</v>
      </c>
      <c r="D90" s="122"/>
      <c r="E90" s="123">
        <v>-1.1819999999999999</v>
      </c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6"/>
      <c r="Z90" s="116"/>
      <c r="AA90" s="116"/>
      <c r="AB90" s="116"/>
      <c r="AC90" s="116"/>
      <c r="AD90" s="116"/>
      <c r="AE90" s="116"/>
      <c r="AF90" s="116"/>
      <c r="AG90" s="116" t="s">
        <v>133</v>
      </c>
      <c r="AH90" s="116">
        <v>0</v>
      </c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</row>
    <row r="91" spans="1:60" outlineLevel="1" x14ac:dyDescent="0.2">
      <c r="A91" s="119"/>
      <c r="B91" s="120"/>
      <c r="C91" s="147" t="s">
        <v>225</v>
      </c>
      <c r="D91" s="122"/>
      <c r="E91" s="123">
        <v>20.8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6"/>
      <c r="Z91" s="116"/>
      <c r="AA91" s="116"/>
      <c r="AB91" s="116"/>
      <c r="AC91" s="116"/>
      <c r="AD91" s="116"/>
      <c r="AE91" s="116"/>
      <c r="AF91" s="116"/>
      <c r="AG91" s="116" t="s">
        <v>133</v>
      </c>
      <c r="AH91" s="116">
        <v>0</v>
      </c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60" outlineLevel="1" x14ac:dyDescent="0.2">
      <c r="A92" s="119"/>
      <c r="B92" s="120"/>
      <c r="C92" s="147" t="s">
        <v>191</v>
      </c>
      <c r="D92" s="122"/>
      <c r="E92" s="123">
        <v>-1.1819999999999999</v>
      </c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6"/>
      <c r="Z92" s="116"/>
      <c r="AA92" s="116"/>
      <c r="AB92" s="116"/>
      <c r="AC92" s="116"/>
      <c r="AD92" s="116"/>
      <c r="AE92" s="116"/>
      <c r="AF92" s="116"/>
      <c r="AG92" s="116" t="s">
        <v>133</v>
      </c>
      <c r="AH92" s="116">
        <v>0</v>
      </c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</row>
    <row r="93" spans="1:60" outlineLevel="1" x14ac:dyDescent="0.2">
      <c r="A93" s="119"/>
      <c r="B93" s="120"/>
      <c r="C93" s="147" t="s">
        <v>203</v>
      </c>
      <c r="D93" s="122"/>
      <c r="E93" s="123">
        <v>8.58</v>
      </c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6"/>
      <c r="Z93" s="116"/>
      <c r="AA93" s="116"/>
      <c r="AB93" s="116"/>
      <c r="AC93" s="116"/>
      <c r="AD93" s="116"/>
      <c r="AE93" s="116"/>
      <c r="AF93" s="116"/>
      <c r="AG93" s="116" t="s">
        <v>133</v>
      </c>
      <c r="AH93" s="116">
        <v>0</v>
      </c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</row>
    <row r="94" spans="1:60" outlineLevel="1" x14ac:dyDescent="0.2">
      <c r="A94" s="119"/>
      <c r="B94" s="120"/>
      <c r="C94" s="147" t="s">
        <v>226</v>
      </c>
      <c r="D94" s="122"/>
      <c r="E94" s="123">
        <v>6.16</v>
      </c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16"/>
      <c r="Z94" s="116"/>
      <c r="AA94" s="116"/>
      <c r="AB94" s="116"/>
      <c r="AC94" s="116"/>
      <c r="AD94" s="116"/>
      <c r="AE94" s="116"/>
      <c r="AF94" s="116"/>
      <c r="AG94" s="116" t="s">
        <v>133</v>
      </c>
      <c r="AH94" s="116">
        <v>0</v>
      </c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</row>
    <row r="95" spans="1:60" outlineLevel="1" x14ac:dyDescent="0.2">
      <c r="A95" s="119"/>
      <c r="B95" s="120"/>
      <c r="C95" s="147" t="s">
        <v>195</v>
      </c>
      <c r="D95" s="122"/>
      <c r="E95" s="123">
        <v>-3.1520000000000001</v>
      </c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16"/>
      <c r="Z95" s="116"/>
      <c r="AA95" s="116"/>
      <c r="AB95" s="116"/>
      <c r="AC95" s="116"/>
      <c r="AD95" s="116"/>
      <c r="AE95" s="116"/>
      <c r="AF95" s="116"/>
      <c r="AG95" s="116" t="s">
        <v>133</v>
      </c>
      <c r="AH95" s="116">
        <v>0</v>
      </c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</row>
    <row r="96" spans="1:60" x14ac:dyDescent="0.2">
      <c r="A96" s="127" t="s">
        <v>125</v>
      </c>
      <c r="B96" s="128" t="s">
        <v>55</v>
      </c>
      <c r="C96" s="145" t="s">
        <v>56</v>
      </c>
      <c r="D96" s="129"/>
      <c r="E96" s="130"/>
      <c r="F96" s="131"/>
      <c r="G96" s="132">
        <f>SUMIF(AG97:AG109,"&lt;&gt;NOR",G97:G109)</f>
        <v>0</v>
      </c>
      <c r="H96" s="126"/>
      <c r="I96" s="126">
        <f>SUM(I97:I109)</f>
        <v>2436.3599999999997</v>
      </c>
      <c r="J96" s="126"/>
      <c r="K96" s="126">
        <f>SUM(K97:K109)</f>
        <v>2876.9700000000003</v>
      </c>
      <c r="L96" s="126"/>
      <c r="M96" s="126">
        <f>SUM(M97:M109)</f>
        <v>0</v>
      </c>
      <c r="N96" s="126"/>
      <c r="O96" s="126">
        <f>SUM(O97:O109)</f>
        <v>1.2100000000000002</v>
      </c>
      <c r="P96" s="126"/>
      <c r="Q96" s="126">
        <f>SUM(Q97:Q109)</f>
        <v>0</v>
      </c>
      <c r="R96" s="126"/>
      <c r="S96" s="126"/>
      <c r="T96" s="126"/>
      <c r="U96" s="126"/>
      <c r="V96" s="126">
        <f>SUM(V97:V109)</f>
        <v>6.66</v>
      </c>
      <c r="W96" s="126"/>
      <c r="X96" s="126"/>
      <c r="AG96" t="s">
        <v>126</v>
      </c>
    </row>
    <row r="97" spans="1:60" outlineLevel="1" x14ac:dyDescent="0.2">
      <c r="A97" s="133">
        <v>24</v>
      </c>
      <c r="B97" s="134" t="s">
        <v>229</v>
      </c>
      <c r="C97" s="146" t="s">
        <v>230</v>
      </c>
      <c r="D97" s="135" t="s">
        <v>231</v>
      </c>
      <c r="E97" s="136">
        <v>0.1024</v>
      </c>
      <c r="F97" s="137"/>
      <c r="G97" s="138">
        <f>ROUND(E97*F97,2)</f>
        <v>0</v>
      </c>
      <c r="H97" s="121">
        <v>2500.1999999999998</v>
      </c>
      <c r="I97" s="121">
        <f>ROUND(E97*H97,2)</f>
        <v>256.02</v>
      </c>
      <c r="J97" s="121">
        <v>1339.8</v>
      </c>
      <c r="K97" s="121">
        <f>ROUND(E97*J97,2)</f>
        <v>137.19999999999999</v>
      </c>
      <c r="L97" s="121">
        <v>15</v>
      </c>
      <c r="M97" s="121">
        <f>G97*(1+L97/100)</f>
        <v>0</v>
      </c>
      <c r="N97" s="121">
        <v>2.5249999999999999</v>
      </c>
      <c r="O97" s="121">
        <f>ROUND(E97*N97,2)</f>
        <v>0.26</v>
      </c>
      <c r="P97" s="121">
        <v>0</v>
      </c>
      <c r="Q97" s="121">
        <f>ROUND(E97*P97,2)</f>
        <v>0</v>
      </c>
      <c r="R97" s="121"/>
      <c r="S97" s="121" t="s">
        <v>141</v>
      </c>
      <c r="T97" s="121" t="s">
        <v>141</v>
      </c>
      <c r="U97" s="121">
        <v>3.2130000000000001</v>
      </c>
      <c r="V97" s="121">
        <f>ROUND(E97*U97,2)</f>
        <v>0.33</v>
      </c>
      <c r="W97" s="121"/>
      <c r="X97" s="121" t="s">
        <v>130</v>
      </c>
      <c r="Y97" s="116"/>
      <c r="Z97" s="116"/>
      <c r="AA97" s="116"/>
      <c r="AB97" s="116"/>
      <c r="AC97" s="116"/>
      <c r="AD97" s="116"/>
      <c r="AE97" s="116"/>
      <c r="AF97" s="116"/>
      <c r="AG97" s="116" t="s">
        <v>131</v>
      </c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</row>
    <row r="98" spans="1:60" outlineLevel="1" x14ac:dyDescent="0.2">
      <c r="A98" s="119"/>
      <c r="B98" s="120"/>
      <c r="C98" s="147" t="s">
        <v>232</v>
      </c>
      <c r="D98" s="122"/>
      <c r="E98" s="123">
        <v>0.1024</v>
      </c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16"/>
      <c r="Z98" s="116"/>
      <c r="AA98" s="116"/>
      <c r="AB98" s="116"/>
      <c r="AC98" s="116"/>
      <c r="AD98" s="116"/>
      <c r="AE98" s="116"/>
      <c r="AF98" s="116"/>
      <c r="AG98" s="116" t="s">
        <v>133</v>
      </c>
      <c r="AH98" s="116">
        <v>0</v>
      </c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</row>
    <row r="99" spans="1:60" ht="22.5" outlineLevel="1" x14ac:dyDescent="0.2">
      <c r="A99" s="133">
        <v>25</v>
      </c>
      <c r="B99" s="134" t="s">
        <v>233</v>
      </c>
      <c r="C99" s="146" t="s">
        <v>234</v>
      </c>
      <c r="D99" s="135" t="s">
        <v>150</v>
      </c>
      <c r="E99" s="136">
        <v>35.729999999999997</v>
      </c>
      <c r="F99" s="137"/>
      <c r="G99" s="138">
        <f>ROUND(E99*F99,2)</f>
        <v>0</v>
      </c>
      <c r="H99" s="121">
        <v>13.54</v>
      </c>
      <c r="I99" s="121">
        <f>ROUND(E99*H99,2)</f>
        <v>483.78</v>
      </c>
      <c r="J99" s="121">
        <v>47.36</v>
      </c>
      <c r="K99" s="121">
        <f>ROUND(E99*J99,2)</f>
        <v>1692.17</v>
      </c>
      <c r="L99" s="121">
        <v>15</v>
      </c>
      <c r="M99" s="121">
        <f>G99*(1+L99/100)</f>
        <v>0</v>
      </c>
      <c r="N99" s="121">
        <v>2.4E-2</v>
      </c>
      <c r="O99" s="121">
        <f>ROUND(E99*N99,2)</f>
        <v>0.86</v>
      </c>
      <c r="P99" s="121">
        <v>0</v>
      </c>
      <c r="Q99" s="121">
        <f>ROUND(E99*P99,2)</f>
        <v>0</v>
      </c>
      <c r="R99" s="121"/>
      <c r="S99" s="121" t="s">
        <v>141</v>
      </c>
      <c r="T99" s="121" t="s">
        <v>141</v>
      </c>
      <c r="U99" s="121">
        <v>0.115</v>
      </c>
      <c r="V99" s="121">
        <f>ROUND(E99*U99,2)</f>
        <v>4.1100000000000003</v>
      </c>
      <c r="W99" s="121"/>
      <c r="X99" s="121" t="s">
        <v>130</v>
      </c>
      <c r="Y99" s="116"/>
      <c r="Z99" s="116"/>
      <c r="AA99" s="116"/>
      <c r="AB99" s="116"/>
      <c r="AC99" s="116"/>
      <c r="AD99" s="116"/>
      <c r="AE99" s="116"/>
      <c r="AF99" s="116"/>
      <c r="AG99" s="116" t="s">
        <v>131</v>
      </c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outlineLevel="1" x14ac:dyDescent="0.2">
      <c r="A100" s="119"/>
      <c r="B100" s="120"/>
      <c r="C100" s="147" t="s">
        <v>163</v>
      </c>
      <c r="D100" s="122"/>
      <c r="E100" s="123">
        <v>4.42</v>
      </c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16"/>
      <c r="Z100" s="116"/>
      <c r="AA100" s="116"/>
      <c r="AB100" s="116"/>
      <c r="AC100" s="116"/>
      <c r="AD100" s="116"/>
      <c r="AE100" s="116"/>
      <c r="AF100" s="116"/>
      <c r="AG100" s="116" t="s">
        <v>133</v>
      </c>
      <c r="AH100" s="116">
        <v>0</v>
      </c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</row>
    <row r="101" spans="1:60" outlineLevel="1" x14ac:dyDescent="0.2">
      <c r="A101" s="119"/>
      <c r="B101" s="120"/>
      <c r="C101" s="147" t="s">
        <v>235</v>
      </c>
      <c r="D101" s="122"/>
      <c r="E101" s="123">
        <v>1.28</v>
      </c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16"/>
      <c r="Z101" s="116"/>
      <c r="AA101" s="116"/>
      <c r="AB101" s="116"/>
      <c r="AC101" s="116"/>
      <c r="AD101" s="116"/>
      <c r="AE101" s="116"/>
      <c r="AF101" s="116"/>
      <c r="AG101" s="116" t="s">
        <v>133</v>
      </c>
      <c r="AH101" s="116">
        <v>0</v>
      </c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outlineLevel="1" x14ac:dyDescent="0.2">
      <c r="A102" s="119"/>
      <c r="B102" s="120"/>
      <c r="C102" s="147" t="s">
        <v>202</v>
      </c>
      <c r="D102" s="122"/>
      <c r="E102" s="123">
        <v>21.45</v>
      </c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16"/>
      <c r="Z102" s="116"/>
      <c r="AA102" s="116"/>
      <c r="AB102" s="116"/>
      <c r="AC102" s="116"/>
      <c r="AD102" s="116"/>
      <c r="AE102" s="116"/>
      <c r="AF102" s="116"/>
      <c r="AG102" s="116" t="s">
        <v>133</v>
      </c>
      <c r="AH102" s="116">
        <v>0</v>
      </c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outlineLevel="1" x14ac:dyDescent="0.2">
      <c r="A103" s="119"/>
      <c r="B103" s="120"/>
      <c r="C103" s="147" t="s">
        <v>203</v>
      </c>
      <c r="D103" s="122"/>
      <c r="E103" s="123">
        <v>8.58</v>
      </c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16"/>
      <c r="Z103" s="116"/>
      <c r="AA103" s="116"/>
      <c r="AB103" s="116"/>
      <c r="AC103" s="116"/>
      <c r="AD103" s="116"/>
      <c r="AE103" s="116"/>
      <c r="AF103" s="116"/>
      <c r="AG103" s="116" t="s">
        <v>133</v>
      </c>
      <c r="AH103" s="116">
        <v>0</v>
      </c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0" outlineLevel="1" x14ac:dyDescent="0.2">
      <c r="A104" s="133">
        <v>26</v>
      </c>
      <c r="B104" s="134" t="s">
        <v>227</v>
      </c>
      <c r="C104" s="146" t="s">
        <v>228</v>
      </c>
      <c r="D104" s="135" t="s">
        <v>150</v>
      </c>
      <c r="E104" s="136">
        <v>4.8</v>
      </c>
      <c r="F104" s="137"/>
      <c r="G104" s="138">
        <f>ROUND(E104*F104,2)</f>
        <v>0</v>
      </c>
      <c r="H104" s="121">
        <v>41.83</v>
      </c>
      <c r="I104" s="121">
        <f>ROUND(E104*H104,2)</f>
        <v>200.78</v>
      </c>
      <c r="J104" s="121">
        <v>41.37</v>
      </c>
      <c r="K104" s="121">
        <f>ROUND(E104*J104,2)</f>
        <v>198.58</v>
      </c>
      <c r="L104" s="121">
        <v>15</v>
      </c>
      <c r="M104" s="121">
        <f>G104*(1+L104/100)</f>
        <v>0</v>
      </c>
      <c r="N104" s="121">
        <v>2.5999999999999998E-4</v>
      </c>
      <c r="O104" s="121">
        <f>ROUND(E104*N104,2)</f>
        <v>0</v>
      </c>
      <c r="P104" s="121">
        <v>0</v>
      </c>
      <c r="Q104" s="121">
        <f>ROUND(E104*P104,2)</f>
        <v>0</v>
      </c>
      <c r="R104" s="121"/>
      <c r="S104" s="121" t="s">
        <v>141</v>
      </c>
      <c r="T104" s="121" t="s">
        <v>141</v>
      </c>
      <c r="U104" s="121">
        <v>0.09</v>
      </c>
      <c r="V104" s="121">
        <f>ROUND(E104*U104,2)</f>
        <v>0.43</v>
      </c>
      <c r="W104" s="121"/>
      <c r="X104" s="121" t="s">
        <v>130</v>
      </c>
      <c r="Y104" s="116"/>
      <c r="Z104" s="116"/>
      <c r="AA104" s="116"/>
      <c r="AB104" s="116"/>
      <c r="AC104" s="116"/>
      <c r="AD104" s="116"/>
      <c r="AE104" s="116"/>
      <c r="AF104" s="116"/>
      <c r="AG104" s="116" t="s">
        <v>131</v>
      </c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outlineLevel="1" x14ac:dyDescent="0.2">
      <c r="A105" s="119"/>
      <c r="B105" s="120"/>
      <c r="C105" s="147" t="s">
        <v>236</v>
      </c>
      <c r="D105" s="122"/>
      <c r="E105" s="123">
        <v>0.96</v>
      </c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16"/>
      <c r="Z105" s="116"/>
      <c r="AA105" s="116"/>
      <c r="AB105" s="116"/>
      <c r="AC105" s="116"/>
      <c r="AD105" s="116"/>
      <c r="AE105" s="116"/>
      <c r="AF105" s="116"/>
      <c r="AG105" s="116" t="s">
        <v>133</v>
      </c>
      <c r="AH105" s="116">
        <v>0</v>
      </c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outlineLevel="1" x14ac:dyDescent="0.2">
      <c r="A106" s="119"/>
      <c r="B106" s="120"/>
      <c r="C106" s="147" t="s">
        <v>164</v>
      </c>
      <c r="D106" s="122"/>
      <c r="E106" s="123">
        <v>3.84</v>
      </c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16"/>
      <c r="Z106" s="116"/>
      <c r="AA106" s="116"/>
      <c r="AB106" s="116"/>
      <c r="AC106" s="116"/>
      <c r="AD106" s="116"/>
      <c r="AE106" s="116"/>
      <c r="AF106" s="116"/>
      <c r="AG106" s="116" t="s">
        <v>133</v>
      </c>
      <c r="AH106" s="116">
        <v>0</v>
      </c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</row>
    <row r="107" spans="1:60" outlineLevel="1" x14ac:dyDescent="0.2">
      <c r="A107" s="133">
        <v>27</v>
      </c>
      <c r="B107" s="134" t="s">
        <v>237</v>
      </c>
      <c r="C107" s="146" t="s">
        <v>238</v>
      </c>
      <c r="D107" s="135" t="s">
        <v>150</v>
      </c>
      <c r="E107" s="136">
        <v>4.8</v>
      </c>
      <c r="F107" s="137"/>
      <c r="G107" s="138">
        <f>ROUND(E107*F107,2)</f>
        <v>0</v>
      </c>
      <c r="H107" s="121">
        <v>311.62</v>
      </c>
      <c r="I107" s="121">
        <f>ROUND(E107*H107,2)</f>
        <v>1495.78</v>
      </c>
      <c r="J107" s="121">
        <v>176.88</v>
      </c>
      <c r="K107" s="121">
        <f>ROUND(E107*J107,2)</f>
        <v>849.02</v>
      </c>
      <c r="L107" s="121">
        <v>15</v>
      </c>
      <c r="M107" s="121">
        <f>G107*(1+L107/100)</f>
        <v>0</v>
      </c>
      <c r="N107" s="121">
        <v>1.806E-2</v>
      </c>
      <c r="O107" s="121">
        <f>ROUND(E107*N107,2)</f>
        <v>0.09</v>
      </c>
      <c r="P107" s="121">
        <v>0</v>
      </c>
      <c r="Q107" s="121">
        <f>ROUND(E107*P107,2)</f>
        <v>0</v>
      </c>
      <c r="R107" s="121"/>
      <c r="S107" s="121" t="s">
        <v>141</v>
      </c>
      <c r="T107" s="121" t="s">
        <v>141</v>
      </c>
      <c r="U107" s="121">
        <v>0.372</v>
      </c>
      <c r="V107" s="121">
        <f>ROUND(E107*U107,2)</f>
        <v>1.79</v>
      </c>
      <c r="W107" s="121"/>
      <c r="X107" s="121" t="s">
        <v>130</v>
      </c>
      <c r="Y107" s="116"/>
      <c r="Z107" s="116"/>
      <c r="AA107" s="116"/>
      <c r="AB107" s="116"/>
      <c r="AC107" s="116"/>
      <c r="AD107" s="116"/>
      <c r="AE107" s="116"/>
      <c r="AF107" s="116"/>
      <c r="AG107" s="116" t="s">
        <v>131</v>
      </c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outlineLevel="1" x14ac:dyDescent="0.2">
      <c r="A108" s="119"/>
      <c r="B108" s="120"/>
      <c r="C108" s="147" t="s">
        <v>236</v>
      </c>
      <c r="D108" s="122"/>
      <c r="E108" s="123">
        <v>0.96</v>
      </c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16"/>
      <c r="Z108" s="116"/>
      <c r="AA108" s="116"/>
      <c r="AB108" s="116"/>
      <c r="AC108" s="116"/>
      <c r="AD108" s="116"/>
      <c r="AE108" s="116"/>
      <c r="AF108" s="116"/>
      <c r="AG108" s="116" t="s">
        <v>133</v>
      </c>
      <c r="AH108" s="116">
        <v>0</v>
      </c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</row>
    <row r="109" spans="1:60" outlineLevel="1" x14ac:dyDescent="0.2">
      <c r="A109" s="119"/>
      <c r="B109" s="120"/>
      <c r="C109" s="147" t="s">
        <v>164</v>
      </c>
      <c r="D109" s="122"/>
      <c r="E109" s="123">
        <v>3.84</v>
      </c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16"/>
      <c r="Z109" s="116"/>
      <c r="AA109" s="116"/>
      <c r="AB109" s="116"/>
      <c r="AC109" s="116"/>
      <c r="AD109" s="116"/>
      <c r="AE109" s="116"/>
      <c r="AF109" s="116"/>
      <c r="AG109" s="116" t="s">
        <v>133</v>
      </c>
      <c r="AH109" s="116">
        <v>0</v>
      </c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  <row r="110" spans="1:60" x14ac:dyDescent="0.2">
      <c r="A110" s="127" t="s">
        <v>125</v>
      </c>
      <c r="B110" s="128" t="s">
        <v>57</v>
      </c>
      <c r="C110" s="145" t="s">
        <v>58</v>
      </c>
      <c r="D110" s="129"/>
      <c r="E110" s="130"/>
      <c r="F110" s="131"/>
      <c r="G110" s="132">
        <f>SUMIF(AG111:AG112,"&lt;&gt;NOR",G111:G112)</f>
        <v>0</v>
      </c>
      <c r="H110" s="126"/>
      <c r="I110" s="126">
        <f>SUM(I111:I112)</f>
        <v>3500.07</v>
      </c>
      <c r="J110" s="126"/>
      <c r="K110" s="126">
        <f>SUM(K111:K112)</f>
        <v>2709.93</v>
      </c>
      <c r="L110" s="126"/>
      <c r="M110" s="126">
        <f>SUM(M111:M112)</f>
        <v>0</v>
      </c>
      <c r="N110" s="126"/>
      <c r="O110" s="126">
        <f>SUM(O111:O112)</f>
        <v>0.09</v>
      </c>
      <c r="P110" s="126"/>
      <c r="Q110" s="126">
        <f>SUM(Q111:Q112)</f>
        <v>0</v>
      </c>
      <c r="R110" s="126"/>
      <c r="S110" s="126"/>
      <c r="T110" s="126"/>
      <c r="U110" s="126"/>
      <c r="V110" s="126">
        <f>SUM(V111:V112)</f>
        <v>5.58</v>
      </c>
      <c r="W110" s="126"/>
      <c r="X110" s="126"/>
      <c r="AG110" t="s">
        <v>126</v>
      </c>
    </row>
    <row r="111" spans="1:60" ht="22.5" outlineLevel="1" x14ac:dyDescent="0.2">
      <c r="A111" s="139">
        <v>28</v>
      </c>
      <c r="B111" s="140" t="s">
        <v>239</v>
      </c>
      <c r="C111" s="148" t="s">
        <v>240</v>
      </c>
      <c r="D111" s="141" t="s">
        <v>145</v>
      </c>
      <c r="E111" s="142">
        <v>2</v>
      </c>
      <c r="F111" s="143"/>
      <c r="G111" s="144">
        <f>ROUND(E111*F111,2)</f>
        <v>0</v>
      </c>
      <c r="H111" s="121">
        <v>1151.69</v>
      </c>
      <c r="I111" s="121">
        <f>ROUND(E111*H111,2)</f>
        <v>2303.38</v>
      </c>
      <c r="J111" s="121">
        <v>903.31</v>
      </c>
      <c r="K111" s="121">
        <f>ROUND(E111*J111,2)</f>
        <v>1806.62</v>
      </c>
      <c r="L111" s="121">
        <v>15</v>
      </c>
      <c r="M111" s="121">
        <f>G111*(1+L111/100)</f>
        <v>0</v>
      </c>
      <c r="N111" s="121">
        <v>2.9170000000000001E-2</v>
      </c>
      <c r="O111" s="121">
        <f>ROUND(E111*N111,2)</f>
        <v>0.06</v>
      </c>
      <c r="P111" s="121">
        <v>0</v>
      </c>
      <c r="Q111" s="121">
        <f>ROUND(E111*P111,2)</f>
        <v>0</v>
      </c>
      <c r="R111" s="121"/>
      <c r="S111" s="121" t="s">
        <v>141</v>
      </c>
      <c r="T111" s="121" t="s">
        <v>141</v>
      </c>
      <c r="U111" s="121">
        <v>1.86</v>
      </c>
      <c r="V111" s="121">
        <f>ROUND(E111*U111,2)</f>
        <v>3.72</v>
      </c>
      <c r="W111" s="121"/>
      <c r="X111" s="121" t="s">
        <v>130</v>
      </c>
      <c r="Y111" s="116"/>
      <c r="Z111" s="116"/>
      <c r="AA111" s="116"/>
      <c r="AB111" s="116"/>
      <c r="AC111" s="116"/>
      <c r="AD111" s="116"/>
      <c r="AE111" s="116"/>
      <c r="AF111" s="116"/>
      <c r="AG111" s="116" t="s">
        <v>131</v>
      </c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60" ht="22.5" outlineLevel="1" x14ac:dyDescent="0.2">
      <c r="A112" s="139">
        <v>29</v>
      </c>
      <c r="B112" s="140" t="s">
        <v>239</v>
      </c>
      <c r="C112" s="148" t="s">
        <v>558</v>
      </c>
      <c r="D112" s="141" t="s">
        <v>145</v>
      </c>
      <c r="E112" s="142">
        <v>1</v>
      </c>
      <c r="F112" s="143"/>
      <c r="G112" s="144">
        <f>ROUND(E112*F112,2)</f>
        <v>0</v>
      </c>
      <c r="H112" s="121">
        <v>1196.69</v>
      </c>
      <c r="I112" s="121">
        <f>ROUND(E112*H112,2)</f>
        <v>1196.69</v>
      </c>
      <c r="J112" s="121">
        <v>903.31</v>
      </c>
      <c r="K112" s="121">
        <f>ROUND(E112*J112,2)</f>
        <v>903.31</v>
      </c>
      <c r="L112" s="121">
        <v>15</v>
      </c>
      <c r="M112" s="121">
        <f>G112*(1+L112/100)</f>
        <v>0</v>
      </c>
      <c r="N112" s="121">
        <v>2.9569999999999999E-2</v>
      </c>
      <c r="O112" s="121">
        <f>ROUND(E112*N112,2)</f>
        <v>0.03</v>
      </c>
      <c r="P112" s="121">
        <v>0</v>
      </c>
      <c r="Q112" s="121">
        <f>ROUND(E112*P112,2)</f>
        <v>0</v>
      </c>
      <c r="R112" s="121"/>
      <c r="S112" s="121" t="s">
        <v>141</v>
      </c>
      <c r="T112" s="121" t="s">
        <v>141</v>
      </c>
      <c r="U112" s="121">
        <v>1.86</v>
      </c>
      <c r="V112" s="121">
        <f>ROUND(E112*U112,2)</f>
        <v>1.86</v>
      </c>
      <c r="W112" s="121"/>
      <c r="X112" s="121" t="s">
        <v>130</v>
      </c>
      <c r="Y112" s="116"/>
      <c r="Z112" s="116"/>
      <c r="AA112" s="116"/>
      <c r="AB112" s="116"/>
      <c r="AC112" s="116"/>
      <c r="AD112" s="116"/>
      <c r="AE112" s="116"/>
      <c r="AF112" s="116"/>
      <c r="AG112" s="116" t="s">
        <v>131</v>
      </c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  <row r="113" spans="1:60" ht="25.5" x14ac:dyDescent="0.2">
      <c r="A113" s="127" t="s">
        <v>125</v>
      </c>
      <c r="B113" s="128" t="s">
        <v>59</v>
      </c>
      <c r="C113" s="145" t="s">
        <v>60</v>
      </c>
      <c r="D113" s="129"/>
      <c r="E113" s="130"/>
      <c r="F113" s="131"/>
      <c r="G113" s="132">
        <f>SUMIF(AG114:AG122,"&lt;&gt;NOR",G114:G122)</f>
        <v>0</v>
      </c>
      <c r="H113" s="126"/>
      <c r="I113" s="126">
        <f>SUM(I114:I122)</f>
        <v>66.42</v>
      </c>
      <c r="J113" s="126"/>
      <c r="K113" s="126">
        <f>SUM(K114:K122)</f>
        <v>5088.09</v>
      </c>
      <c r="L113" s="126"/>
      <c r="M113" s="126">
        <f>SUM(M114:M122)</f>
        <v>0</v>
      </c>
      <c r="N113" s="126"/>
      <c r="O113" s="126">
        <f>SUM(O114:O122)</f>
        <v>0</v>
      </c>
      <c r="P113" s="126"/>
      <c r="Q113" s="126">
        <f>SUM(Q114:Q122)</f>
        <v>0</v>
      </c>
      <c r="R113" s="126"/>
      <c r="S113" s="126"/>
      <c r="T113" s="126"/>
      <c r="U113" s="126"/>
      <c r="V113" s="126">
        <f>SUM(V114:V122)</f>
        <v>12.85</v>
      </c>
      <c r="W113" s="126"/>
      <c r="X113" s="126"/>
      <c r="AG113" t="s">
        <v>126</v>
      </c>
    </row>
    <row r="114" spans="1:60" outlineLevel="1" x14ac:dyDescent="0.2">
      <c r="A114" s="133">
        <v>30</v>
      </c>
      <c r="B114" s="134" t="s">
        <v>243</v>
      </c>
      <c r="C114" s="146" t="s">
        <v>244</v>
      </c>
      <c r="D114" s="135" t="s">
        <v>150</v>
      </c>
      <c r="E114" s="136">
        <v>39.25</v>
      </c>
      <c r="F114" s="137"/>
      <c r="G114" s="138">
        <f>ROUND(E114*F114,2)</f>
        <v>0</v>
      </c>
      <c r="H114" s="121">
        <v>1.54</v>
      </c>
      <c r="I114" s="121">
        <f>ROUND(E114*H114,2)</f>
        <v>60.45</v>
      </c>
      <c r="J114" s="121">
        <v>121.96</v>
      </c>
      <c r="K114" s="121">
        <f>ROUND(E114*J114,2)</f>
        <v>4786.93</v>
      </c>
      <c r="L114" s="121">
        <v>15</v>
      </c>
      <c r="M114" s="121">
        <f>G114*(1+L114/100)</f>
        <v>0</v>
      </c>
      <c r="N114" s="121">
        <v>4.0000000000000003E-5</v>
      </c>
      <c r="O114" s="121">
        <f>ROUND(E114*N114,2)</f>
        <v>0</v>
      </c>
      <c r="P114" s="121">
        <v>0</v>
      </c>
      <c r="Q114" s="121">
        <f>ROUND(E114*P114,2)</f>
        <v>0</v>
      </c>
      <c r="R114" s="121"/>
      <c r="S114" s="121" t="s">
        <v>141</v>
      </c>
      <c r="T114" s="121" t="s">
        <v>141</v>
      </c>
      <c r="U114" s="121">
        <v>0.308</v>
      </c>
      <c r="V114" s="121">
        <f>ROUND(E114*U114,2)</f>
        <v>12.09</v>
      </c>
      <c r="W114" s="121"/>
      <c r="X114" s="121" t="s">
        <v>130</v>
      </c>
      <c r="Y114" s="116"/>
      <c r="Z114" s="116"/>
      <c r="AA114" s="116"/>
      <c r="AB114" s="116"/>
      <c r="AC114" s="116"/>
      <c r="AD114" s="116"/>
      <c r="AE114" s="116"/>
      <c r="AF114" s="116"/>
      <c r="AG114" s="116" t="s">
        <v>131</v>
      </c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outlineLevel="1" x14ac:dyDescent="0.2">
      <c r="A115" s="119"/>
      <c r="B115" s="120"/>
      <c r="C115" s="147" t="s">
        <v>163</v>
      </c>
      <c r="D115" s="122"/>
      <c r="E115" s="123">
        <v>4.42</v>
      </c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16"/>
      <c r="Z115" s="116"/>
      <c r="AA115" s="116"/>
      <c r="AB115" s="116"/>
      <c r="AC115" s="116"/>
      <c r="AD115" s="116"/>
      <c r="AE115" s="116"/>
      <c r="AF115" s="116"/>
      <c r="AG115" s="116" t="s">
        <v>133</v>
      </c>
      <c r="AH115" s="116">
        <v>0</v>
      </c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outlineLevel="1" x14ac:dyDescent="0.2">
      <c r="A116" s="119"/>
      <c r="B116" s="120"/>
      <c r="C116" s="147" t="s">
        <v>236</v>
      </c>
      <c r="D116" s="122"/>
      <c r="E116" s="123">
        <v>0.96</v>
      </c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16"/>
      <c r="Z116" s="116"/>
      <c r="AA116" s="116"/>
      <c r="AB116" s="116"/>
      <c r="AC116" s="116"/>
      <c r="AD116" s="116"/>
      <c r="AE116" s="116"/>
      <c r="AF116" s="116"/>
      <c r="AG116" s="116" t="s">
        <v>133</v>
      </c>
      <c r="AH116" s="116">
        <v>0</v>
      </c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outlineLevel="1" x14ac:dyDescent="0.2">
      <c r="A117" s="119"/>
      <c r="B117" s="120"/>
      <c r="C117" s="147" t="s">
        <v>164</v>
      </c>
      <c r="D117" s="122"/>
      <c r="E117" s="123">
        <v>3.84</v>
      </c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16"/>
      <c r="Z117" s="116"/>
      <c r="AA117" s="116"/>
      <c r="AB117" s="116"/>
      <c r="AC117" s="116"/>
      <c r="AD117" s="116"/>
      <c r="AE117" s="116"/>
      <c r="AF117" s="116"/>
      <c r="AG117" s="116" t="s">
        <v>133</v>
      </c>
      <c r="AH117" s="116">
        <v>0</v>
      </c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outlineLevel="1" x14ac:dyDescent="0.2">
      <c r="A118" s="119"/>
      <c r="B118" s="120"/>
      <c r="C118" s="147" t="s">
        <v>202</v>
      </c>
      <c r="D118" s="122"/>
      <c r="E118" s="123">
        <v>21.45</v>
      </c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16"/>
      <c r="Z118" s="116"/>
      <c r="AA118" s="116"/>
      <c r="AB118" s="116"/>
      <c r="AC118" s="116"/>
      <c r="AD118" s="116"/>
      <c r="AE118" s="116"/>
      <c r="AF118" s="116"/>
      <c r="AG118" s="116" t="s">
        <v>133</v>
      </c>
      <c r="AH118" s="116">
        <v>0</v>
      </c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</row>
    <row r="119" spans="1:60" outlineLevel="1" x14ac:dyDescent="0.2">
      <c r="A119" s="119"/>
      <c r="B119" s="120"/>
      <c r="C119" s="147" t="s">
        <v>203</v>
      </c>
      <c r="D119" s="122"/>
      <c r="E119" s="123">
        <v>8.58</v>
      </c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16"/>
      <c r="Z119" s="116"/>
      <c r="AA119" s="116"/>
      <c r="AB119" s="116"/>
      <c r="AC119" s="116"/>
      <c r="AD119" s="116"/>
      <c r="AE119" s="116"/>
      <c r="AF119" s="116"/>
      <c r="AG119" s="116" t="s">
        <v>133</v>
      </c>
      <c r="AH119" s="116">
        <v>0</v>
      </c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</row>
    <row r="120" spans="1:60" outlineLevel="1" x14ac:dyDescent="0.2">
      <c r="A120" s="133">
        <v>31</v>
      </c>
      <c r="B120" s="134" t="s">
        <v>245</v>
      </c>
      <c r="C120" s="146" t="s">
        <v>246</v>
      </c>
      <c r="D120" s="135" t="s">
        <v>150</v>
      </c>
      <c r="E120" s="136">
        <v>5.85</v>
      </c>
      <c r="F120" s="137"/>
      <c r="G120" s="138">
        <f>ROUND(E120*F120,2)</f>
        <v>0</v>
      </c>
      <c r="H120" s="121">
        <v>1.02</v>
      </c>
      <c r="I120" s="121">
        <f>ROUND(E120*H120,2)</f>
        <v>5.97</v>
      </c>
      <c r="J120" s="121">
        <v>51.48</v>
      </c>
      <c r="K120" s="121">
        <f>ROUND(E120*J120,2)</f>
        <v>301.16000000000003</v>
      </c>
      <c r="L120" s="121">
        <v>15</v>
      </c>
      <c r="M120" s="121">
        <f>G120*(1+L120/100)</f>
        <v>0</v>
      </c>
      <c r="N120" s="121">
        <v>1.0000000000000001E-5</v>
      </c>
      <c r="O120" s="121">
        <f>ROUND(E120*N120,2)</f>
        <v>0</v>
      </c>
      <c r="P120" s="121">
        <v>0</v>
      </c>
      <c r="Q120" s="121">
        <f>ROUND(E120*P120,2)</f>
        <v>0</v>
      </c>
      <c r="R120" s="121"/>
      <c r="S120" s="121" t="s">
        <v>141</v>
      </c>
      <c r="T120" s="121" t="s">
        <v>141</v>
      </c>
      <c r="U120" s="121">
        <v>0.13</v>
      </c>
      <c r="V120" s="121">
        <f>ROUND(E120*U120,2)</f>
        <v>0.76</v>
      </c>
      <c r="W120" s="121"/>
      <c r="X120" s="121" t="s">
        <v>130</v>
      </c>
      <c r="Y120" s="116"/>
      <c r="Z120" s="116"/>
      <c r="AA120" s="116"/>
      <c r="AB120" s="116"/>
      <c r="AC120" s="116"/>
      <c r="AD120" s="116"/>
      <c r="AE120" s="116"/>
      <c r="AF120" s="116"/>
      <c r="AG120" s="116" t="s">
        <v>131</v>
      </c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outlineLevel="1" x14ac:dyDescent="0.2">
      <c r="A121" s="119"/>
      <c r="B121" s="120"/>
      <c r="C121" s="147" t="s">
        <v>198</v>
      </c>
      <c r="D121" s="122"/>
      <c r="E121" s="123">
        <v>2.25</v>
      </c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16"/>
      <c r="Z121" s="116"/>
      <c r="AA121" s="116"/>
      <c r="AB121" s="116"/>
      <c r="AC121" s="116"/>
      <c r="AD121" s="116"/>
      <c r="AE121" s="116"/>
      <c r="AF121" s="116"/>
      <c r="AG121" s="116" t="s">
        <v>133</v>
      </c>
      <c r="AH121" s="116">
        <v>0</v>
      </c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outlineLevel="1" x14ac:dyDescent="0.2">
      <c r="A122" s="119"/>
      <c r="B122" s="120"/>
      <c r="C122" s="147" t="s">
        <v>199</v>
      </c>
      <c r="D122" s="122"/>
      <c r="E122" s="123">
        <v>3.6</v>
      </c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16"/>
      <c r="Z122" s="116"/>
      <c r="AA122" s="116"/>
      <c r="AB122" s="116"/>
      <c r="AC122" s="116"/>
      <c r="AD122" s="116"/>
      <c r="AE122" s="116"/>
      <c r="AF122" s="116"/>
      <c r="AG122" s="116" t="s">
        <v>133</v>
      </c>
      <c r="AH122" s="116">
        <v>0</v>
      </c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</row>
    <row r="123" spans="1:60" x14ac:dyDescent="0.2">
      <c r="A123" s="127" t="s">
        <v>125</v>
      </c>
      <c r="B123" s="128" t="s">
        <v>61</v>
      </c>
      <c r="C123" s="145" t="s">
        <v>62</v>
      </c>
      <c r="D123" s="129"/>
      <c r="E123" s="130"/>
      <c r="F123" s="131"/>
      <c r="G123" s="132">
        <f>SUMIF(AG124:AG152,"&lt;&gt;NOR",G124:G152)</f>
        <v>0</v>
      </c>
      <c r="H123" s="126"/>
      <c r="I123" s="126">
        <f>SUM(I124:I152)</f>
        <v>512.87</v>
      </c>
      <c r="J123" s="126"/>
      <c r="K123" s="126">
        <f>SUM(K124:K152)</f>
        <v>6703.2400000000007</v>
      </c>
      <c r="L123" s="126"/>
      <c r="M123" s="126">
        <f>SUM(M124:M152)</f>
        <v>0</v>
      </c>
      <c r="N123" s="126"/>
      <c r="O123" s="126">
        <f>SUM(O124:O152)</f>
        <v>0.01</v>
      </c>
      <c r="P123" s="126"/>
      <c r="Q123" s="126">
        <f>SUM(Q124:Q152)</f>
        <v>1.63</v>
      </c>
      <c r="R123" s="126"/>
      <c r="S123" s="126"/>
      <c r="T123" s="126"/>
      <c r="U123" s="126"/>
      <c r="V123" s="126">
        <f>SUM(V124:V152)</f>
        <v>14.299999999999999</v>
      </c>
      <c r="W123" s="126"/>
      <c r="X123" s="126"/>
      <c r="AG123" t="s">
        <v>126</v>
      </c>
    </row>
    <row r="124" spans="1:60" outlineLevel="1" x14ac:dyDescent="0.2">
      <c r="A124" s="139">
        <v>32</v>
      </c>
      <c r="B124" s="140" t="s">
        <v>247</v>
      </c>
      <c r="C124" s="148" t="s">
        <v>248</v>
      </c>
      <c r="D124" s="141" t="s">
        <v>145</v>
      </c>
      <c r="E124" s="142">
        <v>3</v>
      </c>
      <c r="F124" s="143"/>
      <c r="G124" s="144">
        <f>ROUND(E124*F124,2)</f>
        <v>0</v>
      </c>
      <c r="H124" s="121">
        <v>0</v>
      </c>
      <c r="I124" s="121">
        <f>ROUND(E124*H124,2)</f>
        <v>0</v>
      </c>
      <c r="J124" s="121">
        <v>17.600000000000001</v>
      </c>
      <c r="K124" s="121">
        <f>ROUND(E124*J124,2)</f>
        <v>52.8</v>
      </c>
      <c r="L124" s="121">
        <v>15</v>
      </c>
      <c r="M124" s="121">
        <f>G124*(1+L124/100)</f>
        <v>0</v>
      </c>
      <c r="N124" s="121">
        <v>0</v>
      </c>
      <c r="O124" s="121">
        <f>ROUND(E124*N124,2)</f>
        <v>0</v>
      </c>
      <c r="P124" s="121">
        <v>0</v>
      </c>
      <c r="Q124" s="121">
        <f>ROUND(E124*P124,2)</f>
        <v>0</v>
      </c>
      <c r="R124" s="121"/>
      <c r="S124" s="121" t="s">
        <v>141</v>
      </c>
      <c r="T124" s="121" t="s">
        <v>141</v>
      </c>
      <c r="U124" s="121">
        <v>0.05</v>
      </c>
      <c r="V124" s="121">
        <f>ROUND(E124*U124,2)</f>
        <v>0.15</v>
      </c>
      <c r="W124" s="121"/>
      <c r="X124" s="121" t="s">
        <v>130</v>
      </c>
      <c r="Y124" s="116"/>
      <c r="Z124" s="116"/>
      <c r="AA124" s="116"/>
      <c r="AB124" s="116"/>
      <c r="AC124" s="116"/>
      <c r="AD124" s="116"/>
      <c r="AE124" s="116"/>
      <c r="AF124" s="116"/>
      <c r="AG124" s="116" t="s">
        <v>131</v>
      </c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</row>
    <row r="125" spans="1:60" outlineLevel="1" x14ac:dyDescent="0.2">
      <c r="A125" s="133">
        <v>33</v>
      </c>
      <c r="B125" s="134" t="s">
        <v>559</v>
      </c>
      <c r="C125" s="146" t="s">
        <v>560</v>
      </c>
      <c r="D125" s="135" t="s">
        <v>150</v>
      </c>
      <c r="E125" s="136">
        <v>2.08</v>
      </c>
      <c r="F125" s="137"/>
      <c r="G125" s="138">
        <f>ROUND(E125*F125,2)</f>
        <v>0</v>
      </c>
      <c r="H125" s="121">
        <v>26.58</v>
      </c>
      <c r="I125" s="121">
        <f>ROUND(E125*H125,2)</f>
        <v>55.29</v>
      </c>
      <c r="J125" s="121">
        <v>209.92</v>
      </c>
      <c r="K125" s="121">
        <f>ROUND(E125*J125,2)</f>
        <v>436.63</v>
      </c>
      <c r="L125" s="121">
        <v>15</v>
      </c>
      <c r="M125" s="121">
        <f>G125*(1+L125/100)</f>
        <v>0</v>
      </c>
      <c r="N125" s="121">
        <v>1E-3</v>
      </c>
      <c r="O125" s="121">
        <f>ROUND(E125*N125,2)</f>
        <v>0</v>
      </c>
      <c r="P125" s="121">
        <v>6.7000000000000004E-2</v>
      </c>
      <c r="Q125" s="121">
        <f>ROUND(E125*P125,2)</f>
        <v>0.14000000000000001</v>
      </c>
      <c r="R125" s="121"/>
      <c r="S125" s="121" t="s">
        <v>141</v>
      </c>
      <c r="T125" s="121" t="s">
        <v>141</v>
      </c>
      <c r="U125" s="121">
        <v>0.53300000000000003</v>
      </c>
      <c r="V125" s="121">
        <f>ROUND(E125*U125,2)</f>
        <v>1.1100000000000001</v>
      </c>
      <c r="W125" s="121"/>
      <c r="X125" s="121" t="s">
        <v>130</v>
      </c>
      <c r="Y125" s="116"/>
      <c r="Z125" s="116"/>
      <c r="AA125" s="116"/>
      <c r="AB125" s="116"/>
      <c r="AC125" s="116"/>
      <c r="AD125" s="116"/>
      <c r="AE125" s="116"/>
      <c r="AF125" s="116"/>
      <c r="AG125" s="116" t="s">
        <v>131</v>
      </c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outlineLevel="1" x14ac:dyDescent="0.2">
      <c r="A126" s="119"/>
      <c r="B126" s="120"/>
      <c r="C126" s="147" t="s">
        <v>561</v>
      </c>
      <c r="D126" s="122"/>
      <c r="E126" s="123">
        <v>2.08</v>
      </c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16"/>
      <c r="Z126" s="116"/>
      <c r="AA126" s="116"/>
      <c r="AB126" s="116"/>
      <c r="AC126" s="116"/>
      <c r="AD126" s="116"/>
      <c r="AE126" s="116"/>
      <c r="AF126" s="116"/>
      <c r="AG126" s="116" t="s">
        <v>133</v>
      </c>
      <c r="AH126" s="116">
        <v>0</v>
      </c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outlineLevel="1" x14ac:dyDescent="0.2">
      <c r="A127" s="133">
        <v>34</v>
      </c>
      <c r="B127" s="134" t="s">
        <v>249</v>
      </c>
      <c r="C127" s="146" t="s">
        <v>250</v>
      </c>
      <c r="D127" s="135" t="s">
        <v>150</v>
      </c>
      <c r="E127" s="136">
        <v>2.4</v>
      </c>
      <c r="F127" s="137"/>
      <c r="G127" s="138">
        <f>ROUND(E127*F127,2)</f>
        <v>0</v>
      </c>
      <c r="H127" s="121">
        <v>31.09</v>
      </c>
      <c r="I127" s="121">
        <f>ROUND(E127*H127,2)</f>
        <v>74.62</v>
      </c>
      <c r="J127" s="121">
        <v>367.41</v>
      </c>
      <c r="K127" s="121">
        <f>ROUND(E127*J127,2)</f>
        <v>881.78</v>
      </c>
      <c r="L127" s="121">
        <v>15</v>
      </c>
      <c r="M127" s="121">
        <f>G127*(1+L127/100)</f>
        <v>0</v>
      </c>
      <c r="N127" s="121">
        <v>1.17E-3</v>
      </c>
      <c r="O127" s="121">
        <f>ROUND(E127*N127,2)</f>
        <v>0</v>
      </c>
      <c r="P127" s="121">
        <v>7.5999999999999998E-2</v>
      </c>
      <c r="Q127" s="121">
        <f>ROUND(E127*P127,2)</f>
        <v>0.18</v>
      </c>
      <c r="R127" s="121"/>
      <c r="S127" s="121" t="s">
        <v>141</v>
      </c>
      <c r="T127" s="121" t="s">
        <v>141</v>
      </c>
      <c r="U127" s="121">
        <v>0.93899999999999995</v>
      </c>
      <c r="V127" s="121">
        <f>ROUND(E127*U127,2)</f>
        <v>2.25</v>
      </c>
      <c r="W127" s="121"/>
      <c r="X127" s="121" t="s">
        <v>130</v>
      </c>
      <c r="Y127" s="116"/>
      <c r="Z127" s="116"/>
      <c r="AA127" s="116"/>
      <c r="AB127" s="116"/>
      <c r="AC127" s="116"/>
      <c r="AD127" s="116"/>
      <c r="AE127" s="116"/>
      <c r="AF127" s="116"/>
      <c r="AG127" s="116" t="s">
        <v>131</v>
      </c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outlineLevel="1" x14ac:dyDescent="0.2">
      <c r="A128" s="119"/>
      <c r="B128" s="120"/>
      <c r="C128" s="147" t="s">
        <v>251</v>
      </c>
      <c r="D128" s="122"/>
      <c r="E128" s="123">
        <v>2.4</v>
      </c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16"/>
      <c r="Z128" s="116"/>
      <c r="AA128" s="116"/>
      <c r="AB128" s="116"/>
      <c r="AC128" s="116"/>
      <c r="AD128" s="116"/>
      <c r="AE128" s="116"/>
      <c r="AF128" s="116"/>
      <c r="AG128" s="116" t="s">
        <v>133</v>
      </c>
      <c r="AH128" s="116">
        <v>0</v>
      </c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</row>
    <row r="129" spans="1:60" outlineLevel="1" x14ac:dyDescent="0.2">
      <c r="A129" s="133">
        <v>35</v>
      </c>
      <c r="B129" s="134" t="s">
        <v>562</v>
      </c>
      <c r="C129" s="146" t="s">
        <v>563</v>
      </c>
      <c r="D129" s="135" t="s">
        <v>156</v>
      </c>
      <c r="E129" s="136">
        <v>4.8</v>
      </c>
      <c r="F129" s="137"/>
      <c r="G129" s="138">
        <f>ROUND(E129*F129,2)</f>
        <v>0</v>
      </c>
      <c r="H129" s="121">
        <v>66.38</v>
      </c>
      <c r="I129" s="121">
        <f>ROUND(E129*H129,2)</f>
        <v>318.62</v>
      </c>
      <c r="J129" s="121">
        <v>436.62</v>
      </c>
      <c r="K129" s="121">
        <f>ROUND(E129*J129,2)</f>
        <v>2095.7800000000002</v>
      </c>
      <c r="L129" s="121">
        <v>15</v>
      </c>
      <c r="M129" s="121">
        <f>G129*(1+L129/100)</f>
        <v>0</v>
      </c>
      <c r="N129" s="121">
        <v>0</v>
      </c>
      <c r="O129" s="121">
        <f>ROUND(E129*N129,2)</f>
        <v>0</v>
      </c>
      <c r="P129" s="121">
        <v>4.6000000000000001E-4</v>
      </c>
      <c r="Q129" s="121">
        <f>ROUND(E129*P129,2)</f>
        <v>0</v>
      </c>
      <c r="R129" s="121"/>
      <c r="S129" s="121" t="s">
        <v>141</v>
      </c>
      <c r="T129" s="121" t="s">
        <v>141</v>
      </c>
      <c r="U129" s="121">
        <v>0.81</v>
      </c>
      <c r="V129" s="121">
        <f>ROUND(E129*U129,2)</f>
        <v>3.89</v>
      </c>
      <c r="W129" s="121"/>
      <c r="X129" s="121" t="s">
        <v>130</v>
      </c>
      <c r="Y129" s="116"/>
      <c r="Z129" s="116"/>
      <c r="AA129" s="116"/>
      <c r="AB129" s="116"/>
      <c r="AC129" s="116"/>
      <c r="AD129" s="116"/>
      <c r="AE129" s="116"/>
      <c r="AF129" s="116"/>
      <c r="AG129" s="116" t="s">
        <v>131</v>
      </c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outlineLevel="1" x14ac:dyDescent="0.2">
      <c r="A130" s="119"/>
      <c r="B130" s="120"/>
      <c r="C130" s="147" t="s">
        <v>564</v>
      </c>
      <c r="D130" s="122"/>
      <c r="E130" s="123">
        <v>4.8</v>
      </c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16"/>
      <c r="Z130" s="116"/>
      <c r="AA130" s="116"/>
      <c r="AB130" s="116"/>
      <c r="AC130" s="116"/>
      <c r="AD130" s="116"/>
      <c r="AE130" s="116"/>
      <c r="AF130" s="116"/>
      <c r="AG130" s="116" t="s">
        <v>133</v>
      </c>
      <c r="AH130" s="116">
        <v>0</v>
      </c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</row>
    <row r="131" spans="1:60" outlineLevel="1" x14ac:dyDescent="0.2">
      <c r="A131" s="133">
        <v>36</v>
      </c>
      <c r="B131" s="134" t="s">
        <v>565</v>
      </c>
      <c r="C131" s="146" t="s">
        <v>566</v>
      </c>
      <c r="D131" s="135" t="s">
        <v>150</v>
      </c>
      <c r="E131" s="136">
        <v>1.8</v>
      </c>
      <c r="F131" s="137"/>
      <c r="G131" s="138">
        <f>ROUND(E131*F131,2)</f>
        <v>0</v>
      </c>
      <c r="H131" s="121">
        <v>14.37</v>
      </c>
      <c r="I131" s="121">
        <f>ROUND(E131*H131,2)</f>
        <v>25.87</v>
      </c>
      <c r="J131" s="121">
        <v>168.13</v>
      </c>
      <c r="K131" s="121">
        <f>ROUND(E131*J131,2)</f>
        <v>302.63</v>
      </c>
      <c r="L131" s="121">
        <v>15</v>
      </c>
      <c r="M131" s="121">
        <f>G131*(1+L131/100)</f>
        <v>0</v>
      </c>
      <c r="N131" s="121">
        <v>5.4000000000000001E-4</v>
      </c>
      <c r="O131" s="121">
        <f>ROUND(E131*N131,2)</f>
        <v>0</v>
      </c>
      <c r="P131" s="121">
        <v>0.27</v>
      </c>
      <c r="Q131" s="121">
        <f>ROUND(E131*P131,2)</f>
        <v>0.49</v>
      </c>
      <c r="R131" s="121"/>
      <c r="S131" s="121" t="s">
        <v>141</v>
      </c>
      <c r="T131" s="121" t="s">
        <v>141</v>
      </c>
      <c r="U131" s="121">
        <v>0.43</v>
      </c>
      <c r="V131" s="121">
        <f>ROUND(E131*U131,2)</f>
        <v>0.77</v>
      </c>
      <c r="W131" s="121"/>
      <c r="X131" s="121" t="s">
        <v>130</v>
      </c>
      <c r="Y131" s="116"/>
      <c r="Z131" s="116"/>
      <c r="AA131" s="116"/>
      <c r="AB131" s="116"/>
      <c r="AC131" s="116"/>
      <c r="AD131" s="116"/>
      <c r="AE131" s="116"/>
      <c r="AF131" s="116"/>
      <c r="AG131" s="116" t="s">
        <v>131</v>
      </c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</row>
    <row r="132" spans="1:60" outlineLevel="1" x14ac:dyDescent="0.2">
      <c r="A132" s="119"/>
      <c r="B132" s="120"/>
      <c r="C132" s="147" t="s">
        <v>567</v>
      </c>
      <c r="D132" s="122"/>
      <c r="E132" s="123">
        <v>1.8</v>
      </c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16"/>
      <c r="Z132" s="116"/>
      <c r="AA132" s="116"/>
      <c r="AB132" s="116"/>
      <c r="AC132" s="116"/>
      <c r="AD132" s="116"/>
      <c r="AE132" s="116"/>
      <c r="AF132" s="116"/>
      <c r="AG132" s="116" t="s">
        <v>133</v>
      </c>
      <c r="AH132" s="116">
        <v>0</v>
      </c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0" outlineLevel="1" x14ac:dyDescent="0.2">
      <c r="A133" s="133">
        <v>37</v>
      </c>
      <c r="B133" s="134" t="s">
        <v>252</v>
      </c>
      <c r="C133" s="146" t="s">
        <v>253</v>
      </c>
      <c r="D133" s="135" t="s">
        <v>156</v>
      </c>
      <c r="E133" s="136">
        <v>1.5</v>
      </c>
      <c r="F133" s="137"/>
      <c r="G133" s="138">
        <f>ROUND(E133*F133,2)</f>
        <v>0</v>
      </c>
      <c r="H133" s="121">
        <v>11.3</v>
      </c>
      <c r="I133" s="121">
        <f>ROUND(E133*H133,2)</f>
        <v>16.95</v>
      </c>
      <c r="J133" s="121">
        <v>95.2</v>
      </c>
      <c r="K133" s="121">
        <f>ROUND(E133*J133,2)</f>
        <v>142.80000000000001</v>
      </c>
      <c r="L133" s="121">
        <v>15</v>
      </c>
      <c r="M133" s="121">
        <f>G133*(1+L133/100)</f>
        <v>0</v>
      </c>
      <c r="N133" s="121">
        <v>4.8999999999999998E-4</v>
      </c>
      <c r="O133" s="121">
        <f>ROUND(E133*N133,2)</f>
        <v>0</v>
      </c>
      <c r="P133" s="121">
        <v>6.0000000000000001E-3</v>
      </c>
      <c r="Q133" s="121">
        <f>ROUND(E133*P133,2)</f>
        <v>0.01</v>
      </c>
      <c r="R133" s="121"/>
      <c r="S133" s="121" t="s">
        <v>141</v>
      </c>
      <c r="T133" s="121" t="s">
        <v>151</v>
      </c>
      <c r="U133" s="121">
        <v>0.27400000000000002</v>
      </c>
      <c r="V133" s="121">
        <f>ROUND(E133*U133,2)</f>
        <v>0.41</v>
      </c>
      <c r="W133" s="121"/>
      <c r="X133" s="121" t="s">
        <v>130</v>
      </c>
      <c r="Y133" s="116"/>
      <c r="Z133" s="116"/>
      <c r="AA133" s="116"/>
      <c r="AB133" s="116"/>
      <c r="AC133" s="116"/>
      <c r="AD133" s="116"/>
      <c r="AE133" s="116"/>
      <c r="AF133" s="116"/>
      <c r="AG133" s="116" t="s">
        <v>131</v>
      </c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</row>
    <row r="134" spans="1:60" outlineLevel="1" x14ac:dyDescent="0.2">
      <c r="A134" s="119"/>
      <c r="B134" s="120"/>
      <c r="C134" s="147" t="s">
        <v>254</v>
      </c>
      <c r="D134" s="122"/>
      <c r="E134" s="123">
        <v>1.5</v>
      </c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16"/>
      <c r="Z134" s="116"/>
      <c r="AA134" s="116"/>
      <c r="AB134" s="116"/>
      <c r="AC134" s="116"/>
      <c r="AD134" s="116"/>
      <c r="AE134" s="116"/>
      <c r="AF134" s="116"/>
      <c r="AG134" s="116" t="s">
        <v>133</v>
      </c>
      <c r="AH134" s="116">
        <v>0</v>
      </c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</row>
    <row r="135" spans="1:60" outlineLevel="1" x14ac:dyDescent="0.2">
      <c r="A135" s="139">
        <v>38</v>
      </c>
      <c r="B135" s="140" t="s">
        <v>255</v>
      </c>
      <c r="C135" s="148" t="s">
        <v>256</v>
      </c>
      <c r="D135" s="141" t="s">
        <v>156</v>
      </c>
      <c r="E135" s="142">
        <v>1</v>
      </c>
      <c r="F135" s="143"/>
      <c r="G135" s="144">
        <f>ROUND(E135*F135,2)</f>
        <v>0</v>
      </c>
      <c r="H135" s="121">
        <v>13.06</v>
      </c>
      <c r="I135" s="121">
        <f>ROUND(E135*H135,2)</f>
        <v>13.06</v>
      </c>
      <c r="J135" s="121">
        <v>151.94</v>
      </c>
      <c r="K135" s="121">
        <f>ROUND(E135*J135,2)</f>
        <v>151.94</v>
      </c>
      <c r="L135" s="121">
        <v>15</v>
      </c>
      <c r="M135" s="121">
        <f>G135*(1+L135/100)</f>
        <v>0</v>
      </c>
      <c r="N135" s="121">
        <v>4.8999999999999998E-4</v>
      </c>
      <c r="O135" s="121">
        <f>ROUND(E135*N135,2)</f>
        <v>0</v>
      </c>
      <c r="P135" s="121">
        <v>2.7E-2</v>
      </c>
      <c r="Q135" s="121">
        <f>ROUND(E135*P135,2)</f>
        <v>0.03</v>
      </c>
      <c r="R135" s="121"/>
      <c r="S135" s="121" t="s">
        <v>141</v>
      </c>
      <c r="T135" s="121" t="s">
        <v>141</v>
      </c>
      <c r="U135" s="121">
        <v>0.42199999999999999</v>
      </c>
      <c r="V135" s="121">
        <f>ROUND(E135*U135,2)</f>
        <v>0.42</v>
      </c>
      <c r="W135" s="121"/>
      <c r="X135" s="121" t="s">
        <v>130</v>
      </c>
      <c r="Y135" s="116"/>
      <c r="Z135" s="116"/>
      <c r="AA135" s="116"/>
      <c r="AB135" s="116"/>
      <c r="AC135" s="116"/>
      <c r="AD135" s="116"/>
      <c r="AE135" s="116"/>
      <c r="AF135" s="116"/>
      <c r="AG135" s="116" t="s">
        <v>131</v>
      </c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</row>
    <row r="136" spans="1:60" outlineLevel="1" x14ac:dyDescent="0.2">
      <c r="A136" s="133">
        <v>39</v>
      </c>
      <c r="B136" s="134" t="s">
        <v>257</v>
      </c>
      <c r="C136" s="146" t="s">
        <v>258</v>
      </c>
      <c r="D136" s="135" t="s">
        <v>150</v>
      </c>
      <c r="E136" s="136">
        <v>30.03</v>
      </c>
      <c r="F136" s="137"/>
      <c r="G136" s="138">
        <f>ROUND(E136*F136,2)</f>
        <v>0</v>
      </c>
      <c r="H136" s="121">
        <v>0</v>
      </c>
      <c r="I136" s="121">
        <f>ROUND(E136*H136,2)</f>
        <v>0</v>
      </c>
      <c r="J136" s="121">
        <v>10</v>
      </c>
      <c r="K136" s="121">
        <f>ROUND(E136*J136,2)</f>
        <v>300.3</v>
      </c>
      <c r="L136" s="121">
        <v>15</v>
      </c>
      <c r="M136" s="121">
        <f>G136*(1+L136/100)</f>
        <v>0</v>
      </c>
      <c r="N136" s="121">
        <v>0</v>
      </c>
      <c r="O136" s="121">
        <f>ROUND(E136*N136,2)</f>
        <v>0</v>
      </c>
      <c r="P136" s="121">
        <v>4.0000000000000001E-3</v>
      </c>
      <c r="Q136" s="121">
        <f>ROUND(E136*P136,2)</f>
        <v>0.12</v>
      </c>
      <c r="R136" s="121"/>
      <c r="S136" s="121" t="s">
        <v>141</v>
      </c>
      <c r="T136" s="121" t="s">
        <v>151</v>
      </c>
      <c r="U136" s="121">
        <v>0.03</v>
      </c>
      <c r="V136" s="121">
        <f>ROUND(E136*U136,2)</f>
        <v>0.9</v>
      </c>
      <c r="W136" s="121"/>
      <c r="X136" s="121" t="s">
        <v>130</v>
      </c>
      <c r="Y136" s="116"/>
      <c r="Z136" s="116"/>
      <c r="AA136" s="116"/>
      <c r="AB136" s="116"/>
      <c r="AC136" s="116"/>
      <c r="AD136" s="116"/>
      <c r="AE136" s="116"/>
      <c r="AF136" s="116"/>
      <c r="AG136" s="116" t="s">
        <v>131</v>
      </c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0" outlineLevel="1" x14ac:dyDescent="0.2">
      <c r="A137" s="119"/>
      <c r="B137" s="120"/>
      <c r="C137" s="147" t="s">
        <v>203</v>
      </c>
      <c r="D137" s="122"/>
      <c r="E137" s="123">
        <v>8.58</v>
      </c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16"/>
      <c r="Z137" s="116"/>
      <c r="AA137" s="116"/>
      <c r="AB137" s="116"/>
      <c r="AC137" s="116"/>
      <c r="AD137" s="116"/>
      <c r="AE137" s="116"/>
      <c r="AF137" s="116"/>
      <c r="AG137" s="116" t="s">
        <v>133</v>
      </c>
      <c r="AH137" s="116">
        <v>0</v>
      </c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outlineLevel="1" x14ac:dyDescent="0.2">
      <c r="A138" s="119"/>
      <c r="B138" s="120"/>
      <c r="C138" s="147" t="s">
        <v>202</v>
      </c>
      <c r="D138" s="122"/>
      <c r="E138" s="123">
        <v>21.45</v>
      </c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16"/>
      <c r="Z138" s="116"/>
      <c r="AA138" s="116"/>
      <c r="AB138" s="116"/>
      <c r="AC138" s="116"/>
      <c r="AD138" s="116"/>
      <c r="AE138" s="116"/>
      <c r="AF138" s="116"/>
      <c r="AG138" s="116" t="s">
        <v>133</v>
      </c>
      <c r="AH138" s="116">
        <v>0</v>
      </c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</row>
    <row r="139" spans="1:60" outlineLevel="1" x14ac:dyDescent="0.2">
      <c r="A139" s="133">
        <v>40</v>
      </c>
      <c r="B139" s="134" t="s">
        <v>259</v>
      </c>
      <c r="C139" s="146" t="s">
        <v>260</v>
      </c>
      <c r="D139" s="135" t="s">
        <v>150</v>
      </c>
      <c r="E139" s="136">
        <v>75.481999999999999</v>
      </c>
      <c r="F139" s="137"/>
      <c r="G139" s="138">
        <f>ROUND(E139*F139,2)</f>
        <v>0</v>
      </c>
      <c r="H139" s="121">
        <v>0</v>
      </c>
      <c r="I139" s="121">
        <f>ROUND(E139*H139,2)</f>
        <v>0</v>
      </c>
      <c r="J139" s="121">
        <v>10</v>
      </c>
      <c r="K139" s="121">
        <f>ROUND(E139*J139,2)</f>
        <v>754.82</v>
      </c>
      <c r="L139" s="121">
        <v>15</v>
      </c>
      <c r="M139" s="121">
        <f>G139*(1+L139/100)</f>
        <v>0</v>
      </c>
      <c r="N139" s="121">
        <v>0</v>
      </c>
      <c r="O139" s="121">
        <f>ROUND(E139*N139,2)</f>
        <v>0</v>
      </c>
      <c r="P139" s="121">
        <v>4.0000000000000001E-3</v>
      </c>
      <c r="Q139" s="121">
        <f>ROUND(E139*P139,2)</f>
        <v>0.3</v>
      </c>
      <c r="R139" s="121"/>
      <c r="S139" s="121" t="s">
        <v>141</v>
      </c>
      <c r="T139" s="121" t="s">
        <v>151</v>
      </c>
      <c r="U139" s="121">
        <v>0.03</v>
      </c>
      <c r="V139" s="121">
        <f>ROUND(E139*U139,2)</f>
        <v>2.2599999999999998</v>
      </c>
      <c r="W139" s="121"/>
      <c r="X139" s="121" t="s">
        <v>130</v>
      </c>
      <c r="Y139" s="116"/>
      <c r="Z139" s="116"/>
      <c r="AA139" s="116"/>
      <c r="AB139" s="116"/>
      <c r="AC139" s="116"/>
      <c r="AD139" s="116"/>
      <c r="AE139" s="116"/>
      <c r="AF139" s="116"/>
      <c r="AG139" s="116" t="s">
        <v>131</v>
      </c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outlineLevel="1" x14ac:dyDescent="0.2">
      <c r="A140" s="119"/>
      <c r="B140" s="120"/>
      <c r="C140" s="147" t="s">
        <v>212</v>
      </c>
      <c r="D140" s="122"/>
      <c r="E140" s="123">
        <v>15.6</v>
      </c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16"/>
      <c r="Z140" s="116"/>
      <c r="AA140" s="116"/>
      <c r="AB140" s="116"/>
      <c r="AC140" s="116"/>
      <c r="AD140" s="116"/>
      <c r="AE140" s="116"/>
      <c r="AF140" s="116"/>
      <c r="AG140" s="116" t="s">
        <v>133</v>
      </c>
      <c r="AH140" s="116">
        <v>0</v>
      </c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outlineLevel="1" x14ac:dyDescent="0.2">
      <c r="A141" s="119"/>
      <c r="B141" s="120"/>
      <c r="C141" s="147" t="s">
        <v>195</v>
      </c>
      <c r="D141" s="122"/>
      <c r="E141" s="123">
        <v>-3.1520000000000001</v>
      </c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16"/>
      <c r="Z141" s="116"/>
      <c r="AA141" s="116"/>
      <c r="AB141" s="116"/>
      <c r="AC141" s="116"/>
      <c r="AD141" s="116"/>
      <c r="AE141" s="116"/>
      <c r="AF141" s="116"/>
      <c r="AG141" s="116" t="s">
        <v>133</v>
      </c>
      <c r="AH141" s="116">
        <v>0</v>
      </c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</row>
    <row r="142" spans="1:60" outlineLevel="1" x14ac:dyDescent="0.2">
      <c r="A142" s="119"/>
      <c r="B142" s="120"/>
      <c r="C142" s="147" t="s">
        <v>213</v>
      </c>
      <c r="D142" s="122"/>
      <c r="E142" s="123">
        <v>48.88</v>
      </c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16"/>
      <c r="Z142" s="116"/>
      <c r="AA142" s="116"/>
      <c r="AB142" s="116"/>
      <c r="AC142" s="116"/>
      <c r="AD142" s="116"/>
      <c r="AE142" s="116"/>
      <c r="AF142" s="116"/>
      <c r="AG142" s="116" t="s">
        <v>133</v>
      </c>
      <c r="AH142" s="116">
        <v>0</v>
      </c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outlineLevel="1" x14ac:dyDescent="0.2">
      <c r="A143" s="119"/>
      <c r="B143" s="120"/>
      <c r="C143" s="147" t="s">
        <v>214</v>
      </c>
      <c r="D143" s="122"/>
      <c r="E143" s="123">
        <v>-1.5760000000000001</v>
      </c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16"/>
      <c r="Z143" s="116"/>
      <c r="AA143" s="116"/>
      <c r="AB143" s="116"/>
      <c r="AC143" s="116"/>
      <c r="AD143" s="116"/>
      <c r="AE143" s="116"/>
      <c r="AF143" s="116"/>
      <c r="AG143" s="116" t="s">
        <v>133</v>
      </c>
      <c r="AH143" s="116">
        <v>0</v>
      </c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outlineLevel="1" x14ac:dyDescent="0.2">
      <c r="A144" s="119"/>
      <c r="B144" s="120"/>
      <c r="C144" s="147" t="s">
        <v>215</v>
      </c>
      <c r="D144" s="122"/>
      <c r="E144" s="123">
        <v>-3.6</v>
      </c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16"/>
      <c r="Z144" s="116"/>
      <c r="AA144" s="116"/>
      <c r="AB144" s="116"/>
      <c r="AC144" s="116"/>
      <c r="AD144" s="116"/>
      <c r="AE144" s="116"/>
      <c r="AF144" s="116"/>
      <c r="AG144" s="116" t="s">
        <v>133</v>
      </c>
      <c r="AH144" s="116">
        <v>0</v>
      </c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</row>
    <row r="145" spans="1:60" outlineLevel="1" x14ac:dyDescent="0.2">
      <c r="A145" s="119"/>
      <c r="B145" s="120"/>
      <c r="C145" s="147" t="s">
        <v>261</v>
      </c>
      <c r="D145" s="122"/>
      <c r="E145" s="123">
        <v>21.58</v>
      </c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16"/>
      <c r="Z145" s="116"/>
      <c r="AA145" s="116"/>
      <c r="AB145" s="116"/>
      <c r="AC145" s="116"/>
      <c r="AD145" s="116"/>
      <c r="AE145" s="116"/>
      <c r="AF145" s="116"/>
      <c r="AG145" s="116" t="s">
        <v>133</v>
      </c>
      <c r="AH145" s="116">
        <v>0</v>
      </c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outlineLevel="1" x14ac:dyDescent="0.2">
      <c r="A146" s="119"/>
      <c r="B146" s="120"/>
      <c r="C146" s="147" t="s">
        <v>217</v>
      </c>
      <c r="D146" s="122"/>
      <c r="E146" s="123">
        <v>-2.25</v>
      </c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16"/>
      <c r="Z146" s="116"/>
      <c r="AA146" s="116"/>
      <c r="AB146" s="116"/>
      <c r="AC146" s="116"/>
      <c r="AD146" s="116"/>
      <c r="AE146" s="116"/>
      <c r="AF146" s="116"/>
      <c r="AG146" s="116" t="s">
        <v>133</v>
      </c>
      <c r="AH146" s="116">
        <v>0</v>
      </c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</row>
    <row r="147" spans="1:60" outlineLevel="1" x14ac:dyDescent="0.2">
      <c r="A147" s="133">
        <v>41</v>
      </c>
      <c r="B147" s="134" t="s">
        <v>262</v>
      </c>
      <c r="C147" s="146" t="s">
        <v>263</v>
      </c>
      <c r="D147" s="135" t="s">
        <v>150</v>
      </c>
      <c r="E147" s="136">
        <v>2.64</v>
      </c>
      <c r="F147" s="137"/>
      <c r="G147" s="138">
        <f>ROUND(E147*F147,2)</f>
        <v>0</v>
      </c>
      <c r="H147" s="121">
        <v>0</v>
      </c>
      <c r="I147" s="121">
        <f>ROUND(E147*H147,2)</f>
        <v>0</v>
      </c>
      <c r="J147" s="121">
        <v>185.5</v>
      </c>
      <c r="K147" s="121">
        <f>ROUND(E147*J147,2)</f>
        <v>489.72</v>
      </c>
      <c r="L147" s="121">
        <v>15</v>
      </c>
      <c r="M147" s="121">
        <f>G147*(1+L147/100)</f>
        <v>0</v>
      </c>
      <c r="N147" s="121">
        <v>0</v>
      </c>
      <c r="O147" s="121">
        <f>ROUND(E147*N147,2)</f>
        <v>0</v>
      </c>
      <c r="P147" s="121">
        <v>6.8000000000000005E-2</v>
      </c>
      <c r="Q147" s="121">
        <f>ROUND(E147*P147,2)</f>
        <v>0.18</v>
      </c>
      <c r="R147" s="121"/>
      <c r="S147" s="121" t="s">
        <v>141</v>
      </c>
      <c r="T147" s="121" t="s">
        <v>141</v>
      </c>
      <c r="U147" s="121">
        <v>0.48</v>
      </c>
      <c r="V147" s="121">
        <f>ROUND(E147*U147,2)</f>
        <v>1.27</v>
      </c>
      <c r="W147" s="121"/>
      <c r="X147" s="121" t="s">
        <v>130</v>
      </c>
      <c r="Y147" s="116"/>
      <c r="Z147" s="116"/>
      <c r="AA147" s="116"/>
      <c r="AB147" s="116"/>
      <c r="AC147" s="116"/>
      <c r="AD147" s="116"/>
      <c r="AE147" s="116"/>
      <c r="AF147" s="116"/>
      <c r="AG147" s="116" t="s">
        <v>131</v>
      </c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</row>
    <row r="148" spans="1:60" outlineLevel="1" x14ac:dyDescent="0.2">
      <c r="A148" s="119"/>
      <c r="B148" s="120"/>
      <c r="C148" s="147" t="s">
        <v>264</v>
      </c>
      <c r="D148" s="122"/>
      <c r="E148" s="123">
        <v>1.44</v>
      </c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16"/>
      <c r="Z148" s="116"/>
      <c r="AA148" s="116"/>
      <c r="AB148" s="116"/>
      <c r="AC148" s="116"/>
      <c r="AD148" s="116"/>
      <c r="AE148" s="116"/>
      <c r="AF148" s="116"/>
      <c r="AG148" s="116" t="s">
        <v>133</v>
      </c>
      <c r="AH148" s="116">
        <v>0</v>
      </c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0" outlineLevel="1" x14ac:dyDescent="0.2">
      <c r="A149" s="119"/>
      <c r="B149" s="120"/>
      <c r="C149" s="147" t="s">
        <v>209</v>
      </c>
      <c r="D149" s="122"/>
      <c r="E149" s="123">
        <v>1.2</v>
      </c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16"/>
      <c r="Z149" s="116"/>
      <c r="AA149" s="116"/>
      <c r="AB149" s="116"/>
      <c r="AC149" s="116"/>
      <c r="AD149" s="116"/>
      <c r="AE149" s="116"/>
      <c r="AF149" s="116"/>
      <c r="AG149" s="116" t="s">
        <v>133</v>
      </c>
      <c r="AH149" s="116">
        <v>0</v>
      </c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ht="22.5" outlineLevel="1" x14ac:dyDescent="0.2">
      <c r="A150" s="139">
        <v>42</v>
      </c>
      <c r="B150" s="140" t="s">
        <v>265</v>
      </c>
      <c r="C150" s="148" t="s">
        <v>266</v>
      </c>
      <c r="D150" s="141" t="s">
        <v>145</v>
      </c>
      <c r="E150" s="142">
        <v>2</v>
      </c>
      <c r="F150" s="143"/>
      <c r="G150" s="144">
        <f>ROUND(E150*F150,2)</f>
        <v>0</v>
      </c>
      <c r="H150" s="121">
        <v>4.2300000000000004</v>
      </c>
      <c r="I150" s="121">
        <f>ROUND(E150*H150,2)</f>
        <v>8.4600000000000009</v>
      </c>
      <c r="J150" s="121">
        <v>193.77</v>
      </c>
      <c r="K150" s="121">
        <f>ROUND(E150*J150,2)</f>
        <v>387.54</v>
      </c>
      <c r="L150" s="121">
        <v>15</v>
      </c>
      <c r="M150" s="121">
        <f>G150*(1+L150/100)</f>
        <v>0</v>
      </c>
      <c r="N150" s="121">
        <v>3.6700000000000001E-3</v>
      </c>
      <c r="O150" s="121">
        <f>ROUND(E150*N150,2)</f>
        <v>0.01</v>
      </c>
      <c r="P150" s="121">
        <v>0</v>
      </c>
      <c r="Q150" s="121">
        <f>ROUND(E150*P150,2)</f>
        <v>0</v>
      </c>
      <c r="R150" s="121"/>
      <c r="S150" s="121" t="s">
        <v>141</v>
      </c>
      <c r="T150" s="121" t="s">
        <v>141</v>
      </c>
      <c r="U150" s="121">
        <v>0.433</v>
      </c>
      <c r="V150" s="121">
        <f>ROUND(E150*U150,2)</f>
        <v>0.87</v>
      </c>
      <c r="W150" s="121"/>
      <c r="X150" s="121" t="s">
        <v>130</v>
      </c>
      <c r="Y150" s="116"/>
      <c r="Z150" s="116"/>
      <c r="AA150" s="116"/>
      <c r="AB150" s="116"/>
      <c r="AC150" s="116"/>
      <c r="AD150" s="116"/>
      <c r="AE150" s="116"/>
      <c r="AF150" s="116"/>
      <c r="AG150" s="116" t="s">
        <v>131</v>
      </c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ht="22.5" outlineLevel="1" x14ac:dyDescent="0.2">
      <c r="A151" s="133">
        <v>43</v>
      </c>
      <c r="B151" s="134" t="s">
        <v>267</v>
      </c>
      <c r="C151" s="146" t="s">
        <v>268</v>
      </c>
      <c r="D151" s="135" t="s">
        <v>150</v>
      </c>
      <c r="E151" s="136">
        <v>3</v>
      </c>
      <c r="F151" s="137"/>
      <c r="G151" s="138">
        <f>ROUND(E151*F151,2)</f>
        <v>0</v>
      </c>
      <c r="H151" s="121">
        <v>0</v>
      </c>
      <c r="I151" s="121">
        <f>ROUND(E151*H151,2)</f>
        <v>0</v>
      </c>
      <c r="J151" s="121">
        <v>235.5</v>
      </c>
      <c r="K151" s="121">
        <f>ROUND(E151*J151,2)</f>
        <v>706.5</v>
      </c>
      <c r="L151" s="121">
        <v>15</v>
      </c>
      <c r="M151" s="121">
        <f>G151*(1+L151/100)</f>
        <v>0</v>
      </c>
      <c r="N151" s="121">
        <v>0</v>
      </c>
      <c r="O151" s="121">
        <f>ROUND(E151*N151,2)</f>
        <v>0</v>
      </c>
      <c r="P151" s="121">
        <v>6.0999999999999999E-2</v>
      </c>
      <c r="Q151" s="121">
        <f>ROUND(E151*P151,2)</f>
        <v>0.18</v>
      </c>
      <c r="R151" s="121"/>
      <c r="S151" s="121" t="s">
        <v>141</v>
      </c>
      <c r="T151" s="121" t="s">
        <v>141</v>
      </c>
      <c r="U151" s="121">
        <v>0</v>
      </c>
      <c r="V151" s="121">
        <f>ROUND(E151*U151,2)</f>
        <v>0</v>
      </c>
      <c r="W151" s="121"/>
      <c r="X151" s="121" t="s">
        <v>179</v>
      </c>
      <c r="Y151" s="116"/>
      <c r="Z151" s="116"/>
      <c r="AA151" s="116"/>
      <c r="AB151" s="116"/>
      <c r="AC151" s="116"/>
      <c r="AD151" s="116"/>
      <c r="AE151" s="116"/>
      <c r="AF151" s="116"/>
      <c r="AG151" s="116" t="s">
        <v>180</v>
      </c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</row>
    <row r="152" spans="1:60" outlineLevel="1" x14ac:dyDescent="0.2">
      <c r="A152" s="119"/>
      <c r="B152" s="120"/>
      <c r="C152" s="147" t="s">
        <v>557</v>
      </c>
      <c r="D152" s="122"/>
      <c r="E152" s="123">
        <v>3</v>
      </c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16"/>
      <c r="Z152" s="116"/>
      <c r="AA152" s="116"/>
      <c r="AB152" s="116"/>
      <c r="AC152" s="116"/>
      <c r="AD152" s="116"/>
      <c r="AE152" s="116"/>
      <c r="AF152" s="116"/>
      <c r="AG152" s="116" t="s">
        <v>133</v>
      </c>
      <c r="AH152" s="116">
        <v>0</v>
      </c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x14ac:dyDescent="0.2">
      <c r="A153" s="127" t="s">
        <v>125</v>
      </c>
      <c r="B153" s="128" t="s">
        <v>63</v>
      </c>
      <c r="C153" s="145" t="s">
        <v>64</v>
      </c>
      <c r="D153" s="129"/>
      <c r="E153" s="130"/>
      <c r="F153" s="131"/>
      <c r="G153" s="132">
        <f>SUMIF(AG154:AG154,"&lt;&gt;NOR",G154:G154)</f>
        <v>0</v>
      </c>
      <c r="H153" s="126"/>
      <c r="I153" s="126">
        <f>SUM(I154:I154)</f>
        <v>0</v>
      </c>
      <c r="J153" s="126"/>
      <c r="K153" s="126">
        <f>SUM(K154:K154)</f>
        <v>5003.01</v>
      </c>
      <c r="L153" s="126"/>
      <c r="M153" s="126">
        <f>SUM(M154:M154)</f>
        <v>0</v>
      </c>
      <c r="N153" s="126"/>
      <c r="O153" s="126">
        <f>SUM(O154:O154)</f>
        <v>0</v>
      </c>
      <c r="P153" s="126"/>
      <c r="Q153" s="126">
        <f>SUM(Q154:Q154)</f>
        <v>0</v>
      </c>
      <c r="R153" s="126"/>
      <c r="S153" s="126"/>
      <c r="T153" s="126"/>
      <c r="U153" s="126"/>
      <c r="V153" s="126">
        <f>SUM(V154:V154)</f>
        <v>11.41</v>
      </c>
      <c r="W153" s="126"/>
      <c r="X153" s="126"/>
      <c r="AG153" t="s">
        <v>126</v>
      </c>
    </row>
    <row r="154" spans="1:60" outlineLevel="1" x14ac:dyDescent="0.2">
      <c r="A154" s="139">
        <v>44</v>
      </c>
      <c r="B154" s="140" t="s">
        <v>269</v>
      </c>
      <c r="C154" s="148" t="s">
        <v>270</v>
      </c>
      <c r="D154" s="141" t="s">
        <v>140</v>
      </c>
      <c r="E154" s="142">
        <v>4.4274399999999998</v>
      </c>
      <c r="F154" s="143"/>
      <c r="G154" s="144">
        <f>ROUND(E154*F154,2)</f>
        <v>0</v>
      </c>
      <c r="H154" s="121">
        <v>0</v>
      </c>
      <c r="I154" s="121">
        <f>ROUND(E154*H154,2)</f>
        <v>0</v>
      </c>
      <c r="J154" s="121">
        <v>1130</v>
      </c>
      <c r="K154" s="121">
        <f>ROUND(E154*J154,2)</f>
        <v>5003.01</v>
      </c>
      <c r="L154" s="121">
        <v>15</v>
      </c>
      <c r="M154" s="121">
        <f>G154*(1+L154/100)</f>
        <v>0</v>
      </c>
      <c r="N154" s="121">
        <v>0</v>
      </c>
      <c r="O154" s="121">
        <f>ROUND(E154*N154,2)</f>
        <v>0</v>
      </c>
      <c r="P154" s="121">
        <v>0</v>
      </c>
      <c r="Q154" s="121">
        <f>ROUND(E154*P154,2)</f>
        <v>0</v>
      </c>
      <c r="R154" s="121"/>
      <c r="S154" s="121" t="s">
        <v>141</v>
      </c>
      <c r="T154" s="121" t="s">
        <v>151</v>
      </c>
      <c r="U154" s="121">
        <v>2.577</v>
      </c>
      <c r="V154" s="121">
        <f>ROUND(E154*U154,2)</f>
        <v>11.41</v>
      </c>
      <c r="W154" s="121"/>
      <c r="X154" s="121" t="s">
        <v>271</v>
      </c>
      <c r="Y154" s="116"/>
      <c r="Z154" s="116"/>
      <c r="AA154" s="116"/>
      <c r="AB154" s="116"/>
      <c r="AC154" s="116"/>
      <c r="AD154" s="116"/>
      <c r="AE154" s="116"/>
      <c r="AF154" s="116"/>
      <c r="AG154" s="116" t="s">
        <v>272</v>
      </c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</row>
    <row r="155" spans="1:60" x14ac:dyDescent="0.2">
      <c r="A155" s="127" t="s">
        <v>125</v>
      </c>
      <c r="B155" s="128" t="s">
        <v>65</v>
      </c>
      <c r="C155" s="145" t="s">
        <v>66</v>
      </c>
      <c r="D155" s="129"/>
      <c r="E155" s="130"/>
      <c r="F155" s="131"/>
      <c r="G155" s="132">
        <f>SUMIF(AG156:AG166,"&lt;&gt;NOR",G156:G166)</f>
        <v>0</v>
      </c>
      <c r="H155" s="126"/>
      <c r="I155" s="126">
        <f>SUM(I156:I166)</f>
        <v>4977.43</v>
      </c>
      <c r="J155" s="126"/>
      <c r="K155" s="126">
        <f>SUM(K156:K166)</f>
        <v>3370.23</v>
      </c>
      <c r="L155" s="126"/>
      <c r="M155" s="126">
        <f>SUM(M156:M166)</f>
        <v>0</v>
      </c>
      <c r="N155" s="126"/>
      <c r="O155" s="126">
        <f>SUM(O156:O166)</f>
        <v>0.04</v>
      </c>
      <c r="P155" s="126"/>
      <c r="Q155" s="126">
        <f>SUM(Q156:Q166)</f>
        <v>0</v>
      </c>
      <c r="R155" s="126"/>
      <c r="S155" s="126"/>
      <c r="T155" s="126"/>
      <c r="U155" s="126"/>
      <c r="V155" s="126">
        <f>SUM(V156:V166)</f>
        <v>6.0200000000000005</v>
      </c>
      <c r="W155" s="126"/>
      <c r="X155" s="126"/>
      <c r="AG155" t="s">
        <v>126</v>
      </c>
    </row>
    <row r="156" spans="1:60" outlineLevel="1" x14ac:dyDescent="0.2">
      <c r="A156" s="133">
        <v>45</v>
      </c>
      <c r="B156" s="134" t="s">
        <v>273</v>
      </c>
      <c r="C156" s="146" t="s">
        <v>274</v>
      </c>
      <c r="D156" s="135" t="s">
        <v>150</v>
      </c>
      <c r="E156" s="136">
        <v>11.88</v>
      </c>
      <c r="F156" s="137"/>
      <c r="G156" s="138">
        <f>ROUND(E156*F156,2)</f>
        <v>0</v>
      </c>
      <c r="H156" s="121">
        <v>318.92</v>
      </c>
      <c r="I156" s="121">
        <f>ROUND(E156*H156,2)</f>
        <v>3788.77</v>
      </c>
      <c r="J156" s="121">
        <v>194.08</v>
      </c>
      <c r="K156" s="121">
        <f>ROUND(E156*J156,2)</f>
        <v>2305.67</v>
      </c>
      <c r="L156" s="121">
        <v>15</v>
      </c>
      <c r="M156" s="121">
        <f>G156*(1+L156/100)</f>
        <v>0</v>
      </c>
      <c r="N156" s="121">
        <v>3.6800000000000001E-3</v>
      </c>
      <c r="O156" s="121">
        <f>ROUND(E156*N156,2)</f>
        <v>0.04</v>
      </c>
      <c r="P156" s="121">
        <v>0</v>
      </c>
      <c r="Q156" s="121">
        <f>ROUND(E156*P156,2)</f>
        <v>0</v>
      </c>
      <c r="R156" s="121"/>
      <c r="S156" s="121" t="s">
        <v>141</v>
      </c>
      <c r="T156" s="121" t="s">
        <v>141</v>
      </c>
      <c r="U156" s="121">
        <v>0.38500000000000001</v>
      </c>
      <c r="V156" s="121">
        <f>ROUND(E156*U156,2)</f>
        <v>4.57</v>
      </c>
      <c r="W156" s="121"/>
      <c r="X156" s="121" t="s">
        <v>130</v>
      </c>
      <c r="Y156" s="116"/>
      <c r="Z156" s="116"/>
      <c r="AA156" s="116"/>
      <c r="AB156" s="116"/>
      <c r="AC156" s="116"/>
      <c r="AD156" s="116"/>
      <c r="AE156" s="116"/>
      <c r="AF156" s="116"/>
      <c r="AG156" s="116" t="s">
        <v>131</v>
      </c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</row>
    <row r="157" spans="1:60" outlineLevel="1" x14ac:dyDescent="0.2">
      <c r="A157" s="119"/>
      <c r="B157" s="120"/>
      <c r="C157" s="147" t="s">
        <v>165</v>
      </c>
      <c r="D157" s="122"/>
      <c r="E157" s="123">
        <v>0.96</v>
      </c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16"/>
      <c r="Z157" s="116"/>
      <c r="AA157" s="116"/>
      <c r="AB157" s="116"/>
      <c r="AC157" s="116"/>
      <c r="AD157" s="116"/>
      <c r="AE157" s="116"/>
      <c r="AF157" s="116"/>
      <c r="AG157" s="116" t="s">
        <v>133</v>
      </c>
      <c r="AH157" s="116">
        <v>0</v>
      </c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</row>
    <row r="158" spans="1:60" outlineLevel="1" x14ac:dyDescent="0.2">
      <c r="A158" s="119"/>
      <c r="B158" s="120"/>
      <c r="C158" s="147" t="s">
        <v>275</v>
      </c>
      <c r="D158" s="122"/>
      <c r="E158" s="123">
        <v>0.34</v>
      </c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16"/>
      <c r="Z158" s="116"/>
      <c r="AA158" s="116"/>
      <c r="AB158" s="116"/>
      <c r="AC158" s="116"/>
      <c r="AD158" s="116"/>
      <c r="AE158" s="116"/>
      <c r="AF158" s="116"/>
      <c r="AG158" s="116" t="s">
        <v>133</v>
      </c>
      <c r="AH158" s="116">
        <v>0</v>
      </c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</row>
    <row r="159" spans="1:60" outlineLevel="1" x14ac:dyDescent="0.2">
      <c r="A159" s="119"/>
      <c r="B159" s="120"/>
      <c r="C159" s="147" t="s">
        <v>276</v>
      </c>
      <c r="D159" s="122"/>
      <c r="E159" s="123">
        <v>3.84</v>
      </c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16"/>
      <c r="Z159" s="116"/>
      <c r="AA159" s="116"/>
      <c r="AB159" s="116"/>
      <c r="AC159" s="116"/>
      <c r="AD159" s="116"/>
      <c r="AE159" s="116"/>
      <c r="AF159" s="116"/>
      <c r="AG159" s="116" t="s">
        <v>133</v>
      </c>
      <c r="AH159" s="116">
        <v>0</v>
      </c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</row>
    <row r="160" spans="1:60" outlineLevel="1" x14ac:dyDescent="0.2">
      <c r="A160" s="119"/>
      <c r="B160" s="120"/>
      <c r="C160" s="147" t="s">
        <v>277</v>
      </c>
      <c r="D160" s="122"/>
      <c r="E160" s="123">
        <v>0.74</v>
      </c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16"/>
      <c r="Z160" s="116"/>
      <c r="AA160" s="116"/>
      <c r="AB160" s="116"/>
      <c r="AC160" s="116"/>
      <c r="AD160" s="116"/>
      <c r="AE160" s="116"/>
      <c r="AF160" s="116"/>
      <c r="AG160" s="116" t="s">
        <v>133</v>
      </c>
      <c r="AH160" s="116">
        <v>0</v>
      </c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</row>
    <row r="161" spans="1:60" outlineLevel="1" x14ac:dyDescent="0.2">
      <c r="A161" s="119"/>
      <c r="B161" s="120"/>
      <c r="C161" s="147" t="s">
        <v>278</v>
      </c>
      <c r="D161" s="122"/>
      <c r="E161" s="123">
        <v>6</v>
      </c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16"/>
      <c r="Z161" s="116"/>
      <c r="AA161" s="116"/>
      <c r="AB161" s="116"/>
      <c r="AC161" s="116"/>
      <c r="AD161" s="116"/>
      <c r="AE161" s="116"/>
      <c r="AF161" s="116"/>
      <c r="AG161" s="116" t="s">
        <v>133</v>
      </c>
      <c r="AH161" s="116">
        <v>0</v>
      </c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</row>
    <row r="162" spans="1:60" outlineLevel="1" x14ac:dyDescent="0.2">
      <c r="A162" s="133">
        <v>46</v>
      </c>
      <c r="B162" s="134" t="s">
        <v>279</v>
      </c>
      <c r="C162" s="146" t="s">
        <v>280</v>
      </c>
      <c r="D162" s="135" t="s">
        <v>156</v>
      </c>
      <c r="E162" s="136">
        <v>13.2</v>
      </c>
      <c r="F162" s="137"/>
      <c r="G162" s="138">
        <f>ROUND(E162*F162,2)</f>
        <v>0</v>
      </c>
      <c r="H162" s="121">
        <v>90.05</v>
      </c>
      <c r="I162" s="121">
        <f>ROUND(E162*H162,2)</f>
        <v>1188.6600000000001</v>
      </c>
      <c r="J162" s="121">
        <v>55.45</v>
      </c>
      <c r="K162" s="121">
        <f>ROUND(E162*J162,2)</f>
        <v>731.94</v>
      </c>
      <c r="L162" s="121">
        <v>15</v>
      </c>
      <c r="M162" s="121">
        <f>G162*(1+L162/100)</f>
        <v>0</v>
      </c>
      <c r="N162" s="121">
        <v>3.2000000000000003E-4</v>
      </c>
      <c r="O162" s="121">
        <f>ROUND(E162*N162,2)</f>
        <v>0</v>
      </c>
      <c r="P162" s="121">
        <v>0</v>
      </c>
      <c r="Q162" s="121">
        <f>ROUND(E162*P162,2)</f>
        <v>0</v>
      </c>
      <c r="R162" s="121"/>
      <c r="S162" s="121" t="s">
        <v>141</v>
      </c>
      <c r="T162" s="121" t="s">
        <v>141</v>
      </c>
      <c r="U162" s="121">
        <v>0.11</v>
      </c>
      <c r="V162" s="121">
        <f>ROUND(E162*U162,2)</f>
        <v>1.45</v>
      </c>
      <c r="W162" s="121"/>
      <c r="X162" s="121" t="s">
        <v>130</v>
      </c>
      <c r="Y162" s="116"/>
      <c r="Z162" s="116"/>
      <c r="AA162" s="116"/>
      <c r="AB162" s="116"/>
      <c r="AC162" s="116"/>
      <c r="AD162" s="116"/>
      <c r="AE162" s="116"/>
      <c r="AF162" s="116"/>
      <c r="AG162" s="116" t="s">
        <v>131</v>
      </c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</row>
    <row r="163" spans="1:60" outlineLevel="1" x14ac:dyDescent="0.2">
      <c r="A163" s="119"/>
      <c r="B163" s="120"/>
      <c r="C163" s="147" t="s">
        <v>281</v>
      </c>
      <c r="D163" s="122"/>
      <c r="E163" s="123">
        <v>3.4</v>
      </c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16"/>
      <c r="Z163" s="116"/>
      <c r="AA163" s="116"/>
      <c r="AB163" s="116"/>
      <c r="AC163" s="116"/>
      <c r="AD163" s="116"/>
      <c r="AE163" s="116"/>
      <c r="AF163" s="116"/>
      <c r="AG163" s="116" t="s">
        <v>133</v>
      </c>
      <c r="AH163" s="116">
        <v>0</v>
      </c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</row>
    <row r="164" spans="1:60" outlineLevel="1" x14ac:dyDescent="0.2">
      <c r="A164" s="119"/>
      <c r="B164" s="120"/>
      <c r="C164" s="147" t="s">
        <v>282</v>
      </c>
      <c r="D164" s="122"/>
      <c r="E164" s="123">
        <v>7.4</v>
      </c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16"/>
      <c r="Z164" s="116"/>
      <c r="AA164" s="116"/>
      <c r="AB164" s="116"/>
      <c r="AC164" s="116"/>
      <c r="AD164" s="116"/>
      <c r="AE164" s="116"/>
      <c r="AF164" s="116"/>
      <c r="AG164" s="116" t="s">
        <v>133</v>
      </c>
      <c r="AH164" s="116">
        <v>0</v>
      </c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</row>
    <row r="165" spans="1:60" outlineLevel="1" x14ac:dyDescent="0.2">
      <c r="A165" s="119"/>
      <c r="B165" s="120"/>
      <c r="C165" s="147" t="s">
        <v>283</v>
      </c>
      <c r="D165" s="122"/>
      <c r="E165" s="123">
        <v>2.4</v>
      </c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16"/>
      <c r="Z165" s="116"/>
      <c r="AA165" s="116"/>
      <c r="AB165" s="116"/>
      <c r="AC165" s="116"/>
      <c r="AD165" s="116"/>
      <c r="AE165" s="116"/>
      <c r="AF165" s="116"/>
      <c r="AG165" s="116" t="s">
        <v>133</v>
      </c>
      <c r="AH165" s="116">
        <v>0</v>
      </c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</row>
    <row r="166" spans="1:60" outlineLevel="1" x14ac:dyDescent="0.2">
      <c r="A166" s="139">
        <v>47</v>
      </c>
      <c r="B166" s="140" t="s">
        <v>284</v>
      </c>
      <c r="C166" s="148" t="s">
        <v>285</v>
      </c>
      <c r="D166" s="141" t="s">
        <v>0</v>
      </c>
      <c r="E166" s="142">
        <v>80.150400000000005</v>
      </c>
      <c r="F166" s="143"/>
      <c r="G166" s="144">
        <f>ROUND(E166*F166,2)</f>
        <v>0</v>
      </c>
      <c r="H166" s="121">
        <v>0</v>
      </c>
      <c r="I166" s="121">
        <f>ROUND(E166*H166,2)</f>
        <v>0</v>
      </c>
      <c r="J166" s="121">
        <v>4.1500000000000004</v>
      </c>
      <c r="K166" s="121">
        <f>ROUND(E166*J166,2)</f>
        <v>332.62</v>
      </c>
      <c r="L166" s="121">
        <v>15</v>
      </c>
      <c r="M166" s="121">
        <f>G166*(1+L166/100)</f>
        <v>0</v>
      </c>
      <c r="N166" s="121">
        <v>0</v>
      </c>
      <c r="O166" s="121">
        <f>ROUND(E166*N166,2)</f>
        <v>0</v>
      </c>
      <c r="P166" s="121">
        <v>0</v>
      </c>
      <c r="Q166" s="121">
        <f>ROUND(E166*P166,2)</f>
        <v>0</v>
      </c>
      <c r="R166" s="121"/>
      <c r="S166" s="121" t="s">
        <v>141</v>
      </c>
      <c r="T166" s="121" t="s">
        <v>141</v>
      </c>
      <c r="U166" s="121">
        <v>0</v>
      </c>
      <c r="V166" s="121">
        <f>ROUND(E166*U166,2)</f>
        <v>0</v>
      </c>
      <c r="W166" s="121"/>
      <c r="X166" s="121" t="s">
        <v>271</v>
      </c>
      <c r="Y166" s="116"/>
      <c r="Z166" s="116"/>
      <c r="AA166" s="116"/>
      <c r="AB166" s="116"/>
      <c r="AC166" s="116"/>
      <c r="AD166" s="116"/>
      <c r="AE166" s="116"/>
      <c r="AF166" s="116"/>
      <c r="AG166" s="116" t="s">
        <v>272</v>
      </c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</row>
    <row r="167" spans="1:60" x14ac:dyDescent="0.2">
      <c r="A167" s="127" t="s">
        <v>125</v>
      </c>
      <c r="B167" s="128" t="s">
        <v>67</v>
      </c>
      <c r="C167" s="145" t="s">
        <v>68</v>
      </c>
      <c r="D167" s="129"/>
      <c r="E167" s="130"/>
      <c r="F167" s="131"/>
      <c r="G167" s="132">
        <f>SUMIF(AG168:AG168,"&lt;&gt;NOR",G168:G168)</f>
        <v>0</v>
      </c>
      <c r="H167" s="126"/>
      <c r="I167" s="126">
        <f>SUM(I168:I168)</f>
        <v>0</v>
      </c>
      <c r="J167" s="126"/>
      <c r="K167" s="126">
        <f>SUM(K168:K168)</f>
        <v>3000</v>
      </c>
      <c r="L167" s="126"/>
      <c r="M167" s="126">
        <f>SUM(M168:M168)</f>
        <v>0</v>
      </c>
      <c r="N167" s="126"/>
      <c r="O167" s="126">
        <f>SUM(O168:O168)</f>
        <v>0</v>
      </c>
      <c r="P167" s="126"/>
      <c r="Q167" s="126">
        <f>SUM(Q168:Q168)</f>
        <v>0</v>
      </c>
      <c r="R167" s="126"/>
      <c r="S167" s="126"/>
      <c r="T167" s="126"/>
      <c r="U167" s="126"/>
      <c r="V167" s="126">
        <f>SUM(V168:V168)</f>
        <v>0.16</v>
      </c>
      <c r="W167" s="126"/>
      <c r="X167" s="126"/>
      <c r="AG167" t="s">
        <v>126</v>
      </c>
    </row>
    <row r="168" spans="1:60" ht="22.5" outlineLevel="1" x14ac:dyDescent="0.2">
      <c r="A168" s="139">
        <v>48</v>
      </c>
      <c r="B168" s="140" t="s">
        <v>286</v>
      </c>
      <c r="C168" s="148" t="s">
        <v>287</v>
      </c>
      <c r="D168" s="141" t="s">
        <v>288</v>
      </c>
      <c r="E168" s="142">
        <v>1</v>
      </c>
      <c r="F168" s="143"/>
      <c r="G168" s="144">
        <f>ROUND(E168*F168,2)</f>
        <v>0</v>
      </c>
      <c r="H168" s="121">
        <v>0</v>
      </c>
      <c r="I168" s="121">
        <f>ROUND(E168*H168,2)</f>
        <v>0</v>
      </c>
      <c r="J168" s="121">
        <v>3000</v>
      </c>
      <c r="K168" s="121">
        <f>ROUND(E168*J168,2)</f>
        <v>3000</v>
      </c>
      <c r="L168" s="121">
        <v>15</v>
      </c>
      <c r="M168" s="121">
        <f>G168*(1+L168/100)</f>
        <v>0</v>
      </c>
      <c r="N168" s="121">
        <v>0</v>
      </c>
      <c r="O168" s="121">
        <f>ROUND(E168*N168,2)</f>
        <v>0</v>
      </c>
      <c r="P168" s="121">
        <v>0</v>
      </c>
      <c r="Q168" s="121">
        <f>ROUND(E168*P168,2)</f>
        <v>0</v>
      </c>
      <c r="R168" s="121"/>
      <c r="S168" s="121" t="s">
        <v>128</v>
      </c>
      <c r="T168" s="121" t="s">
        <v>168</v>
      </c>
      <c r="U168" s="121">
        <v>0.157</v>
      </c>
      <c r="V168" s="121">
        <f>ROUND(E168*U168,2)</f>
        <v>0.16</v>
      </c>
      <c r="W168" s="121"/>
      <c r="X168" s="121" t="s">
        <v>130</v>
      </c>
      <c r="Y168" s="116"/>
      <c r="Z168" s="116"/>
      <c r="AA168" s="116"/>
      <c r="AB168" s="116"/>
      <c r="AC168" s="116"/>
      <c r="AD168" s="116"/>
      <c r="AE168" s="116"/>
      <c r="AF168" s="116"/>
      <c r="AG168" s="116" t="s">
        <v>131</v>
      </c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</row>
    <row r="169" spans="1:60" x14ac:dyDescent="0.2">
      <c r="A169" s="127" t="s">
        <v>125</v>
      </c>
      <c r="B169" s="128" t="s">
        <v>69</v>
      </c>
      <c r="C169" s="145" t="s">
        <v>70</v>
      </c>
      <c r="D169" s="129"/>
      <c r="E169" s="130"/>
      <c r="F169" s="131"/>
      <c r="G169" s="132">
        <f>SUMIF(AG170:AG176,"&lt;&gt;NOR",G170:G176)</f>
        <v>0</v>
      </c>
      <c r="H169" s="126"/>
      <c r="I169" s="126">
        <f>SUM(I170:I176)</f>
        <v>1109.46</v>
      </c>
      <c r="J169" s="126"/>
      <c r="K169" s="126">
        <f>SUM(K170:K176)</f>
        <v>3279.05</v>
      </c>
      <c r="L169" s="126"/>
      <c r="M169" s="126">
        <f>SUM(M170:M176)</f>
        <v>0</v>
      </c>
      <c r="N169" s="126"/>
      <c r="O169" s="126">
        <f>SUM(O170:O176)</f>
        <v>0</v>
      </c>
      <c r="P169" s="126"/>
      <c r="Q169" s="126">
        <f>SUM(Q170:Q176)</f>
        <v>0</v>
      </c>
      <c r="R169" s="126"/>
      <c r="S169" s="126"/>
      <c r="T169" s="126"/>
      <c r="U169" s="126"/>
      <c r="V169" s="126">
        <f>SUM(V170:V176)</f>
        <v>4.54</v>
      </c>
      <c r="W169" s="126"/>
      <c r="X169" s="126"/>
      <c r="AG169" t="s">
        <v>126</v>
      </c>
    </row>
    <row r="170" spans="1:60" outlineLevel="1" x14ac:dyDescent="0.2">
      <c r="A170" s="139">
        <v>49</v>
      </c>
      <c r="B170" s="140" t="s">
        <v>289</v>
      </c>
      <c r="C170" s="148" t="s">
        <v>290</v>
      </c>
      <c r="D170" s="141" t="s">
        <v>156</v>
      </c>
      <c r="E170" s="142">
        <v>6</v>
      </c>
      <c r="F170" s="143"/>
      <c r="G170" s="144">
        <f t="shared" ref="G170:G176" si="0">ROUND(E170*F170,2)</f>
        <v>0</v>
      </c>
      <c r="H170" s="121">
        <v>184.91</v>
      </c>
      <c r="I170" s="121">
        <f t="shared" ref="I170:I176" si="1">ROUND(E170*H170,2)</f>
        <v>1109.46</v>
      </c>
      <c r="J170" s="121">
        <v>266.08999999999997</v>
      </c>
      <c r="K170" s="121">
        <f t="shared" ref="K170:K176" si="2">ROUND(E170*J170,2)</f>
        <v>1596.54</v>
      </c>
      <c r="L170" s="121">
        <v>15</v>
      </c>
      <c r="M170" s="121">
        <f t="shared" ref="M170:M176" si="3">G170*(1+L170/100)</f>
        <v>0</v>
      </c>
      <c r="N170" s="121">
        <v>5.1999999999999995E-4</v>
      </c>
      <c r="O170" s="121">
        <f t="shared" ref="O170:O176" si="4">ROUND(E170*N170,2)</f>
        <v>0</v>
      </c>
      <c r="P170" s="121">
        <v>0</v>
      </c>
      <c r="Q170" s="121">
        <f t="shared" ref="Q170:Q176" si="5">ROUND(E170*P170,2)</f>
        <v>0</v>
      </c>
      <c r="R170" s="121"/>
      <c r="S170" s="121" t="s">
        <v>141</v>
      </c>
      <c r="T170" s="121" t="s">
        <v>141</v>
      </c>
      <c r="U170" s="121">
        <v>0.52900000000000003</v>
      </c>
      <c r="V170" s="121">
        <f t="shared" ref="V170:V176" si="6">ROUND(E170*U170,2)</f>
        <v>3.17</v>
      </c>
      <c r="W170" s="121"/>
      <c r="X170" s="121" t="s">
        <v>130</v>
      </c>
      <c r="Y170" s="116"/>
      <c r="Z170" s="116"/>
      <c r="AA170" s="116"/>
      <c r="AB170" s="116"/>
      <c r="AC170" s="116"/>
      <c r="AD170" s="116"/>
      <c r="AE170" s="116"/>
      <c r="AF170" s="116"/>
      <c r="AG170" s="116" t="s">
        <v>131</v>
      </c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</row>
    <row r="171" spans="1:60" outlineLevel="1" x14ac:dyDescent="0.2">
      <c r="A171" s="139">
        <v>50</v>
      </c>
      <c r="B171" s="140" t="s">
        <v>291</v>
      </c>
      <c r="C171" s="148" t="s">
        <v>292</v>
      </c>
      <c r="D171" s="141" t="s">
        <v>145</v>
      </c>
      <c r="E171" s="142">
        <v>2</v>
      </c>
      <c r="F171" s="143"/>
      <c r="G171" s="144">
        <f t="shared" si="0"/>
        <v>0</v>
      </c>
      <c r="H171" s="121">
        <v>0</v>
      </c>
      <c r="I171" s="121">
        <f t="shared" si="1"/>
        <v>0</v>
      </c>
      <c r="J171" s="121">
        <v>79.2</v>
      </c>
      <c r="K171" s="121">
        <f t="shared" si="2"/>
        <v>158.4</v>
      </c>
      <c r="L171" s="121">
        <v>15</v>
      </c>
      <c r="M171" s="121">
        <f t="shared" si="3"/>
        <v>0</v>
      </c>
      <c r="N171" s="121">
        <v>0</v>
      </c>
      <c r="O171" s="121">
        <f t="shared" si="4"/>
        <v>0</v>
      </c>
      <c r="P171" s="121">
        <v>0</v>
      </c>
      <c r="Q171" s="121">
        <f t="shared" si="5"/>
        <v>0</v>
      </c>
      <c r="R171" s="121"/>
      <c r="S171" s="121" t="s">
        <v>141</v>
      </c>
      <c r="T171" s="121" t="s">
        <v>141</v>
      </c>
      <c r="U171" s="121">
        <v>0.157</v>
      </c>
      <c r="V171" s="121">
        <f t="shared" si="6"/>
        <v>0.31</v>
      </c>
      <c r="W171" s="121"/>
      <c r="X171" s="121" t="s">
        <v>130</v>
      </c>
      <c r="Y171" s="116"/>
      <c r="Z171" s="116"/>
      <c r="AA171" s="116"/>
      <c r="AB171" s="116"/>
      <c r="AC171" s="116"/>
      <c r="AD171" s="116"/>
      <c r="AE171" s="116"/>
      <c r="AF171" s="116"/>
      <c r="AG171" s="116" t="s">
        <v>131</v>
      </c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</row>
    <row r="172" spans="1:60" outlineLevel="1" x14ac:dyDescent="0.2">
      <c r="A172" s="139">
        <v>51</v>
      </c>
      <c r="B172" s="140" t="s">
        <v>293</v>
      </c>
      <c r="C172" s="148" t="s">
        <v>294</v>
      </c>
      <c r="D172" s="141" t="s">
        <v>145</v>
      </c>
      <c r="E172" s="142">
        <v>2</v>
      </c>
      <c r="F172" s="143"/>
      <c r="G172" s="144">
        <f t="shared" si="0"/>
        <v>0</v>
      </c>
      <c r="H172" s="121">
        <v>0</v>
      </c>
      <c r="I172" s="121">
        <f t="shared" si="1"/>
        <v>0</v>
      </c>
      <c r="J172" s="121">
        <v>87.7</v>
      </c>
      <c r="K172" s="121">
        <f t="shared" si="2"/>
        <v>175.4</v>
      </c>
      <c r="L172" s="121">
        <v>15</v>
      </c>
      <c r="M172" s="121">
        <f t="shared" si="3"/>
        <v>0</v>
      </c>
      <c r="N172" s="121">
        <v>0</v>
      </c>
      <c r="O172" s="121">
        <f t="shared" si="4"/>
        <v>0</v>
      </c>
      <c r="P172" s="121">
        <v>0</v>
      </c>
      <c r="Q172" s="121">
        <f t="shared" si="5"/>
        <v>0</v>
      </c>
      <c r="R172" s="121"/>
      <c r="S172" s="121" t="s">
        <v>141</v>
      </c>
      <c r="T172" s="121" t="s">
        <v>141</v>
      </c>
      <c r="U172" s="121">
        <v>0.17399999999999999</v>
      </c>
      <c r="V172" s="121">
        <f t="shared" si="6"/>
        <v>0.35</v>
      </c>
      <c r="W172" s="121"/>
      <c r="X172" s="121" t="s">
        <v>130</v>
      </c>
      <c r="Y172" s="116"/>
      <c r="Z172" s="116"/>
      <c r="AA172" s="116"/>
      <c r="AB172" s="116"/>
      <c r="AC172" s="116"/>
      <c r="AD172" s="116"/>
      <c r="AE172" s="116"/>
      <c r="AF172" s="116"/>
      <c r="AG172" s="116" t="s">
        <v>131</v>
      </c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</row>
    <row r="173" spans="1:60" outlineLevel="1" x14ac:dyDescent="0.2">
      <c r="A173" s="139">
        <v>52</v>
      </c>
      <c r="B173" s="140" t="s">
        <v>295</v>
      </c>
      <c r="C173" s="148" t="s">
        <v>296</v>
      </c>
      <c r="D173" s="141" t="s">
        <v>145</v>
      </c>
      <c r="E173" s="142">
        <v>1</v>
      </c>
      <c r="F173" s="143"/>
      <c r="G173" s="144">
        <f t="shared" si="0"/>
        <v>0</v>
      </c>
      <c r="H173" s="121">
        <v>0</v>
      </c>
      <c r="I173" s="121">
        <f t="shared" si="1"/>
        <v>0</v>
      </c>
      <c r="J173" s="121">
        <v>130.5</v>
      </c>
      <c r="K173" s="121">
        <f t="shared" si="2"/>
        <v>130.5</v>
      </c>
      <c r="L173" s="121">
        <v>15</v>
      </c>
      <c r="M173" s="121">
        <f t="shared" si="3"/>
        <v>0</v>
      </c>
      <c r="N173" s="121">
        <v>0</v>
      </c>
      <c r="O173" s="121">
        <f t="shared" si="4"/>
        <v>0</v>
      </c>
      <c r="P173" s="121">
        <v>0</v>
      </c>
      <c r="Q173" s="121">
        <f t="shared" si="5"/>
        <v>0</v>
      </c>
      <c r="R173" s="121"/>
      <c r="S173" s="121" t="s">
        <v>141</v>
      </c>
      <c r="T173" s="121" t="s">
        <v>141</v>
      </c>
      <c r="U173" s="121">
        <v>0.25900000000000001</v>
      </c>
      <c r="V173" s="121">
        <f t="shared" si="6"/>
        <v>0.26</v>
      </c>
      <c r="W173" s="121"/>
      <c r="X173" s="121" t="s">
        <v>130</v>
      </c>
      <c r="Y173" s="116"/>
      <c r="Z173" s="116"/>
      <c r="AA173" s="116"/>
      <c r="AB173" s="116"/>
      <c r="AC173" s="116"/>
      <c r="AD173" s="116"/>
      <c r="AE173" s="116"/>
      <c r="AF173" s="116"/>
      <c r="AG173" s="116" t="s">
        <v>131</v>
      </c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</row>
    <row r="174" spans="1:60" outlineLevel="1" x14ac:dyDescent="0.2">
      <c r="A174" s="139">
        <v>53</v>
      </c>
      <c r="B174" s="140" t="s">
        <v>297</v>
      </c>
      <c r="C174" s="148" t="s">
        <v>298</v>
      </c>
      <c r="D174" s="141" t="s">
        <v>145</v>
      </c>
      <c r="E174" s="142">
        <v>1</v>
      </c>
      <c r="F174" s="143"/>
      <c r="G174" s="144">
        <f t="shared" si="0"/>
        <v>0</v>
      </c>
      <c r="H174" s="121">
        <v>0</v>
      </c>
      <c r="I174" s="121">
        <f t="shared" si="1"/>
        <v>0</v>
      </c>
      <c r="J174" s="121">
        <v>238.5</v>
      </c>
      <c r="K174" s="121">
        <f t="shared" si="2"/>
        <v>238.5</v>
      </c>
      <c r="L174" s="121">
        <v>15</v>
      </c>
      <c r="M174" s="121">
        <f t="shared" si="3"/>
        <v>0</v>
      </c>
      <c r="N174" s="121">
        <v>0</v>
      </c>
      <c r="O174" s="121">
        <f t="shared" si="4"/>
        <v>0</v>
      </c>
      <c r="P174" s="121">
        <v>0</v>
      </c>
      <c r="Q174" s="121">
        <f t="shared" si="5"/>
        <v>0</v>
      </c>
      <c r="R174" s="121"/>
      <c r="S174" s="121" t="s">
        <v>141</v>
      </c>
      <c r="T174" s="121" t="s">
        <v>151</v>
      </c>
      <c r="U174" s="121">
        <v>0.45</v>
      </c>
      <c r="V174" s="121">
        <f t="shared" si="6"/>
        <v>0.45</v>
      </c>
      <c r="W174" s="121"/>
      <c r="X174" s="121" t="s">
        <v>130</v>
      </c>
      <c r="Y174" s="116"/>
      <c r="Z174" s="116"/>
      <c r="AA174" s="116"/>
      <c r="AB174" s="116"/>
      <c r="AC174" s="116"/>
      <c r="AD174" s="116"/>
      <c r="AE174" s="116"/>
      <c r="AF174" s="116"/>
      <c r="AG174" s="116" t="s">
        <v>131</v>
      </c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</row>
    <row r="175" spans="1:60" ht="22.5" outlineLevel="1" x14ac:dyDescent="0.2">
      <c r="A175" s="139">
        <v>54</v>
      </c>
      <c r="B175" s="140" t="s">
        <v>299</v>
      </c>
      <c r="C175" s="148" t="s">
        <v>300</v>
      </c>
      <c r="D175" s="141" t="s">
        <v>301</v>
      </c>
      <c r="E175" s="142">
        <v>2</v>
      </c>
      <c r="F175" s="143"/>
      <c r="G175" s="144">
        <f t="shared" si="0"/>
        <v>0</v>
      </c>
      <c r="H175" s="121">
        <v>0</v>
      </c>
      <c r="I175" s="121">
        <f t="shared" si="1"/>
        <v>0</v>
      </c>
      <c r="J175" s="121">
        <v>450</v>
      </c>
      <c r="K175" s="121">
        <f t="shared" si="2"/>
        <v>900</v>
      </c>
      <c r="L175" s="121">
        <v>15</v>
      </c>
      <c r="M175" s="121">
        <f t="shared" si="3"/>
        <v>0</v>
      </c>
      <c r="N175" s="121">
        <v>0</v>
      </c>
      <c r="O175" s="121">
        <f t="shared" si="4"/>
        <v>0</v>
      </c>
      <c r="P175" s="121">
        <v>0</v>
      </c>
      <c r="Q175" s="121">
        <f t="shared" si="5"/>
        <v>0</v>
      </c>
      <c r="R175" s="121"/>
      <c r="S175" s="121" t="s">
        <v>128</v>
      </c>
      <c r="T175" s="121" t="s">
        <v>168</v>
      </c>
      <c r="U175" s="121">
        <v>0</v>
      </c>
      <c r="V175" s="121">
        <f t="shared" si="6"/>
        <v>0</v>
      </c>
      <c r="W175" s="121"/>
      <c r="X175" s="121" t="s">
        <v>130</v>
      </c>
      <c r="Y175" s="116"/>
      <c r="Z175" s="116"/>
      <c r="AA175" s="116"/>
      <c r="AB175" s="116"/>
      <c r="AC175" s="116"/>
      <c r="AD175" s="116"/>
      <c r="AE175" s="116"/>
      <c r="AF175" s="116"/>
      <c r="AG175" s="116" t="s">
        <v>131</v>
      </c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</row>
    <row r="176" spans="1:60" outlineLevel="1" x14ac:dyDescent="0.2">
      <c r="A176" s="139">
        <v>55</v>
      </c>
      <c r="B176" s="140" t="s">
        <v>302</v>
      </c>
      <c r="C176" s="148" t="s">
        <v>303</v>
      </c>
      <c r="D176" s="141" t="s">
        <v>0</v>
      </c>
      <c r="E176" s="142">
        <v>43.088000000000001</v>
      </c>
      <c r="F176" s="143"/>
      <c r="G176" s="144">
        <f t="shared" si="0"/>
        <v>0</v>
      </c>
      <c r="H176" s="121">
        <v>0</v>
      </c>
      <c r="I176" s="121">
        <f t="shared" si="1"/>
        <v>0</v>
      </c>
      <c r="J176" s="121">
        <v>1.85</v>
      </c>
      <c r="K176" s="121">
        <f t="shared" si="2"/>
        <v>79.709999999999994</v>
      </c>
      <c r="L176" s="121">
        <v>15</v>
      </c>
      <c r="M176" s="121">
        <f t="shared" si="3"/>
        <v>0</v>
      </c>
      <c r="N176" s="121">
        <v>0</v>
      </c>
      <c r="O176" s="121">
        <f t="shared" si="4"/>
        <v>0</v>
      </c>
      <c r="P176" s="121">
        <v>0</v>
      </c>
      <c r="Q176" s="121">
        <f t="shared" si="5"/>
        <v>0</v>
      </c>
      <c r="R176" s="121"/>
      <c r="S176" s="121" t="s">
        <v>141</v>
      </c>
      <c r="T176" s="121" t="s">
        <v>151</v>
      </c>
      <c r="U176" s="121">
        <v>0</v>
      </c>
      <c r="V176" s="121">
        <f t="shared" si="6"/>
        <v>0</v>
      </c>
      <c r="W176" s="121"/>
      <c r="X176" s="121" t="s">
        <v>271</v>
      </c>
      <c r="Y176" s="116"/>
      <c r="Z176" s="116"/>
      <c r="AA176" s="116"/>
      <c r="AB176" s="116"/>
      <c r="AC176" s="116"/>
      <c r="AD176" s="116"/>
      <c r="AE176" s="116"/>
      <c r="AF176" s="116"/>
      <c r="AG176" s="116" t="s">
        <v>272</v>
      </c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</row>
    <row r="177" spans="1:60" x14ac:dyDescent="0.2">
      <c r="A177" s="127" t="s">
        <v>125</v>
      </c>
      <c r="B177" s="128" t="s">
        <v>71</v>
      </c>
      <c r="C177" s="145" t="s">
        <v>72</v>
      </c>
      <c r="D177" s="129"/>
      <c r="E177" s="130"/>
      <c r="F177" s="131"/>
      <c r="G177" s="132">
        <f>SUMIF(AG178:AG183,"&lt;&gt;NOR",G178:G183)</f>
        <v>0</v>
      </c>
      <c r="H177" s="126"/>
      <c r="I177" s="126">
        <f>SUM(I178:I183)</f>
        <v>2297.6099999999997</v>
      </c>
      <c r="J177" s="126"/>
      <c r="K177" s="126">
        <f>SUM(K178:K183)</f>
        <v>5082.6000000000013</v>
      </c>
      <c r="L177" s="126"/>
      <c r="M177" s="126">
        <f>SUM(M178:M183)</f>
        <v>0</v>
      </c>
      <c r="N177" s="126"/>
      <c r="O177" s="126">
        <f>SUM(O178:O183)</f>
        <v>0.05</v>
      </c>
      <c r="P177" s="126"/>
      <c r="Q177" s="126">
        <f>SUM(Q178:Q183)</f>
        <v>0</v>
      </c>
      <c r="R177" s="126"/>
      <c r="S177" s="126"/>
      <c r="T177" s="126"/>
      <c r="U177" s="126"/>
      <c r="V177" s="126">
        <f>SUM(V178:V183)</f>
        <v>10.75</v>
      </c>
      <c r="W177" s="126"/>
      <c r="X177" s="126"/>
      <c r="AG177" t="s">
        <v>126</v>
      </c>
    </row>
    <row r="178" spans="1:60" outlineLevel="1" x14ac:dyDescent="0.2">
      <c r="A178" s="139">
        <v>56</v>
      </c>
      <c r="B178" s="140" t="s">
        <v>304</v>
      </c>
      <c r="C178" s="148" t="s">
        <v>305</v>
      </c>
      <c r="D178" s="141" t="s">
        <v>156</v>
      </c>
      <c r="E178" s="142">
        <v>12</v>
      </c>
      <c r="F178" s="143"/>
      <c r="G178" s="144">
        <f t="shared" ref="G178:G183" si="7">ROUND(E178*F178,2)</f>
        <v>0</v>
      </c>
      <c r="H178" s="121">
        <v>78.180000000000007</v>
      </c>
      <c r="I178" s="121">
        <f t="shared" ref="I178:I183" si="8">ROUND(E178*H178,2)</f>
        <v>938.16</v>
      </c>
      <c r="J178" s="121">
        <v>257.82</v>
      </c>
      <c r="K178" s="121">
        <f t="shared" ref="K178:K183" si="9">ROUND(E178*J178,2)</f>
        <v>3093.84</v>
      </c>
      <c r="L178" s="121">
        <v>15</v>
      </c>
      <c r="M178" s="121">
        <f t="shared" ref="M178:M183" si="10">G178*(1+L178/100)</f>
        <v>0</v>
      </c>
      <c r="N178" s="121">
        <v>3.9899999999999996E-3</v>
      </c>
      <c r="O178" s="121">
        <f t="shared" ref="O178:O183" si="11">ROUND(E178*N178,2)</f>
        <v>0.05</v>
      </c>
      <c r="P178" s="121">
        <v>0</v>
      </c>
      <c r="Q178" s="121">
        <f t="shared" ref="Q178:Q183" si="12">ROUND(E178*P178,2)</f>
        <v>0</v>
      </c>
      <c r="R178" s="121"/>
      <c r="S178" s="121" t="s">
        <v>141</v>
      </c>
      <c r="T178" s="121" t="s">
        <v>141</v>
      </c>
      <c r="U178" s="121">
        <v>0.54290000000000005</v>
      </c>
      <c r="V178" s="121">
        <f t="shared" ref="V178:V183" si="13">ROUND(E178*U178,2)</f>
        <v>6.51</v>
      </c>
      <c r="W178" s="121"/>
      <c r="X178" s="121" t="s">
        <v>130</v>
      </c>
      <c r="Y178" s="116"/>
      <c r="Z178" s="116"/>
      <c r="AA178" s="116"/>
      <c r="AB178" s="116"/>
      <c r="AC178" s="116"/>
      <c r="AD178" s="116"/>
      <c r="AE178" s="116"/>
      <c r="AF178" s="116"/>
      <c r="AG178" s="116" t="s">
        <v>131</v>
      </c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</row>
    <row r="179" spans="1:60" ht="22.5" outlineLevel="1" x14ac:dyDescent="0.2">
      <c r="A179" s="139">
        <v>57</v>
      </c>
      <c r="B179" s="140" t="s">
        <v>306</v>
      </c>
      <c r="C179" s="148" t="s">
        <v>307</v>
      </c>
      <c r="D179" s="141" t="s">
        <v>156</v>
      </c>
      <c r="E179" s="142">
        <v>12</v>
      </c>
      <c r="F179" s="143"/>
      <c r="G179" s="144">
        <f t="shared" si="7"/>
        <v>0</v>
      </c>
      <c r="H179" s="121">
        <v>27.39</v>
      </c>
      <c r="I179" s="121">
        <f t="shared" si="8"/>
        <v>328.68</v>
      </c>
      <c r="J179" s="121">
        <v>59.31</v>
      </c>
      <c r="K179" s="121">
        <f t="shared" si="9"/>
        <v>711.72</v>
      </c>
      <c r="L179" s="121">
        <v>15</v>
      </c>
      <c r="M179" s="121">
        <f t="shared" si="10"/>
        <v>0</v>
      </c>
      <c r="N179" s="121">
        <v>4.0000000000000003E-5</v>
      </c>
      <c r="O179" s="121">
        <f t="shared" si="11"/>
        <v>0</v>
      </c>
      <c r="P179" s="121">
        <v>0</v>
      </c>
      <c r="Q179" s="121">
        <f t="shared" si="12"/>
        <v>0</v>
      </c>
      <c r="R179" s="121"/>
      <c r="S179" s="121" t="s">
        <v>141</v>
      </c>
      <c r="T179" s="121" t="s">
        <v>141</v>
      </c>
      <c r="U179" s="121">
        <v>0.129</v>
      </c>
      <c r="V179" s="121">
        <f t="shared" si="13"/>
        <v>1.55</v>
      </c>
      <c r="W179" s="121"/>
      <c r="X179" s="121" t="s">
        <v>130</v>
      </c>
      <c r="Y179" s="116"/>
      <c r="Z179" s="116"/>
      <c r="AA179" s="116"/>
      <c r="AB179" s="116"/>
      <c r="AC179" s="116"/>
      <c r="AD179" s="116"/>
      <c r="AE179" s="116"/>
      <c r="AF179" s="116"/>
      <c r="AG179" s="116" t="s">
        <v>131</v>
      </c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</row>
    <row r="180" spans="1:60" outlineLevel="1" x14ac:dyDescent="0.2">
      <c r="A180" s="139">
        <v>58</v>
      </c>
      <c r="B180" s="140" t="s">
        <v>308</v>
      </c>
      <c r="C180" s="148" t="s">
        <v>309</v>
      </c>
      <c r="D180" s="141" t="s">
        <v>145</v>
      </c>
      <c r="E180" s="142">
        <v>3</v>
      </c>
      <c r="F180" s="143"/>
      <c r="G180" s="144">
        <f t="shared" si="7"/>
        <v>0</v>
      </c>
      <c r="H180" s="121">
        <v>112.43</v>
      </c>
      <c r="I180" s="121">
        <f t="shared" si="8"/>
        <v>337.29</v>
      </c>
      <c r="J180" s="121">
        <v>118.57</v>
      </c>
      <c r="K180" s="121">
        <f t="shared" si="9"/>
        <v>355.71</v>
      </c>
      <c r="L180" s="121">
        <v>15</v>
      </c>
      <c r="M180" s="121">
        <f t="shared" si="10"/>
        <v>0</v>
      </c>
      <c r="N180" s="121">
        <v>6.3000000000000003E-4</v>
      </c>
      <c r="O180" s="121">
        <f t="shared" si="11"/>
        <v>0</v>
      </c>
      <c r="P180" s="121">
        <v>0</v>
      </c>
      <c r="Q180" s="121">
        <f t="shared" si="12"/>
        <v>0</v>
      </c>
      <c r="R180" s="121"/>
      <c r="S180" s="121" t="s">
        <v>141</v>
      </c>
      <c r="T180" s="121" t="s">
        <v>141</v>
      </c>
      <c r="U180" s="121">
        <v>0.27200000000000002</v>
      </c>
      <c r="V180" s="121">
        <f t="shared" si="13"/>
        <v>0.82</v>
      </c>
      <c r="W180" s="121"/>
      <c r="X180" s="121" t="s">
        <v>130</v>
      </c>
      <c r="Y180" s="116"/>
      <c r="Z180" s="116"/>
      <c r="AA180" s="116"/>
      <c r="AB180" s="116"/>
      <c r="AC180" s="116"/>
      <c r="AD180" s="116"/>
      <c r="AE180" s="116"/>
      <c r="AF180" s="116"/>
      <c r="AG180" s="116" t="s">
        <v>131</v>
      </c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</row>
    <row r="181" spans="1:60" outlineLevel="1" x14ac:dyDescent="0.2">
      <c r="A181" s="139">
        <v>59</v>
      </c>
      <c r="B181" s="140" t="s">
        <v>310</v>
      </c>
      <c r="C181" s="148" t="s">
        <v>311</v>
      </c>
      <c r="D181" s="141" t="s">
        <v>312</v>
      </c>
      <c r="E181" s="142">
        <v>3</v>
      </c>
      <c r="F181" s="143"/>
      <c r="G181" s="144">
        <f t="shared" si="7"/>
        <v>0</v>
      </c>
      <c r="H181" s="121">
        <v>230.12</v>
      </c>
      <c r="I181" s="121">
        <f t="shared" si="8"/>
        <v>690.36</v>
      </c>
      <c r="J181" s="121">
        <v>235.38</v>
      </c>
      <c r="K181" s="121">
        <f t="shared" si="9"/>
        <v>706.14</v>
      </c>
      <c r="L181" s="121">
        <v>15</v>
      </c>
      <c r="M181" s="121">
        <f t="shared" si="10"/>
        <v>0</v>
      </c>
      <c r="N181" s="121">
        <v>1.48E-3</v>
      </c>
      <c r="O181" s="121">
        <f t="shared" si="11"/>
        <v>0</v>
      </c>
      <c r="P181" s="121">
        <v>0</v>
      </c>
      <c r="Q181" s="121">
        <f t="shared" si="12"/>
        <v>0</v>
      </c>
      <c r="R181" s="121"/>
      <c r="S181" s="121" t="s">
        <v>141</v>
      </c>
      <c r="T181" s="121" t="s">
        <v>141</v>
      </c>
      <c r="U181" s="121">
        <v>0.54</v>
      </c>
      <c r="V181" s="121">
        <f t="shared" si="13"/>
        <v>1.62</v>
      </c>
      <c r="W181" s="121"/>
      <c r="X181" s="121" t="s">
        <v>130</v>
      </c>
      <c r="Y181" s="116"/>
      <c r="Z181" s="116"/>
      <c r="AA181" s="116"/>
      <c r="AB181" s="116"/>
      <c r="AC181" s="116"/>
      <c r="AD181" s="116"/>
      <c r="AE181" s="116"/>
      <c r="AF181" s="116"/>
      <c r="AG181" s="116" t="s">
        <v>131</v>
      </c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</row>
    <row r="182" spans="1:60" outlineLevel="1" x14ac:dyDescent="0.2">
      <c r="A182" s="139">
        <v>60</v>
      </c>
      <c r="B182" s="140" t="s">
        <v>313</v>
      </c>
      <c r="C182" s="148" t="s">
        <v>314</v>
      </c>
      <c r="D182" s="141" t="s">
        <v>156</v>
      </c>
      <c r="E182" s="142">
        <v>12</v>
      </c>
      <c r="F182" s="143"/>
      <c r="G182" s="144">
        <f t="shared" si="7"/>
        <v>0</v>
      </c>
      <c r="H182" s="121">
        <v>0.26</v>
      </c>
      <c r="I182" s="121">
        <f t="shared" si="8"/>
        <v>3.12</v>
      </c>
      <c r="J182" s="121">
        <v>10.64</v>
      </c>
      <c r="K182" s="121">
        <f t="shared" si="9"/>
        <v>127.68</v>
      </c>
      <c r="L182" s="121">
        <v>15</v>
      </c>
      <c r="M182" s="121">
        <f t="shared" si="10"/>
        <v>0</v>
      </c>
      <c r="N182" s="121">
        <v>0</v>
      </c>
      <c r="O182" s="121">
        <f t="shared" si="11"/>
        <v>0</v>
      </c>
      <c r="P182" s="121">
        <v>0</v>
      </c>
      <c r="Q182" s="121">
        <f t="shared" si="12"/>
        <v>0</v>
      </c>
      <c r="R182" s="121"/>
      <c r="S182" s="121" t="s">
        <v>141</v>
      </c>
      <c r="T182" s="121" t="s">
        <v>141</v>
      </c>
      <c r="U182" s="121">
        <v>2.1000000000000001E-2</v>
      </c>
      <c r="V182" s="121">
        <f t="shared" si="13"/>
        <v>0.25</v>
      </c>
      <c r="W182" s="121"/>
      <c r="X182" s="121" t="s">
        <v>130</v>
      </c>
      <c r="Y182" s="116"/>
      <c r="Z182" s="116"/>
      <c r="AA182" s="116"/>
      <c r="AB182" s="116"/>
      <c r="AC182" s="116"/>
      <c r="AD182" s="116"/>
      <c r="AE182" s="116"/>
      <c r="AF182" s="116"/>
      <c r="AG182" s="116" t="s">
        <v>131</v>
      </c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</row>
    <row r="183" spans="1:60" outlineLevel="1" x14ac:dyDescent="0.2">
      <c r="A183" s="139">
        <v>61</v>
      </c>
      <c r="B183" s="140" t="s">
        <v>315</v>
      </c>
      <c r="C183" s="148" t="s">
        <v>316</v>
      </c>
      <c r="D183" s="141" t="s">
        <v>0</v>
      </c>
      <c r="E183" s="142">
        <v>72.927000000000007</v>
      </c>
      <c r="F183" s="143"/>
      <c r="G183" s="144">
        <f t="shared" si="7"/>
        <v>0</v>
      </c>
      <c r="H183" s="121">
        <v>0</v>
      </c>
      <c r="I183" s="121">
        <f t="shared" si="8"/>
        <v>0</v>
      </c>
      <c r="J183" s="121">
        <v>1.2</v>
      </c>
      <c r="K183" s="121">
        <f t="shared" si="9"/>
        <v>87.51</v>
      </c>
      <c r="L183" s="121">
        <v>15</v>
      </c>
      <c r="M183" s="121">
        <f t="shared" si="10"/>
        <v>0</v>
      </c>
      <c r="N183" s="121">
        <v>0</v>
      </c>
      <c r="O183" s="121">
        <f t="shared" si="11"/>
        <v>0</v>
      </c>
      <c r="P183" s="121">
        <v>0</v>
      </c>
      <c r="Q183" s="121">
        <f t="shared" si="12"/>
        <v>0</v>
      </c>
      <c r="R183" s="121"/>
      <c r="S183" s="121" t="s">
        <v>141</v>
      </c>
      <c r="T183" s="121" t="s">
        <v>151</v>
      </c>
      <c r="U183" s="121">
        <v>0</v>
      </c>
      <c r="V183" s="121">
        <f t="shared" si="13"/>
        <v>0</v>
      </c>
      <c r="W183" s="121"/>
      <c r="X183" s="121" t="s">
        <v>271</v>
      </c>
      <c r="Y183" s="116"/>
      <c r="Z183" s="116"/>
      <c r="AA183" s="116"/>
      <c r="AB183" s="116"/>
      <c r="AC183" s="116"/>
      <c r="AD183" s="116"/>
      <c r="AE183" s="116"/>
      <c r="AF183" s="116"/>
      <c r="AG183" s="116" t="s">
        <v>272</v>
      </c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</row>
    <row r="184" spans="1:60" x14ac:dyDescent="0.2">
      <c r="A184" s="127" t="s">
        <v>125</v>
      </c>
      <c r="B184" s="128" t="s">
        <v>73</v>
      </c>
      <c r="C184" s="145" t="s">
        <v>74</v>
      </c>
      <c r="D184" s="129"/>
      <c r="E184" s="130"/>
      <c r="F184" s="131"/>
      <c r="G184" s="132">
        <f>SUMIF(AG185:AG211,"&lt;&gt;NOR",G185:G211)</f>
        <v>0</v>
      </c>
      <c r="H184" s="126"/>
      <c r="I184" s="126">
        <f>SUM(I185:I211)</f>
        <v>20296.47</v>
      </c>
      <c r="J184" s="126"/>
      <c r="K184" s="126">
        <f>SUM(K185:K211)</f>
        <v>6493.2600000000011</v>
      </c>
      <c r="L184" s="126"/>
      <c r="M184" s="126">
        <f>SUM(M185:M211)</f>
        <v>0</v>
      </c>
      <c r="N184" s="126"/>
      <c r="O184" s="126">
        <f>SUM(O185:O211)</f>
        <v>0.11</v>
      </c>
      <c r="P184" s="126"/>
      <c r="Q184" s="126">
        <f>SUM(Q185:Q211)</f>
        <v>0.22</v>
      </c>
      <c r="R184" s="126"/>
      <c r="S184" s="126"/>
      <c r="T184" s="126"/>
      <c r="U184" s="126"/>
      <c r="V184" s="126">
        <f>SUM(V185:V211)</f>
        <v>10.49</v>
      </c>
      <c r="W184" s="126"/>
      <c r="X184" s="126"/>
      <c r="AG184" t="s">
        <v>126</v>
      </c>
    </row>
    <row r="185" spans="1:60" outlineLevel="1" x14ac:dyDescent="0.2">
      <c r="A185" s="139">
        <v>62</v>
      </c>
      <c r="B185" s="140" t="s">
        <v>317</v>
      </c>
      <c r="C185" s="148" t="s">
        <v>318</v>
      </c>
      <c r="D185" s="141" t="s">
        <v>319</v>
      </c>
      <c r="E185" s="142">
        <v>1</v>
      </c>
      <c r="F185" s="143"/>
      <c r="G185" s="144">
        <f t="shared" ref="G185:G201" si="14">ROUND(E185*F185,2)</f>
        <v>0</v>
      </c>
      <c r="H185" s="121">
        <v>563.53</v>
      </c>
      <c r="I185" s="121">
        <f t="shared" ref="I185:I201" si="15">ROUND(E185*H185,2)</f>
        <v>563.53</v>
      </c>
      <c r="J185" s="121">
        <v>672.47</v>
      </c>
      <c r="K185" s="121">
        <f t="shared" ref="K185:K201" si="16">ROUND(E185*J185,2)</f>
        <v>672.47</v>
      </c>
      <c r="L185" s="121">
        <v>15</v>
      </c>
      <c r="M185" s="121">
        <f t="shared" ref="M185:M201" si="17">G185*(1+L185/100)</f>
        <v>0</v>
      </c>
      <c r="N185" s="121">
        <v>1.8600000000000001E-3</v>
      </c>
      <c r="O185" s="121">
        <f t="shared" ref="O185:O201" si="18">ROUND(E185*N185,2)</f>
        <v>0</v>
      </c>
      <c r="P185" s="121">
        <v>0</v>
      </c>
      <c r="Q185" s="121">
        <f t="shared" ref="Q185:Q201" si="19">ROUND(E185*P185,2)</f>
        <v>0</v>
      </c>
      <c r="R185" s="121"/>
      <c r="S185" s="121" t="s">
        <v>141</v>
      </c>
      <c r="T185" s="121" t="s">
        <v>141</v>
      </c>
      <c r="U185" s="121">
        <v>1.3340000000000001</v>
      </c>
      <c r="V185" s="121">
        <f t="shared" ref="V185:V201" si="20">ROUND(E185*U185,2)</f>
        <v>1.33</v>
      </c>
      <c r="W185" s="121"/>
      <c r="X185" s="121" t="s">
        <v>130</v>
      </c>
      <c r="Y185" s="116"/>
      <c r="Z185" s="116"/>
      <c r="AA185" s="116"/>
      <c r="AB185" s="116"/>
      <c r="AC185" s="116"/>
      <c r="AD185" s="116"/>
      <c r="AE185" s="116"/>
      <c r="AF185" s="116"/>
      <c r="AG185" s="116" t="s">
        <v>131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</row>
    <row r="186" spans="1:60" outlineLevel="1" x14ac:dyDescent="0.2">
      <c r="A186" s="139">
        <v>63</v>
      </c>
      <c r="B186" s="140" t="s">
        <v>320</v>
      </c>
      <c r="C186" s="148" t="s">
        <v>321</v>
      </c>
      <c r="D186" s="141" t="s">
        <v>319</v>
      </c>
      <c r="E186" s="142">
        <v>1</v>
      </c>
      <c r="F186" s="143"/>
      <c r="G186" s="144">
        <f t="shared" si="14"/>
        <v>0</v>
      </c>
      <c r="H186" s="121">
        <v>95.29</v>
      </c>
      <c r="I186" s="121">
        <f t="shared" si="15"/>
        <v>95.29</v>
      </c>
      <c r="J186" s="121">
        <v>731.71</v>
      </c>
      <c r="K186" s="121">
        <f t="shared" si="16"/>
        <v>731.71</v>
      </c>
      <c r="L186" s="121">
        <v>15</v>
      </c>
      <c r="M186" s="121">
        <f t="shared" si="17"/>
        <v>0</v>
      </c>
      <c r="N186" s="121">
        <v>1.41E-3</v>
      </c>
      <c r="O186" s="121">
        <f t="shared" si="18"/>
        <v>0</v>
      </c>
      <c r="P186" s="121">
        <v>0</v>
      </c>
      <c r="Q186" s="121">
        <f t="shared" si="19"/>
        <v>0</v>
      </c>
      <c r="R186" s="121"/>
      <c r="S186" s="121" t="s">
        <v>141</v>
      </c>
      <c r="T186" s="121" t="s">
        <v>151</v>
      </c>
      <c r="U186" s="121">
        <v>1.575</v>
      </c>
      <c r="V186" s="121">
        <f t="shared" si="20"/>
        <v>1.58</v>
      </c>
      <c r="W186" s="121"/>
      <c r="X186" s="121" t="s">
        <v>130</v>
      </c>
      <c r="Y186" s="116"/>
      <c r="Z186" s="116"/>
      <c r="AA186" s="116"/>
      <c r="AB186" s="116"/>
      <c r="AC186" s="116"/>
      <c r="AD186" s="116"/>
      <c r="AE186" s="116"/>
      <c r="AF186" s="116"/>
      <c r="AG186" s="116" t="s">
        <v>131</v>
      </c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</row>
    <row r="187" spans="1:60" ht="22.5" outlineLevel="1" x14ac:dyDescent="0.2">
      <c r="A187" s="139">
        <v>64</v>
      </c>
      <c r="B187" s="140" t="s">
        <v>568</v>
      </c>
      <c r="C187" s="148" t="s">
        <v>569</v>
      </c>
      <c r="D187" s="141" t="s">
        <v>319</v>
      </c>
      <c r="E187" s="142">
        <v>1</v>
      </c>
      <c r="F187" s="143"/>
      <c r="G187" s="144">
        <f t="shared" si="14"/>
        <v>0</v>
      </c>
      <c r="H187" s="121">
        <v>0</v>
      </c>
      <c r="I187" s="121">
        <f t="shared" si="15"/>
        <v>0</v>
      </c>
      <c r="J187" s="121">
        <v>274.5</v>
      </c>
      <c r="K187" s="121">
        <f t="shared" si="16"/>
        <v>274.5</v>
      </c>
      <c r="L187" s="121">
        <v>15</v>
      </c>
      <c r="M187" s="121">
        <f t="shared" si="17"/>
        <v>0</v>
      </c>
      <c r="N187" s="121">
        <v>0</v>
      </c>
      <c r="O187" s="121">
        <f t="shared" si="18"/>
        <v>0</v>
      </c>
      <c r="P187" s="121">
        <v>8.7999999999999995E-2</v>
      </c>
      <c r="Q187" s="121">
        <f t="shared" si="19"/>
        <v>0.09</v>
      </c>
      <c r="R187" s="121"/>
      <c r="S187" s="121" t="s">
        <v>141</v>
      </c>
      <c r="T187" s="121" t="s">
        <v>141</v>
      </c>
      <c r="U187" s="121">
        <v>0.69299999999999995</v>
      </c>
      <c r="V187" s="121">
        <f t="shared" si="20"/>
        <v>0.69</v>
      </c>
      <c r="W187" s="121"/>
      <c r="X187" s="121" t="s">
        <v>130</v>
      </c>
      <c r="Y187" s="116"/>
      <c r="Z187" s="116"/>
      <c r="AA187" s="116"/>
      <c r="AB187" s="116"/>
      <c r="AC187" s="116"/>
      <c r="AD187" s="116"/>
      <c r="AE187" s="116"/>
      <c r="AF187" s="116"/>
      <c r="AG187" s="116" t="s">
        <v>131</v>
      </c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</row>
    <row r="188" spans="1:60" ht="22.5" outlineLevel="1" x14ac:dyDescent="0.2">
      <c r="A188" s="139">
        <v>65</v>
      </c>
      <c r="B188" s="140" t="s">
        <v>324</v>
      </c>
      <c r="C188" s="148" t="s">
        <v>325</v>
      </c>
      <c r="D188" s="141" t="s">
        <v>319</v>
      </c>
      <c r="E188" s="142">
        <v>3</v>
      </c>
      <c r="F188" s="143"/>
      <c r="G188" s="144">
        <f t="shared" si="14"/>
        <v>0</v>
      </c>
      <c r="H188" s="121">
        <v>23.85</v>
      </c>
      <c r="I188" s="121">
        <f t="shared" si="15"/>
        <v>71.55</v>
      </c>
      <c r="J188" s="121">
        <v>166.15</v>
      </c>
      <c r="K188" s="121">
        <f t="shared" si="16"/>
        <v>498.45</v>
      </c>
      <c r="L188" s="121">
        <v>15</v>
      </c>
      <c r="M188" s="121">
        <f t="shared" si="17"/>
        <v>0</v>
      </c>
      <c r="N188" s="121">
        <v>3.0000000000000001E-5</v>
      </c>
      <c r="O188" s="121">
        <f t="shared" si="18"/>
        <v>0</v>
      </c>
      <c r="P188" s="121">
        <v>0</v>
      </c>
      <c r="Q188" s="121">
        <f t="shared" si="19"/>
        <v>0</v>
      </c>
      <c r="R188" s="121"/>
      <c r="S188" s="121" t="s">
        <v>141</v>
      </c>
      <c r="T188" s="121" t="s">
        <v>141</v>
      </c>
      <c r="U188" s="121">
        <v>0.33</v>
      </c>
      <c r="V188" s="121">
        <f t="shared" si="20"/>
        <v>0.99</v>
      </c>
      <c r="W188" s="121"/>
      <c r="X188" s="121" t="s">
        <v>130</v>
      </c>
      <c r="Y188" s="116"/>
      <c r="Z188" s="116"/>
      <c r="AA188" s="116"/>
      <c r="AB188" s="116"/>
      <c r="AC188" s="116"/>
      <c r="AD188" s="116"/>
      <c r="AE188" s="116"/>
      <c r="AF188" s="116"/>
      <c r="AG188" s="116" t="s">
        <v>131</v>
      </c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</row>
    <row r="189" spans="1:60" outlineLevel="1" x14ac:dyDescent="0.2">
      <c r="A189" s="139">
        <v>66</v>
      </c>
      <c r="B189" s="140" t="s">
        <v>326</v>
      </c>
      <c r="C189" s="148" t="s">
        <v>327</v>
      </c>
      <c r="D189" s="141" t="s">
        <v>319</v>
      </c>
      <c r="E189" s="142">
        <v>1</v>
      </c>
      <c r="F189" s="143"/>
      <c r="G189" s="144">
        <f t="shared" si="14"/>
        <v>0</v>
      </c>
      <c r="H189" s="121">
        <v>0</v>
      </c>
      <c r="I189" s="121">
        <f t="shared" si="15"/>
        <v>0</v>
      </c>
      <c r="J189" s="121">
        <v>123</v>
      </c>
      <c r="K189" s="121">
        <f t="shared" si="16"/>
        <v>123</v>
      </c>
      <c r="L189" s="121">
        <v>15</v>
      </c>
      <c r="M189" s="121">
        <f t="shared" si="17"/>
        <v>0</v>
      </c>
      <c r="N189" s="121">
        <v>0</v>
      </c>
      <c r="O189" s="121">
        <f t="shared" si="18"/>
        <v>0</v>
      </c>
      <c r="P189" s="121">
        <v>6.7000000000000004E-2</v>
      </c>
      <c r="Q189" s="121">
        <f t="shared" si="19"/>
        <v>7.0000000000000007E-2</v>
      </c>
      <c r="R189" s="121"/>
      <c r="S189" s="121" t="s">
        <v>141</v>
      </c>
      <c r="T189" s="121" t="s">
        <v>141</v>
      </c>
      <c r="U189" s="121">
        <v>0.31</v>
      </c>
      <c r="V189" s="121">
        <f t="shared" si="20"/>
        <v>0.31</v>
      </c>
      <c r="W189" s="121"/>
      <c r="X189" s="121" t="s">
        <v>130</v>
      </c>
      <c r="Y189" s="116"/>
      <c r="Z189" s="116"/>
      <c r="AA189" s="116"/>
      <c r="AB189" s="116"/>
      <c r="AC189" s="116"/>
      <c r="AD189" s="116"/>
      <c r="AE189" s="116"/>
      <c r="AF189" s="116"/>
      <c r="AG189" s="116" t="s">
        <v>131</v>
      </c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</row>
    <row r="190" spans="1:60" outlineLevel="1" x14ac:dyDescent="0.2">
      <c r="A190" s="139">
        <v>67</v>
      </c>
      <c r="B190" s="140" t="s">
        <v>328</v>
      </c>
      <c r="C190" s="148" t="s">
        <v>329</v>
      </c>
      <c r="D190" s="141" t="s">
        <v>319</v>
      </c>
      <c r="E190" s="142">
        <v>5</v>
      </c>
      <c r="F190" s="143"/>
      <c r="G190" s="144">
        <f t="shared" si="14"/>
        <v>0</v>
      </c>
      <c r="H190" s="121">
        <v>129.06</v>
      </c>
      <c r="I190" s="121">
        <f t="shared" si="15"/>
        <v>645.29999999999995</v>
      </c>
      <c r="J190" s="121">
        <v>114.44</v>
      </c>
      <c r="K190" s="121">
        <f t="shared" si="16"/>
        <v>572.20000000000005</v>
      </c>
      <c r="L190" s="121">
        <v>15</v>
      </c>
      <c r="M190" s="121">
        <f t="shared" si="17"/>
        <v>0</v>
      </c>
      <c r="N190" s="121">
        <v>1.7000000000000001E-4</v>
      </c>
      <c r="O190" s="121">
        <f t="shared" si="18"/>
        <v>0</v>
      </c>
      <c r="P190" s="121">
        <v>0</v>
      </c>
      <c r="Q190" s="121">
        <f t="shared" si="19"/>
        <v>0</v>
      </c>
      <c r="R190" s="121"/>
      <c r="S190" s="121" t="s">
        <v>141</v>
      </c>
      <c r="T190" s="121" t="s">
        <v>141</v>
      </c>
      <c r="U190" s="121">
        <v>0.22700000000000001</v>
      </c>
      <c r="V190" s="121">
        <f t="shared" si="20"/>
        <v>1.1399999999999999</v>
      </c>
      <c r="W190" s="121"/>
      <c r="X190" s="121" t="s">
        <v>130</v>
      </c>
      <c r="Y190" s="116"/>
      <c r="Z190" s="116"/>
      <c r="AA190" s="116"/>
      <c r="AB190" s="116"/>
      <c r="AC190" s="116"/>
      <c r="AD190" s="116"/>
      <c r="AE190" s="116"/>
      <c r="AF190" s="116"/>
      <c r="AG190" s="116" t="s">
        <v>131</v>
      </c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</row>
    <row r="191" spans="1:60" ht="22.5" outlineLevel="1" x14ac:dyDescent="0.2">
      <c r="A191" s="139">
        <v>68</v>
      </c>
      <c r="B191" s="140" t="s">
        <v>330</v>
      </c>
      <c r="C191" s="148" t="s">
        <v>331</v>
      </c>
      <c r="D191" s="141" t="s">
        <v>319</v>
      </c>
      <c r="E191" s="142">
        <v>2</v>
      </c>
      <c r="F191" s="143"/>
      <c r="G191" s="144">
        <f t="shared" si="14"/>
        <v>0</v>
      </c>
      <c r="H191" s="121">
        <v>196.5</v>
      </c>
      <c r="I191" s="121">
        <f t="shared" si="15"/>
        <v>393</v>
      </c>
      <c r="J191" s="121">
        <v>62.5</v>
      </c>
      <c r="K191" s="121">
        <f t="shared" si="16"/>
        <v>125</v>
      </c>
      <c r="L191" s="121">
        <v>15</v>
      </c>
      <c r="M191" s="121">
        <f t="shared" si="17"/>
        <v>0</v>
      </c>
      <c r="N191" s="121">
        <v>2.4000000000000001E-4</v>
      </c>
      <c r="O191" s="121">
        <f t="shared" si="18"/>
        <v>0</v>
      </c>
      <c r="P191" s="121">
        <v>0</v>
      </c>
      <c r="Q191" s="121">
        <f t="shared" si="19"/>
        <v>0</v>
      </c>
      <c r="R191" s="121"/>
      <c r="S191" s="121" t="s">
        <v>141</v>
      </c>
      <c r="T191" s="121" t="s">
        <v>141</v>
      </c>
      <c r="U191" s="121">
        <v>0.124</v>
      </c>
      <c r="V191" s="121">
        <f t="shared" si="20"/>
        <v>0.25</v>
      </c>
      <c r="W191" s="121"/>
      <c r="X191" s="121" t="s">
        <v>130</v>
      </c>
      <c r="Y191" s="116"/>
      <c r="Z191" s="116"/>
      <c r="AA191" s="116"/>
      <c r="AB191" s="116"/>
      <c r="AC191" s="116"/>
      <c r="AD191" s="116"/>
      <c r="AE191" s="116"/>
      <c r="AF191" s="116"/>
      <c r="AG191" s="116" t="s">
        <v>131</v>
      </c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</row>
    <row r="192" spans="1:60" ht="22.5" outlineLevel="1" x14ac:dyDescent="0.2">
      <c r="A192" s="139">
        <v>69</v>
      </c>
      <c r="B192" s="140" t="s">
        <v>332</v>
      </c>
      <c r="C192" s="148" t="s">
        <v>333</v>
      </c>
      <c r="D192" s="141" t="s">
        <v>145</v>
      </c>
      <c r="E192" s="142">
        <v>1</v>
      </c>
      <c r="F192" s="143"/>
      <c r="G192" s="144">
        <f t="shared" si="14"/>
        <v>0</v>
      </c>
      <c r="H192" s="121">
        <v>1800.68</v>
      </c>
      <c r="I192" s="121">
        <f t="shared" si="15"/>
        <v>1800.68</v>
      </c>
      <c r="J192" s="121">
        <v>224.32</v>
      </c>
      <c r="K192" s="121">
        <f t="shared" si="16"/>
        <v>224.32</v>
      </c>
      <c r="L192" s="121">
        <v>15</v>
      </c>
      <c r="M192" s="121">
        <f t="shared" si="17"/>
        <v>0</v>
      </c>
      <c r="N192" s="121">
        <v>1.64E-3</v>
      </c>
      <c r="O192" s="121">
        <f t="shared" si="18"/>
        <v>0</v>
      </c>
      <c r="P192" s="121">
        <v>0</v>
      </c>
      <c r="Q192" s="121">
        <f t="shared" si="19"/>
        <v>0</v>
      </c>
      <c r="R192" s="121"/>
      <c r="S192" s="121" t="s">
        <v>141</v>
      </c>
      <c r="T192" s="121" t="s">
        <v>141</v>
      </c>
      <c r="U192" s="121">
        <v>0.44500000000000001</v>
      </c>
      <c r="V192" s="121">
        <f t="shared" si="20"/>
        <v>0.45</v>
      </c>
      <c r="W192" s="121"/>
      <c r="X192" s="121" t="s">
        <v>130</v>
      </c>
      <c r="Y192" s="116"/>
      <c r="Z192" s="116"/>
      <c r="AA192" s="116"/>
      <c r="AB192" s="116"/>
      <c r="AC192" s="116"/>
      <c r="AD192" s="116"/>
      <c r="AE192" s="116"/>
      <c r="AF192" s="116"/>
      <c r="AG192" s="116" t="s">
        <v>131</v>
      </c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</row>
    <row r="193" spans="1:60" outlineLevel="1" x14ac:dyDescent="0.2">
      <c r="A193" s="139">
        <v>70</v>
      </c>
      <c r="B193" s="140" t="s">
        <v>334</v>
      </c>
      <c r="C193" s="148" t="s">
        <v>335</v>
      </c>
      <c r="D193" s="141" t="s">
        <v>145</v>
      </c>
      <c r="E193" s="142">
        <v>1</v>
      </c>
      <c r="F193" s="143"/>
      <c r="G193" s="144">
        <f t="shared" si="14"/>
        <v>0</v>
      </c>
      <c r="H193" s="121">
        <v>2038.95</v>
      </c>
      <c r="I193" s="121">
        <f t="shared" si="15"/>
        <v>2038.95</v>
      </c>
      <c r="J193" s="121">
        <v>236.05</v>
      </c>
      <c r="K193" s="121">
        <f t="shared" si="16"/>
        <v>236.05</v>
      </c>
      <c r="L193" s="121">
        <v>15</v>
      </c>
      <c r="M193" s="121">
        <f t="shared" si="17"/>
        <v>0</v>
      </c>
      <c r="N193" s="121">
        <v>8.4999999999999995E-4</v>
      </c>
      <c r="O193" s="121">
        <f t="shared" si="18"/>
        <v>0</v>
      </c>
      <c r="P193" s="121">
        <v>0</v>
      </c>
      <c r="Q193" s="121">
        <f t="shared" si="19"/>
        <v>0</v>
      </c>
      <c r="R193" s="121"/>
      <c r="S193" s="121" t="s">
        <v>141</v>
      </c>
      <c r="T193" s="121" t="s">
        <v>151</v>
      </c>
      <c r="U193" s="121">
        <v>0.48499999999999999</v>
      </c>
      <c r="V193" s="121">
        <f t="shared" si="20"/>
        <v>0.49</v>
      </c>
      <c r="W193" s="121"/>
      <c r="X193" s="121" t="s">
        <v>130</v>
      </c>
      <c r="Y193" s="116"/>
      <c r="Z193" s="116"/>
      <c r="AA193" s="116"/>
      <c r="AB193" s="116"/>
      <c r="AC193" s="116"/>
      <c r="AD193" s="116"/>
      <c r="AE193" s="116"/>
      <c r="AF193" s="116"/>
      <c r="AG193" s="116" t="s">
        <v>131</v>
      </c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</row>
    <row r="194" spans="1:60" outlineLevel="1" x14ac:dyDescent="0.2">
      <c r="A194" s="139">
        <v>71</v>
      </c>
      <c r="B194" s="140" t="s">
        <v>336</v>
      </c>
      <c r="C194" s="148" t="s">
        <v>337</v>
      </c>
      <c r="D194" s="141" t="s">
        <v>145</v>
      </c>
      <c r="E194" s="142">
        <v>2</v>
      </c>
      <c r="F194" s="143"/>
      <c r="G194" s="144">
        <f t="shared" si="14"/>
        <v>0</v>
      </c>
      <c r="H194" s="121">
        <v>7.11</v>
      </c>
      <c r="I194" s="121">
        <f t="shared" si="15"/>
        <v>14.22</v>
      </c>
      <c r="J194" s="121">
        <v>224.39</v>
      </c>
      <c r="K194" s="121">
        <f t="shared" si="16"/>
        <v>448.78</v>
      </c>
      <c r="L194" s="121">
        <v>15</v>
      </c>
      <c r="M194" s="121">
        <f t="shared" si="17"/>
        <v>0</v>
      </c>
      <c r="N194" s="121">
        <v>4.0000000000000003E-5</v>
      </c>
      <c r="O194" s="121">
        <f t="shared" si="18"/>
        <v>0</v>
      </c>
      <c r="P194" s="121">
        <v>0</v>
      </c>
      <c r="Q194" s="121">
        <f t="shared" si="19"/>
        <v>0</v>
      </c>
      <c r="R194" s="121"/>
      <c r="S194" s="121" t="s">
        <v>141</v>
      </c>
      <c r="T194" s="121" t="s">
        <v>141</v>
      </c>
      <c r="U194" s="121">
        <v>0.44500000000000001</v>
      </c>
      <c r="V194" s="121">
        <f t="shared" si="20"/>
        <v>0.89</v>
      </c>
      <c r="W194" s="121"/>
      <c r="X194" s="121" t="s">
        <v>130</v>
      </c>
      <c r="Y194" s="116"/>
      <c r="Z194" s="116"/>
      <c r="AA194" s="116"/>
      <c r="AB194" s="116"/>
      <c r="AC194" s="116"/>
      <c r="AD194" s="116"/>
      <c r="AE194" s="116"/>
      <c r="AF194" s="116"/>
      <c r="AG194" s="116" t="s">
        <v>131</v>
      </c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</row>
    <row r="195" spans="1:60" outlineLevel="1" x14ac:dyDescent="0.2">
      <c r="A195" s="139">
        <v>72</v>
      </c>
      <c r="B195" s="140" t="s">
        <v>338</v>
      </c>
      <c r="C195" s="148" t="s">
        <v>339</v>
      </c>
      <c r="D195" s="141" t="s">
        <v>319</v>
      </c>
      <c r="E195" s="142">
        <v>1</v>
      </c>
      <c r="F195" s="143"/>
      <c r="G195" s="144">
        <f t="shared" si="14"/>
        <v>0</v>
      </c>
      <c r="H195" s="121">
        <v>0</v>
      </c>
      <c r="I195" s="121">
        <f t="shared" si="15"/>
        <v>0</v>
      </c>
      <c r="J195" s="121">
        <v>86</v>
      </c>
      <c r="K195" s="121">
        <f t="shared" si="16"/>
        <v>86</v>
      </c>
      <c r="L195" s="121">
        <v>15</v>
      </c>
      <c r="M195" s="121">
        <f t="shared" si="17"/>
        <v>0</v>
      </c>
      <c r="N195" s="121">
        <v>0</v>
      </c>
      <c r="O195" s="121">
        <f t="shared" si="18"/>
        <v>0</v>
      </c>
      <c r="P195" s="121">
        <v>1.56E-3</v>
      </c>
      <c r="Q195" s="121">
        <f t="shared" si="19"/>
        <v>0</v>
      </c>
      <c r="R195" s="121"/>
      <c r="S195" s="121" t="s">
        <v>141</v>
      </c>
      <c r="T195" s="121" t="s">
        <v>141</v>
      </c>
      <c r="U195" s="121">
        <v>0.217</v>
      </c>
      <c r="V195" s="121">
        <f t="shared" si="20"/>
        <v>0.22</v>
      </c>
      <c r="W195" s="121"/>
      <c r="X195" s="121" t="s">
        <v>130</v>
      </c>
      <c r="Y195" s="116"/>
      <c r="Z195" s="116"/>
      <c r="AA195" s="116"/>
      <c r="AB195" s="116"/>
      <c r="AC195" s="116"/>
      <c r="AD195" s="116"/>
      <c r="AE195" s="116"/>
      <c r="AF195" s="116"/>
      <c r="AG195" s="116" t="s">
        <v>131</v>
      </c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</row>
    <row r="196" spans="1:60" ht="22.5" outlineLevel="1" x14ac:dyDescent="0.2">
      <c r="A196" s="139">
        <v>73</v>
      </c>
      <c r="B196" s="140" t="s">
        <v>340</v>
      </c>
      <c r="C196" s="148" t="s">
        <v>341</v>
      </c>
      <c r="D196" s="141" t="s">
        <v>145</v>
      </c>
      <c r="E196" s="142">
        <v>1</v>
      </c>
      <c r="F196" s="143"/>
      <c r="G196" s="144">
        <f t="shared" si="14"/>
        <v>0</v>
      </c>
      <c r="H196" s="121">
        <v>435.99</v>
      </c>
      <c r="I196" s="121">
        <f t="shared" si="15"/>
        <v>435.99</v>
      </c>
      <c r="J196" s="121">
        <v>124.01</v>
      </c>
      <c r="K196" s="121">
        <f t="shared" si="16"/>
        <v>124.01</v>
      </c>
      <c r="L196" s="121">
        <v>15</v>
      </c>
      <c r="M196" s="121">
        <f t="shared" si="17"/>
        <v>0</v>
      </c>
      <c r="N196" s="121">
        <v>2.0000000000000001E-4</v>
      </c>
      <c r="O196" s="121">
        <f t="shared" si="18"/>
        <v>0</v>
      </c>
      <c r="P196" s="121">
        <v>0</v>
      </c>
      <c r="Q196" s="121">
        <f t="shared" si="19"/>
        <v>0</v>
      </c>
      <c r="R196" s="121"/>
      <c r="S196" s="121" t="s">
        <v>141</v>
      </c>
      <c r="T196" s="121" t="s">
        <v>141</v>
      </c>
      <c r="U196" s="121">
        <v>0.246</v>
      </c>
      <c r="V196" s="121">
        <f t="shared" si="20"/>
        <v>0.25</v>
      </c>
      <c r="W196" s="121"/>
      <c r="X196" s="121" t="s">
        <v>130</v>
      </c>
      <c r="Y196" s="116"/>
      <c r="Z196" s="116"/>
      <c r="AA196" s="116"/>
      <c r="AB196" s="116"/>
      <c r="AC196" s="116"/>
      <c r="AD196" s="116"/>
      <c r="AE196" s="116"/>
      <c r="AF196" s="116"/>
      <c r="AG196" s="116" t="s">
        <v>131</v>
      </c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</row>
    <row r="197" spans="1:60" ht="22.5" outlineLevel="1" x14ac:dyDescent="0.2">
      <c r="A197" s="139">
        <v>74</v>
      </c>
      <c r="B197" s="140" t="s">
        <v>342</v>
      </c>
      <c r="C197" s="148" t="s">
        <v>343</v>
      </c>
      <c r="D197" s="141" t="s">
        <v>145</v>
      </c>
      <c r="E197" s="142">
        <v>1</v>
      </c>
      <c r="F197" s="143"/>
      <c r="G197" s="144">
        <f t="shared" si="14"/>
        <v>0</v>
      </c>
      <c r="H197" s="121">
        <v>308.99</v>
      </c>
      <c r="I197" s="121">
        <f t="shared" si="15"/>
        <v>308.99</v>
      </c>
      <c r="J197" s="121">
        <v>124.01</v>
      </c>
      <c r="K197" s="121">
        <f t="shared" si="16"/>
        <v>124.01</v>
      </c>
      <c r="L197" s="121">
        <v>15</v>
      </c>
      <c r="M197" s="121">
        <f t="shared" si="17"/>
        <v>0</v>
      </c>
      <c r="N197" s="121">
        <v>9.0000000000000006E-5</v>
      </c>
      <c r="O197" s="121">
        <f t="shared" si="18"/>
        <v>0</v>
      </c>
      <c r="P197" s="121">
        <v>0</v>
      </c>
      <c r="Q197" s="121">
        <f t="shared" si="19"/>
        <v>0</v>
      </c>
      <c r="R197" s="121"/>
      <c r="S197" s="121" t="s">
        <v>141</v>
      </c>
      <c r="T197" s="121" t="s">
        <v>141</v>
      </c>
      <c r="U197" s="121">
        <v>0.246</v>
      </c>
      <c r="V197" s="121">
        <f t="shared" si="20"/>
        <v>0.25</v>
      </c>
      <c r="W197" s="121"/>
      <c r="X197" s="121" t="s">
        <v>130</v>
      </c>
      <c r="Y197" s="116"/>
      <c r="Z197" s="116"/>
      <c r="AA197" s="116"/>
      <c r="AB197" s="116"/>
      <c r="AC197" s="116"/>
      <c r="AD197" s="116"/>
      <c r="AE197" s="116"/>
      <c r="AF197" s="116"/>
      <c r="AG197" s="116" t="s">
        <v>131</v>
      </c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</row>
    <row r="198" spans="1:60" outlineLevel="1" x14ac:dyDescent="0.2">
      <c r="A198" s="139">
        <v>75</v>
      </c>
      <c r="B198" s="140" t="s">
        <v>344</v>
      </c>
      <c r="C198" s="148" t="s">
        <v>345</v>
      </c>
      <c r="D198" s="141" t="s">
        <v>145</v>
      </c>
      <c r="E198" s="142">
        <v>1</v>
      </c>
      <c r="F198" s="143"/>
      <c r="G198" s="144">
        <f t="shared" si="14"/>
        <v>0</v>
      </c>
      <c r="H198" s="121">
        <v>358.49</v>
      </c>
      <c r="I198" s="121">
        <f t="shared" si="15"/>
        <v>358.49</v>
      </c>
      <c r="J198" s="121">
        <v>124.01</v>
      </c>
      <c r="K198" s="121">
        <f t="shared" si="16"/>
        <v>124.01</v>
      </c>
      <c r="L198" s="121">
        <v>15</v>
      </c>
      <c r="M198" s="121">
        <f t="shared" si="17"/>
        <v>0</v>
      </c>
      <c r="N198" s="121">
        <v>2.5999999999999998E-4</v>
      </c>
      <c r="O198" s="121">
        <f t="shared" si="18"/>
        <v>0</v>
      </c>
      <c r="P198" s="121">
        <v>0</v>
      </c>
      <c r="Q198" s="121">
        <f t="shared" si="19"/>
        <v>0</v>
      </c>
      <c r="R198" s="121"/>
      <c r="S198" s="121" t="s">
        <v>141</v>
      </c>
      <c r="T198" s="121" t="s">
        <v>141</v>
      </c>
      <c r="U198" s="121">
        <v>0.246</v>
      </c>
      <c r="V198" s="121">
        <f t="shared" si="20"/>
        <v>0.25</v>
      </c>
      <c r="W198" s="121"/>
      <c r="X198" s="121" t="s">
        <v>130</v>
      </c>
      <c r="Y198" s="116"/>
      <c r="Z198" s="116"/>
      <c r="AA198" s="116"/>
      <c r="AB198" s="116"/>
      <c r="AC198" s="116"/>
      <c r="AD198" s="116"/>
      <c r="AE198" s="116"/>
      <c r="AF198" s="116"/>
      <c r="AG198" s="116" t="s">
        <v>131</v>
      </c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</row>
    <row r="199" spans="1:60" outlineLevel="1" x14ac:dyDescent="0.2">
      <c r="A199" s="139">
        <v>76</v>
      </c>
      <c r="B199" s="140" t="s">
        <v>346</v>
      </c>
      <c r="C199" s="148" t="s">
        <v>347</v>
      </c>
      <c r="D199" s="141" t="s">
        <v>145</v>
      </c>
      <c r="E199" s="142">
        <v>1</v>
      </c>
      <c r="F199" s="143"/>
      <c r="G199" s="144">
        <f t="shared" si="14"/>
        <v>0</v>
      </c>
      <c r="H199" s="121">
        <v>243.49</v>
      </c>
      <c r="I199" s="121">
        <f t="shared" si="15"/>
        <v>243.49</v>
      </c>
      <c r="J199" s="121">
        <v>124.01</v>
      </c>
      <c r="K199" s="121">
        <f t="shared" si="16"/>
        <v>124.01</v>
      </c>
      <c r="L199" s="121">
        <v>15</v>
      </c>
      <c r="M199" s="121">
        <f t="shared" si="17"/>
        <v>0</v>
      </c>
      <c r="N199" s="121">
        <v>2.0000000000000001E-4</v>
      </c>
      <c r="O199" s="121">
        <f t="shared" si="18"/>
        <v>0</v>
      </c>
      <c r="P199" s="121">
        <v>0</v>
      </c>
      <c r="Q199" s="121">
        <f t="shared" si="19"/>
        <v>0</v>
      </c>
      <c r="R199" s="121"/>
      <c r="S199" s="121" t="s">
        <v>141</v>
      </c>
      <c r="T199" s="121" t="s">
        <v>141</v>
      </c>
      <c r="U199" s="121">
        <v>0.246</v>
      </c>
      <c r="V199" s="121">
        <f t="shared" si="20"/>
        <v>0.25</v>
      </c>
      <c r="W199" s="121"/>
      <c r="X199" s="121" t="s">
        <v>130</v>
      </c>
      <c r="Y199" s="116"/>
      <c r="Z199" s="116"/>
      <c r="AA199" s="116"/>
      <c r="AB199" s="116"/>
      <c r="AC199" s="116"/>
      <c r="AD199" s="116"/>
      <c r="AE199" s="116"/>
      <c r="AF199" s="116"/>
      <c r="AG199" s="116" t="s">
        <v>131</v>
      </c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</row>
    <row r="200" spans="1:60" outlineLevel="1" x14ac:dyDescent="0.2">
      <c r="A200" s="139">
        <v>77</v>
      </c>
      <c r="B200" s="140" t="s">
        <v>348</v>
      </c>
      <c r="C200" s="148" t="s">
        <v>349</v>
      </c>
      <c r="D200" s="141" t="s">
        <v>145</v>
      </c>
      <c r="E200" s="142">
        <v>1</v>
      </c>
      <c r="F200" s="143"/>
      <c r="G200" s="144">
        <f t="shared" si="14"/>
        <v>0</v>
      </c>
      <c r="H200" s="121">
        <v>2306.71</v>
      </c>
      <c r="I200" s="121">
        <f t="shared" si="15"/>
        <v>2306.71</v>
      </c>
      <c r="J200" s="121">
        <v>318.29000000000002</v>
      </c>
      <c r="K200" s="121">
        <f t="shared" si="16"/>
        <v>318.29000000000002</v>
      </c>
      <c r="L200" s="121">
        <v>15</v>
      </c>
      <c r="M200" s="121">
        <f t="shared" si="17"/>
        <v>0</v>
      </c>
      <c r="N200" s="121">
        <v>4.453E-2</v>
      </c>
      <c r="O200" s="121">
        <f t="shared" si="18"/>
        <v>0.04</v>
      </c>
      <c r="P200" s="121">
        <v>4.2529999999999998E-2</v>
      </c>
      <c r="Q200" s="121">
        <f t="shared" si="19"/>
        <v>0.04</v>
      </c>
      <c r="R200" s="121"/>
      <c r="S200" s="121" t="s">
        <v>141</v>
      </c>
      <c r="T200" s="121" t="s">
        <v>151</v>
      </c>
      <c r="U200" s="121">
        <v>0.65400000000000003</v>
      </c>
      <c r="V200" s="121">
        <f t="shared" si="20"/>
        <v>0.65</v>
      </c>
      <c r="W200" s="121"/>
      <c r="X200" s="121" t="s">
        <v>130</v>
      </c>
      <c r="Y200" s="116"/>
      <c r="Z200" s="116"/>
      <c r="AA200" s="116"/>
      <c r="AB200" s="116"/>
      <c r="AC200" s="116"/>
      <c r="AD200" s="116"/>
      <c r="AE200" s="116"/>
      <c r="AF200" s="116"/>
      <c r="AG200" s="116" t="s">
        <v>131</v>
      </c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</row>
    <row r="201" spans="1:60" outlineLevel="1" x14ac:dyDescent="0.2">
      <c r="A201" s="133">
        <v>78</v>
      </c>
      <c r="B201" s="134" t="s">
        <v>350</v>
      </c>
      <c r="C201" s="146" t="s">
        <v>351</v>
      </c>
      <c r="D201" s="135" t="s">
        <v>150</v>
      </c>
      <c r="E201" s="136">
        <v>0.24</v>
      </c>
      <c r="F201" s="137"/>
      <c r="G201" s="138">
        <f t="shared" si="14"/>
        <v>0</v>
      </c>
      <c r="H201" s="121">
        <v>30.35</v>
      </c>
      <c r="I201" s="121">
        <f t="shared" si="15"/>
        <v>7.28</v>
      </c>
      <c r="J201" s="121">
        <v>1075.6500000000001</v>
      </c>
      <c r="K201" s="121">
        <f t="shared" si="16"/>
        <v>258.16000000000003</v>
      </c>
      <c r="L201" s="121">
        <v>15</v>
      </c>
      <c r="M201" s="121">
        <f t="shared" si="17"/>
        <v>0</v>
      </c>
      <c r="N201" s="121">
        <v>8.0000000000000007E-5</v>
      </c>
      <c r="O201" s="121">
        <f t="shared" si="18"/>
        <v>0</v>
      </c>
      <c r="P201" s="121">
        <v>0</v>
      </c>
      <c r="Q201" s="121">
        <f t="shared" si="19"/>
        <v>0</v>
      </c>
      <c r="R201" s="121"/>
      <c r="S201" s="121" t="s">
        <v>141</v>
      </c>
      <c r="T201" s="121" t="s">
        <v>141</v>
      </c>
      <c r="U201" s="121">
        <v>2.1</v>
      </c>
      <c r="V201" s="121">
        <f t="shared" si="20"/>
        <v>0.5</v>
      </c>
      <c r="W201" s="121"/>
      <c r="X201" s="121" t="s">
        <v>130</v>
      </c>
      <c r="Y201" s="116"/>
      <c r="Z201" s="116"/>
      <c r="AA201" s="116"/>
      <c r="AB201" s="116"/>
      <c r="AC201" s="116"/>
      <c r="AD201" s="116"/>
      <c r="AE201" s="116"/>
      <c r="AF201" s="116"/>
      <c r="AG201" s="116" t="s">
        <v>131</v>
      </c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</row>
    <row r="202" spans="1:60" outlineLevel="1" x14ac:dyDescent="0.2">
      <c r="A202" s="119"/>
      <c r="B202" s="120"/>
      <c r="C202" s="147" t="s">
        <v>352</v>
      </c>
      <c r="D202" s="122"/>
      <c r="E202" s="123">
        <v>0.24</v>
      </c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16"/>
      <c r="Z202" s="116"/>
      <c r="AA202" s="116"/>
      <c r="AB202" s="116"/>
      <c r="AC202" s="116"/>
      <c r="AD202" s="116"/>
      <c r="AE202" s="116"/>
      <c r="AF202" s="116"/>
      <c r="AG202" s="116" t="s">
        <v>133</v>
      </c>
      <c r="AH202" s="116">
        <v>0</v>
      </c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</row>
    <row r="203" spans="1:60" ht="22.5" outlineLevel="1" x14ac:dyDescent="0.2">
      <c r="A203" s="139">
        <v>79</v>
      </c>
      <c r="B203" s="140" t="s">
        <v>353</v>
      </c>
      <c r="C203" s="148" t="s">
        <v>354</v>
      </c>
      <c r="D203" s="141" t="s">
        <v>145</v>
      </c>
      <c r="E203" s="142">
        <v>1</v>
      </c>
      <c r="F203" s="143"/>
      <c r="G203" s="144">
        <f t="shared" ref="G203:G211" si="21">ROUND(E203*F203,2)</f>
        <v>0</v>
      </c>
      <c r="H203" s="121">
        <v>1073</v>
      </c>
      <c r="I203" s="121">
        <f t="shared" ref="I203:I211" si="22">ROUND(E203*H203,2)</f>
        <v>1073</v>
      </c>
      <c r="J203" s="121">
        <v>0</v>
      </c>
      <c r="K203" s="121">
        <f t="shared" ref="K203:K211" si="23">ROUND(E203*J203,2)</f>
        <v>0</v>
      </c>
      <c r="L203" s="121">
        <v>15</v>
      </c>
      <c r="M203" s="121">
        <f t="shared" ref="M203:M211" si="24">G203*(1+L203/100)</f>
        <v>0</v>
      </c>
      <c r="N203" s="121">
        <v>1.2999999999999999E-2</v>
      </c>
      <c r="O203" s="121">
        <f t="shared" ref="O203:O211" si="25">ROUND(E203*N203,2)</f>
        <v>0.01</v>
      </c>
      <c r="P203" s="121">
        <v>0</v>
      </c>
      <c r="Q203" s="121">
        <f t="shared" ref="Q203:Q211" si="26">ROUND(E203*P203,2)</f>
        <v>0</v>
      </c>
      <c r="R203" s="121"/>
      <c r="S203" s="121" t="s">
        <v>141</v>
      </c>
      <c r="T203" s="121" t="s">
        <v>141</v>
      </c>
      <c r="U203" s="121">
        <v>0</v>
      </c>
      <c r="V203" s="121">
        <f t="shared" ref="V203:V211" si="27">ROUND(E203*U203,2)</f>
        <v>0</v>
      </c>
      <c r="W203" s="121"/>
      <c r="X203" s="121" t="s">
        <v>179</v>
      </c>
      <c r="Y203" s="116"/>
      <c r="Z203" s="116"/>
      <c r="AA203" s="116"/>
      <c r="AB203" s="116"/>
      <c r="AC203" s="116"/>
      <c r="AD203" s="116"/>
      <c r="AE203" s="116"/>
      <c r="AF203" s="116"/>
      <c r="AG203" s="116" t="s">
        <v>355</v>
      </c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</row>
    <row r="204" spans="1:60" outlineLevel="1" x14ac:dyDescent="0.2">
      <c r="A204" s="139">
        <v>80</v>
      </c>
      <c r="B204" s="140" t="s">
        <v>356</v>
      </c>
      <c r="C204" s="148" t="s">
        <v>357</v>
      </c>
      <c r="D204" s="141" t="s">
        <v>145</v>
      </c>
      <c r="E204" s="142">
        <v>2</v>
      </c>
      <c r="F204" s="143"/>
      <c r="G204" s="144">
        <f t="shared" si="21"/>
        <v>0</v>
      </c>
      <c r="H204" s="121">
        <v>345</v>
      </c>
      <c r="I204" s="121">
        <f t="shared" si="22"/>
        <v>690</v>
      </c>
      <c r="J204" s="121">
        <v>0</v>
      </c>
      <c r="K204" s="121">
        <f t="shared" si="23"/>
        <v>0</v>
      </c>
      <c r="L204" s="121">
        <v>15</v>
      </c>
      <c r="M204" s="121">
        <f t="shared" si="24"/>
        <v>0</v>
      </c>
      <c r="N204" s="121">
        <v>8.9999999999999998E-4</v>
      </c>
      <c r="O204" s="121">
        <f t="shared" si="25"/>
        <v>0</v>
      </c>
      <c r="P204" s="121">
        <v>0</v>
      </c>
      <c r="Q204" s="121">
        <f t="shared" si="26"/>
        <v>0</v>
      </c>
      <c r="R204" s="121"/>
      <c r="S204" s="121" t="s">
        <v>128</v>
      </c>
      <c r="T204" s="121" t="s">
        <v>168</v>
      </c>
      <c r="U204" s="121">
        <v>0</v>
      </c>
      <c r="V204" s="121">
        <f t="shared" si="27"/>
        <v>0</v>
      </c>
      <c r="W204" s="121"/>
      <c r="X204" s="121" t="s">
        <v>169</v>
      </c>
      <c r="Y204" s="116"/>
      <c r="Z204" s="116"/>
      <c r="AA204" s="116"/>
      <c r="AB204" s="116"/>
      <c r="AC204" s="116"/>
      <c r="AD204" s="116"/>
      <c r="AE204" s="116"/>
      <c r="AF204" s="116"/>
      <c r="AG204" s="116" t="s">
        <v>170</v>
      </c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</row>
    <row r="205" spans="1:60" ht="22.5" outlineLevel="1" x14ac:dyDescent="0.2">
      <c r="A205" s="139">
        <v>81</v>
      </c>
      <c r="B205" s="140" t="s">
        <v>358</v>
      </c>
      <c r="C205" s="148" t="s">
        <v>359</v>
      </c>
      <c r="D205" s="141" t="s">
        <v>145</v>
      </c>
      <c r="E205" s="142">
        <v>1</v>
      </c>
      <c r="F205" s="143"/>
      <c r="G205" s="144">
        <f t="shared" si="21"/>
        <v>0</v>
      </c>
      <c r="H205" s="121">
        <v>1670</v>
      </c>
      <c r="I205" s="121">
        <f t="shared" si="22"/>
        <v>1670</v>
      </c>
      <c r="J205" s="121">
        <v>0</v>
      </c>
      <c r="K205" s="121">
        <f t="shared" si="23"/>
        <v>0</v>
      </c>
      <c r="L205" s="121">
        <v>15</v>
      </c>
      <c r="M205" s="121">
        <f t="shared" si="24"/>
        <v>0</v>
      </c>
      <c r="N205" s="121">
        <v>8.0000000000000004E-4</v>
      </c>
      <c r="O205" s="121">
        <f t="shared" si="25"/>
        <v>0</v>
      </c>
      <c r="P205" s="121">
        <v>0</v>
      </c>
      <c r="Q205" s="121">
        <f t="shared" si="26"/>
        <v>0</v>
      </c>
      <c r="R205" s="121" t="s">
        <v>173</v>
      </c>
      <c r="S205" s="121" t="s">
        <v>141</v>
      </c>
      <c r="T205" s="121" t="s">
        <v>141</v>
      </c>
      <c r="U205" s="121">
        <v>0</v>
      </c>
      <c r="V205" s="121">
        <f t="shared" si="27"/>
        <v>0</v>
      </c>
      <c r="W205" s="121"/>
      <c r="X205" s="121" t="s">
        <v>169</v>
      </c>
      <c r="Y205" s="116"/>
      <c r="Z205" s="116"/>
      <c r="AA205" s="116"/>
      <c r="AB205" s="116"/>
      <c r="AC205" s="116"/>
      <c r="AD205" s="116"/>
      <c r="AE205" s="116"/>
      <c r="AF205" s="116"/>
      <c r="AG205" s="116" t="s">
        <v>170</v>
      </c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</row>
    <row r="206" spans="1:60" outlineLevel="1" x14ac:dyDescent="0.2">
      <c r="A206" s="139">
        <v>82</v>
      </c>
      <c r="B206" s="140" t="s">
        <v>360</v>
      </c>
      <c r="C206" s="148" t="s">
        <v>361</v>
      </c>
      <c r="D206" s="141" t="s">
        <v>145</v>
      </c>
      <c r="E206" s="142">
        <v>1</v>
      </c>
      <c r="F206" s="143"/>
      <c r="G206" s="144">
        <f t="shared" si="21"/>
        <v>0</v>
      </c>
      <c r="H206" s="121">
        <v>480</v>
      </c>
      <c r="I206" s="121">
        <f t="shared" si="22"/>
        <v>480</v>
      </c>
      <c r="J206" s="121">
        <v>0</v>
      </c>
      <c r="K206" s="121">
        <f t="shared" si="23"/>
        <v>0</v>
      </c>
      <c r="L206" s="121">
        <v>15</v>
      </c>
      <c r="M206" s="121">
        <f t="shared" si="24"/>
        <v>0</v>
      </c>
      <c r="N206" s="121">
        <v>2E-3</v>
      </c>
      <c r="O206" s="121">
        <f t="shared" si="25"/>
        <v>0</v>
      </c>
      <c r="P206" s="121">
        <v>0</v>
      </c>
      <c r="Q206" s="121">
        <f t="shared" si="26"/>
        <v>0</v>
      </c>
      <c r="R206" s="121"/>
      <c r="S206" s="121" t="s">
        <v>128</v>
      </c>
      <c r="T206" s="121" t="s">
        <v>168</v>
      </c>
      <c r="U206" s="121">
        <v>0</v>
      </c>
      <c r="V206" s="121">
        <f t="shared" si="27"/>
        <v>0</v>
      </c>
      <c r="W206" s="121"/>
      <c r="X206" s="121" t="s">
        <v>169</v>
      </c>
      <c r="Y206" s="116"/>
      <c r="Z206" s="116"/>
      <c r="AA206" s="116"/>
      <c r="AB206" s="116"/>
      <c r="AC206" s="116"/>
      <c r="AD206" s="116"/>
      <c r="AE206" s="116"/>
      <c r="AF206" s="116"/>
      <c r="AG206" s="116" t="s">
        <v>170</v>
      </c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</row>
    <row r="207" spans="1:60" outlineLevel="1" x14ac:dyDescent="0.2">
      <c r="A207" s="139">
        <v>83</v>
      </c>
      <c r="B207" s="140" t="s">
        <v>362</v>
      </c>
      <c r="C207" s="148" t="s">
        <v>363</v>
      </c>
      <c r="D207" s="141" t="s">
        <v>145</v>
      </c>
      <c r="E207" s="142">
        <v>1</v>
      </c>
      <c r="F207" s="143"/>
      <c r="G207" s="144">
        <f t="shared" si="21"/>
        <v>0</v>
      </c>
      <c r="H207" s="121">
        <v>6250</v>
      </c>
      <c r="I207" s="121">
        <f t="shared" si="22"/>
        <v>6250</v>
      </c>
      <c r="J207" s="121">
        <v>0</v>
      </c>
      <c r="K207" s="121">
        <f t="shared" si="23"/>
        <v>0</v>
      </c>
      <c r="L207" s="121">
        <v>15</v>
      </c>
      <c r="M207" s="121">
        <f t="shared" si="24"/>
        <v>0</v>
      </c>
      <c r="N207" s="121">
        <v>4.5999999999999999E-2</v>
      </c>
      <c r="O207" s="121">
        <f t="shared" si="25"/>
        <v>0.05</v>
      </c>
      <c r="P207" s="121">
        <v>0</v>
      </c>
      <c r="Q207" s="121">
        <f t="shared" si="26"/>
        <v>0</v>
      </c>
      <c r="R207" s="121" t="s">
        <v>173</v>
      </c>
      <c r="S207" s="121" t="s">
        <v>141</v>
      </c>
      <c r="T207" s="121" t="s">
        <v>168</v>
      </c>
      <c r="U207" s="121">
        <v>0</v>
      </c>
      <c r="V207" s="121">
        <f t="shared" si="27"/>
        <v>0</v>
      </c>
      <c r="W207" s="121"/>
      <c r="X207" s="121" t="s">
        <v>169</v>
      </c>
      <c r="Y207" s="116"/>
      <c r="Z207" s="116"/>
      <c r="AA207" s="116"/>
      <c r="AB207" s="116"/>
      <c r="AC207" s="116"/>
      <c r="AD207" s="116"/>
      <c r="AE207" s="116"/>
      <c r="AF207" s="116"/>
      <c r="AG207" s="116" t="s">
        <v>170</v>
      </c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</row>
    <row r="208" spans="1:60" outlineLevel="1" x14ac:dyDescent="0.2">
      <c r="A208" s="139">
        <v>84</v>
      </c>
      <c r="B208" s="140" t="s">
        <v>364</v>
      </c>
      <c r="C208" s="148" t="s">
        <v>365</v>
      </c>
      <c r="D208" s="141" t="s">
        <v>167</v>
      </c>
      <c r="E208" s="142">
        <v>1</v>
      </c>
      <c r="F208" s="143"/>
      <c r="G208" s="144">
        <f t="shared" si="21"/>
        <v>0</v>
      </c>
      <c r="H208" s="121">
        <v>850</v>
      </c>
      <c r="I208" s="121">
        <f t="shared" si="22"/>
        <v>850</v>
      </c>
      <c r="J208" s="121">
        <v>0</v>
      </c>
      <c r="K208" s="121">
        <f t="shared" si="23"/>
        <v>0</v>
      </c>
      <c r="L208" s="121">
        <v>15</v>
      </c>
      <c r="M208" s="121">
        <f t="shared" si="24"/>
        <v>0</v>
      </c>
      <c r="N208" s="121">
        <v>0.01</v>
      </c>
      <c r="O208" s="121">
        <f t="shared" si="25"/>
        <v>0.01</v>
      </c>
      <c r="P208" s="121">
        <v>0</v>
      </c>
      <c r="Q208" s="121">
        <f t="shared" si="26"/>
        <v>0</v>
      </c>
      <c r="R208" s="121" t="s">
        <v>173</v>
      </c>
      <c r="S208" s="121" t="s">
        <v>141</v>
      </c>
      <c r="T208" s="121" t="s">
        <v>168</v>
      </c>
      <c r="U208" s="121">
        <v>0</v>
      </c>
      <c r="V208" s="121">
        <f t="shared" si="27"/>
        <v>0</v>
      </c>
      <c r="W208" s="121"/>
      <c r="X208" s="121" t="s">
        <v>169</v>
      </c>
      <c r="Y208" s="116"/>
      <c r="Z208" s="116"/>
      <c r="AA208" s="116"/>
      <c r="AB208" s="116"/>
      <c r="AC208" s="116"/>
      <c r="AD208" s="116"/>
      <c r="AE208" s="116"/>
      <c r="AF208" s="116"/>
      <c r="AG208" s="116" t="s">
        <v>170</v>
      </c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</row>
    <row r="209" spans="1:60" ht="22.5" outlineLevel="1" x14ac:dyDescent="0.2">
      <c r="A209" s="139">
        <v>85</v>
      </c>
      <c r="B209" s="140" t="s">
        <v>366</v>
      </c>
      <c r="C209" s="148" t="s">
        <v>367</v>
      </c>
      <c r="D209" s="141" t="s">
        <v>319</v>
      </c>
      <c r="E209" s="142">
        <v>1</v>
      </c>
      <c r="F209" s="143"/>
      <c r="G209" s="144">
        <f t="shared" si="21"/>
        <v>0</v>
      </c>
      <c r="H209" s="121">
        <v>0</v>
      </c>
      <c r="I209" s="121">
        <f t="shared" si="22"/>
        <v>0</v>
      </c>
      <c r="J209" s="121">
        <v>233.5</v>
      </c>
      <c r="K209" s="121">
        <f t="shared" si="23"/>
        <v>233.5</v>
      </c>
      <c r="L209" s="121">
        <v>15</v>
      </c>
      <c r="M209" s="121">
        <f t="shared" si="24"/>
        <v>0</v>
      </c>
      <c r="N209" s="121">
        <v>0</v>
      </c>
      <c r="O209" s="121">
        <f t="shared" si="25"/>
        <v>0</v>
      </c>
      <c r="P209" s="121">
        <v>1.933E-2</v>
      </c>
      <c r="Q209" s="121">
        <f t="shared" si="26"/>
        <v>0.02</v>
      </c>
      <c r="R209" s="121"/>
      <c r="S209" s="121" t="s">
        <v>141</v>
      </c>
      <c r="T209" s="121" t="s">
        <v>141</v>
      </c>
      <c r="U209" s="121">
        <v>0</v>
      </c>
      <c r="V209" s="121">
        <f t="shared" si="27"/>
        <v>0</v>
      </c>
      <c r="W209" s="121"/>
      <c r="X209" s="121" t="s">
        <v>179</v>
      </c>
      <c r="Y209" s="116"/>
      <c r="Z209" s="116"/>
      <c r="AA209" s="116"/>
      <c r="AB209" s="116"/>
      <c r="AC209" s="116"/>
      <c r="AD209" s="116"/>
      <c r="AE209" s="116"/>
      <c r="AF209" s="116"/>
      <c r="AG209" s="116" t="s">
        <v>180</v>
      </c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</row>
    <row r="210" spans="1:60" ht="22.5" outlineLevel="1" x14ac:dyDescent="0.2">
      <c r="A210" s="139">
        <v>86</v>
      </c>
      <c r="B210" s="140" t="s">
        <v>370</v>
      </c>
      <c r="C210" s="148" t="s">
        <v>371</v>
      </c>
      <c r="D210" s="141" t="s">
        <v>145</v>
      </c>
      <c r="E210" s="142">
        <v>1</v>
      </c>
      <c r="F210" s="143"/>
      <c r="G210" s="144">
        <f t="shared" si="21"/>
        <v>0</v>
      </c>
      <c r="H210" s="121">
        <v>0</v>
      </c>
      <c r="I210" s="121">
        <f t="shared" si="22"/>
        <v>0</v>
      </c>
      <c r="J210" s="121">
        <v>1112</v>
      </c>
      <c r="K210" s="121">
        <f t="shared" si="23"/>
        <v>1112</v>
      </c>
      <c r="L210" s="121">
        <v>15</v>
      </c>
      <c r="M210" s="121">
        <f t="shared" si="24"/>
        <v>0</v>
      </c>
      <c r="N210" s="121">
        <v>1.82E-3</v>
      </c>
      <c r="O210" s="121">
        <f t="shared" si="25"/>
        <v>0</v>
      </c>
      <c r="P210" s="121">
        <v>0</v>
      </c>
      <c r="Q210" s="121">
        <f t="shared" si="26"/>
        <v>0</v>
      </c>
      <c r="R210" s="121"/>
      <c r="S210" s="121" t="s">
        <v>141</v>
      </c>
      <c r="T210" s="121" t="s">
        <v>141</v>
      </c>
      <c r="U210" s="121">
        <v>0</v>
      </c>
      <c r="V210" s="121">
        <f t="shared" si="27"/>
        <v>0</v>
      </c>
      <c r="W210" s="121"/>
      <c r="X210" s="121" t="s">
        <v>179</v>
      </c>
      <c r="Y210" s="116"/>
      <c r="Z210" s="116"/>
      <c r="AA210" s="116"/>
      <c r="AB210" s="116"/>
      <c r="AC210" s="116"/>
      <c r="AD210" s="116"/>
      <c r="AE210" s="116"/>
      <c r="AF210" s="116"/>
      <c r="AG210" s="116" t="s">
        <v>180</v>
      </c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</row>
    <row r="211" spans="1:60" ht="22.5" outlineLevel="1" x14ac:dyDescent="0.2">
      <c r="A211" s="139">
        <v>87</v>
      </c>
      <c r="B211" s="140" t="s">
        <v>372</v>
      </c>
      <c r="C211" s="148" t="s">
        <v>373</v>
      </c>
      <c r="D211" s="141" t="s">
        <v>0</v>
      </c>
      <c r="E211" s="142">
        <v>267.06939999999997</v>
      </c>
      <c r="F211" s="143"/>
      <c r="G211" s="144">
        <f t="shared" si="21"/>
        <v>0</v>
      </c>
      <c r="H211" s="121">
        <v>0</v>
      </c>
      <c r="I211" s="121">
        <f t="shared" si="22"/>
        <v>0</v>
      </c>
      <c r="J211" s="121">
        <v>0.31</v>
      </c>
      <c r="K211" s="121">
        <f t="shared" si="23"/>
        <v>82.79</v>
      </c>
      <c r="L211" s="121">
        <v>15</v>
      </c>
      <c r="M211" s="121">
        <f t="shared" si="24"/>
        <v>0</v>
      </c>
      <c r="N211" s="121">
        <v>0</v>
      </c>
      <c r="O211" s="121">
        <f t="shared" si="25"/>
        <v>0</v>
      </c>
      <c r="P211" s="121">
        <v>0</v>
      </c>
      <c r="Q211" s="121">
        <f t="shared" si="26"/>
        <v>0</v>
      </c>
      <c r="R211" s="121"/>
      <c r="S211" s="121" t="s">
        <v>141</v>
      </c>
      <c r="T211" s="121" t="s">
        <v>151</v>
      </c>
      <c r="U211" s="121">
        <v>0</v>
      </c>
      <c r="V211" s="121">
        <f t="shared" si="27"/>
        <v>0</v>
      </c>
      <c r="W211" s="121"/>
      <c r="X211" s="121" t="s">
        <v>271</v>
      </c>
      <c r="Y211" s="116"/>
      <c r="Z211" s="116"/>
      <c r="AA211" s="116"/>
      <c r="AB211" s="116"/>
      <c r="AC211" s="116"/>
      <c r="AD211" s="116"/>
      <c r="AE211" s="116"/>
      <c r="AF211" s="116"/>
      <c r="AG211" s="116" t="s">
        <v>272</v>
      </c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</row>
    <row r="212" spans="1:60" x14ac:dyDescent="0.2">
      <c r="A212" s="127" t="s">
        <v>125</v>
      </c>
      <c r="B212" s="128" t="s">
        <v>75</v>
      </c>
      <c r="C212" s="145" t="s">
        <v>76</v>
      </c>
      <c r="D212" s="129"/>
      <c r="E212" s="130"/>
      <c r="F212" s="131"/>
      <c r="G212" s="132">
        <f>SUMIF(AG213:AG215,"&lt;&gt;NOR",G213:G215)</f>
        <v>0</v>
      </c>
      <c r="H212" s="126"/>
      <c r="I212" s="126">
        <f>SUM(I213:I215)</f>
        <v>417</v>
      </c>
      <c r="J212" s="126"/>
      <c r="K212" s="126">
        <f>SUM(K213:K215)</f>
        <v>1041.33</v>
      </c>
      <c r="L212" s="126"/>
      <c r="M212" s="126">
        <f>SUM(M213:M215)</f>
        <v>0</v>
      </c>
      <c r="N212" s="126"/>
      <c r="O212" s="126">
        <f>SUM(O213:O215)</f>
        <v>0</v>
      </c>
      <c r="P212" s="126"/>
      <c r="Q212" s="126">
        <f>SUM(Q213:Q215)</f>
        <v>0</v>
      </c>
      <c r="R212" s="126"/>
      <c r="S212" s="126"/>
      <c r="T212" s="126"/>
      <c r="U212" s="126"/>
      <c r="V212" s="126">
        <f>SUM(V213:V215)</f>
        <v>2.25</v>
      </c>
      <c r="W212" s="126"/>
      <c r="X212" s="126"/>
      <c r="AG212" t="s">
        <v>126</v>
      </c>
    </row>
    <row r="213" spans="1:60" outlineLevel="1" x14ac:dyDescent="0.2">
      <c r="A213" s="139">
        <v>88</v>
      </c>
      <c r="B213" s="140" t="s">
        <v>374</v>
      </c>
      <c r="C213" s="148" t="s">
        <v>375</v>
      </c>
      <c r="D213" s="141" t="s">
        <v>145</v>
      </c>
      <c r="E213" s="142">
        <v>3</v>
      </c>
      <c r="F213" s="143"/>
      <c r="G213" s="144">
        <f>ROUND(E213*F213,2)</f>
        <v>0</v>
      </c>
      <c r="H213" s="121">
        <v>0</v>
      </c>
      <c r="I213" s="121">
        <f>ROUND(E213*H213,2)</f>
        <v>0</v>
      </c>
      <c r="J213" s="121">
        <v>344.5</v>
      </c>
      <c r="K213" s="121">
        <f>ROUND(E213*J213,2)</f>
        <v>1033.5</v>
      </c>
      <c r="L213" s="121">
        <v>15</v>
      </c>
      <c r="M213" s="121">
        <f>G213*(1+L213/100)</f>
        <v>0</v>
      </c>
      <c r="N213" s="121">
        <v>0</v>
      </c>
      <c r="O213" s="121">
        <f>ROUND(E213*N213,2)</f>
        <v>0</v>
      </c>
      <c r="P213" s="121">
        <v>0</v>
      </c>
      <c r="Q213" s="121">
        <f>ROUND(E213*P213,2)</f>
        <v>0</v>
      </c>
      <c r="R213" s="121"/>
      <c r="S213" s="121" t="s">
        <v>141</v>
      </c>
      <c r="T213" s="121" t="s">
        <v>141</v>
      </c>
      <c r="U213" s="121">
        <v>0.75</v>
      </c>
      <c r="V213" s="121">
        <f>ROUND(E213*U213,2)</f>
        <v>2.25</v>
      </c>
      <c r="W213" s="121"/>
      <c r="X213" s="121" t="s">
        <v>130</v>
      </c>
      <c r="Y213" s="116"/>
      <c r="Z213" s="116"/>
      <c r="AA213" s="116"/>
      <c r="AB213" s="116"/>
      <c r="AC213" s="116"/>
      <c r="AD213" s="116"/>
      <c r="AE213" s="116"/>
      <c r="AF213" s="116"/>
      <c r="AG213" s="116" t="s">
        <v>131</v>
      </c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</row>
    <row r="214" spans="1:60" outlineLevel="1" x14ac:dyDescent="0.2">
      <c r="A214" s="139">
        <v>89</v>
      </c>
      <c r="B214" s="140" t="s">
        <v>376</v>
      </c>
      <c r="C214" s="148" t="s">
        <v>377</v>
      </c>
      <c r="D214" s="141" t="s">
        <v>145</v>
      </c>
      <c r="E214" s="142">
        <v>3</v>
      </c>
      <c r="F214" s="143"/>
      <c r="G214" s="144">
        <f>ROUND(E214*F214,2)</f>
        <v>0</v>
      </c>
      <c r="H214" s="121">
        <v>139</v>
      </c>
      <c r="I214" s="121">
        <f>ROUND(E214*H214,2)</f>
        <v>417</v>
      </c>
      <c r="J214" s="121">
        <v>0</v>
      </c>
      <c r="K214" s="121">
        <f>ROUND(E214*J214,2)</f>
        <v>0</v>
      </c>
      <c r="L214" s="121">
        <v>15</v>
      </c>
      <c r="M214" s="121">
        <f>G214*(1+L214/100)</f>
        <v>0</v>
      </c>
      <c r="N214" s="121">
        <v>8.0000000000000007E-5</v>
      </c>
      <c r="O214" s="121">
        <f>ROUND(E214*N214,2)</f>
        <v>0</v>
      </c>
      <c r="P214" s="121">
        <v>0</v>
      </c>
      <c r="Q214" s="121">
        <f>ROUND(E214*P214,2)</f>
        <v>0</v>
      </c>
      <c r="R214" s="121"/>
      <c r="S214" s="121" t="s">
        <v>128</v>
      </c>
      <c r="T214" s="121" t="s">
        <v>168</v>
      </c>
      <c r="U214" s="121">
        <v>0</v>
      </c>
      <c r="V214" s="121">
        <f>ROUND(E214*U214,2)</f>
        <v>0</v>
      </c>
      <c r="W214" s="121"/>
      <c r="X214" s="121" t="s">
        <v>169</v>
      </c>
      <c r="Y214" s="116"/>
      <c r="Z214" s="116"/>
      <c r="AA214" s="116"/>
      <c r="AB214" s="116"/>
      <c r="AC214" s="116"/>
      <c r="AD214" s="116"/>
      <c r="AE214" s="116"/>
      <c r="AF214" s="116"/>
      <c r="AG214" s="116" t="s">
        <v>170</v>
      </c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</row>
    <row r="215" spans="1:60" outlineLevel="1" x14ac:dyDescent="0.2">
      <c r="A215" s="139">
        <v>90</v>
      </c>
      <c r="B215" s="140" t="s">
        <v>378</v>
      </c>
      <c r="C215" s="148" t="s">
        <v>379</v>
      </c>
      <c r="D215" s="141" t="s">
        <v>0</v>
      </c>
      <c r="E215" s="142">
        <v>14.505000000000001</v>
      </c>
      <c r="F215" s="143"/>
      <c r="G215" s="144">
        <f>ROUND(E215*F215,2)</f>
        <v>0</v>
      </c>
      <c r="H215" s="121">
        <v>0</v>
      </c>
      <c r="I215" s="121">
        <f>ROUND(E215*H215,2)</f>
        <v>0</v>
      </c>
      <c r="J215" s="121">
        <v>0.54</v>
      </c>
      <c r="K215" s="121">
        <f>ROUND(E215*J215,2)</f>
        <v>7.83</v>
      </c>
      <c r="L215" s="121">
        <v>15</v>
      </c>
      <c r="M215" s="121">
        <f>G215*(1+L215/100)</f>
        <v>0</v>
      </c>
      <c r="N215" s="121">
        <v>0</v>
      </c>
      <c r="O215" s="121">
        <f>ROUND(E215*N215,2)</f>
        <v>0</v>
      </c>
      <c r="P215" s="121">
        <v>0</v>
      </c>
      <c r="Q215" s="121">
        <f>ROUND(E215*P215,2)</f>
        <v>0</v>
      </c>
      <c r="R215" s="121"/>
      <c r="S215" s="121" t="s">
        <v>141</v>
      </c>
      <c r="T215" s="121" t="s">
        <v>141</v>
      </c>
      <c r="U215" s="121">
        <v>0</v>
      </c>
      <c r="V215" s="121">
        <f>ROUND(E215*U215,2)</f>
        <v>0</v>
      </c>
      <c r="W215" s="121"/>
      <c r="X215" s="121" t="s">
        <v>271</v>
      </c>
      <c r="Y215" s="116"/>
      <c r="Z215" s="116"/>
      <c r="AA215" s="116"/>
      <c r="AB215" s="116"/>
      <c r="AC215" s="116"/>
      <c r="AD215" s="116"/>
      <c r="AE215" s="116"/>
      <c r="AF215" s="116"/>
      <c r="AG215" s="116" t="s">
        <v>272</v>
      </c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</row>
    <row r="216" spans="1:60" x14ac:dyDescent="0.2">
      <c r="A216" s="127" t="s">
        <v>125</v>
      </c>
      <c r="B216" s="128" t="s">
        <v>77</v>
      </c>
      <c r="C216" s="145" t="s">
        <v>78</v>
      </c>
      <c r="D216" s="129"/>
      <c r="E216" s="130"/>
      <c r="F216" s="131"/>
      <c r="G216" s="132">
        <f>SUMIF(AG217:AG221,"&lt;&gt;NOR",G217:G221)</f>
        <v>0</v>
      </c>
      <c r="H216" s="126"/>
      <c r="I216" s="126">
        <f>SUM(I217:I221)</f>
        <v>0</v>
      </c>
      <c r="J216" s="126"/>
      <c r="K216" s="126">
        <f>SUM(K217:K221)</f>
        <v>1572.12</v>
      </c>
      <c r="L216" s="126"/>
      <c r="M216" s="126">
        <f>SUM(M217:M221)</f>
        <v>0</v>
      </c>
      <c r="N216" s="126"/>
      <c r="O216" s="126">
        <f>SUM(O217:O221)</f>
        <v>0</v>
      </c>
      <c r="P216" s="126"/>
      <c r="Q216" s="126">
        <f>SUM(Q217:Q221)</f>
        <v>1.25</v>
      </c>
      <c r="R216" s="126"/>
      <c r="S216" s="126"/>
      <c r="T216" s="126"/>
      <c r="U216" s="126"/>
      <c r="V216" s="126">
        <f>SUM(V217:V221)</f>
        <v>3.22</v>
      </c>
      <c r="W216" s="126"/>
      <c r="X216" s="126"/>
      <c r="AG216" t="s">
        <v>126</v>
      </c>
    </row>
    <row r="217" spans="1:60" outlineLevel="1" x14ac:dyDescent="0.2">
      <c r="A217" s="133">
        <v>91</v>
      </c>
      <c r="B217" s="134" t="s">
        <v>380</v>
      </c>
      <c r="C217" s="146" t="s">
        <v>381</v>
      </c>
      <c r="D217" s="135" t="s">
        <v>150</v>
      </c>
      <c r="E217" s="136">
        <v>35.729999999999997</v>
      </c>
      <c r="F217" s="137"/>
      <c r="G217" s="138">
        <f>ROUND(E217*F217,2)</f>
        <v>0</v>
      </c>
      <c r="H217" s="121">
        <v>0</v>
      </c>
      <c r="I217" s="121">
        <f>ROUND(E217*H217,2)</f>
        <v>0</v>
      </c>
      <c r="J217" s="121">
        <v>44</v>
      </c>
      <c r="K217" s="121">
        <f>ROUND(E217*J217,2)</f>
        <v>1572.12</v>
      </c>
      <c r="L217" s="121">
        <v>15</v>
      </c>
      <c r="M217" s="121">
        <f>G217*(1+L217/100)</f>
        <v>0</v>
      </c>
      <c r="N217" s="121">
        <v>0</v>
      </c>
      <c r="O217" s="121">
        <f>ROUND(E217*N217,2)</f>
        <v>0</v>
      </c>
      <c r="P217" s="121">
        <v>3.5000000000000003E-2</v>
      </c>
      <c r="Q217" s="121">
        <f>ROUND(E217*P217,2)</f>
        <v>1.25</v>
      </c>
      <c r="R217" s="121"/>
      <c r="S217" s="121" t="s">
        <v>141</v>
      </c>
      <c r="T217" s="121" t="s">
        <v>141</v>
      </c>
      <c r="U217" s="121">
        <v>0.09</v>
      </c>
      <c r="V217" s="121">
        <f>ROUND(E217*U217,2)</f>
        <v>3.22</v>
      </c>
      <c r="W217" s="121"/>
      <c r="X217" s="121" t="s">
        <v>130</v>
      </c>
      <c r="Y217" s="116"/>
      <c r="Z217" s="116"/>
      <c r="AA217" s="116"/>
      <c r="AB217" s="116"/>
      <c r="AC217" s="116"/>
      <c r="AD217" s="116"/>
      <c r="AE217" s="116"/>
      <c r="AF217" s="116"/>
      <c r="AG217" s="116" t="s">
        <v>131</v>
      </c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</row>
    <row r="218" spans="1:60" outlineLevel="1" x14ac:dyDescent="0.2">
      <c r="A218" s="119"/>
      <c r="B218" s="120"/>
      <c r="C218" s="147" t="s">
        <v>163</v>
      </c>
      <c r="D218" s="122"/>
      <c r="E218" s="123">
        <v>4.42</v>
      </c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16"/>
      <c r="Z218" s="116"/>
      <c r="AA218" s="116"/>
      <c r="AB218" s="116"/>
      <c r="AC218" s="116"/>
      <c r="AD218" s="116"/>
      <c r="AE218" s="116"/>
      <c r="AF218" s="116"/>
      <c r="AG218" s="116" t="s">
        <v>133</v>
      </c>
      <c r="AH218" s="116">
        <v>0</v>
      </c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</row>
    <row r="219" spans="1:60" outlineLevel="1" x14ac:dyDescent="0.2">
      <c r="A219" s="119"/>
      <c r="B219" s="120"/>
      <c r="C219" s="147" t="s">
        <v>235</v>
      </c>
      <c r="D219" s="122"/>
      <c r="E219" s="123">
        <v>1.28</v>
      </c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16"/>
      <c r="Z219" s="116"/>
      <c r="AA219" s="116"/>
      <c r="AB219" s="116"/>
      <c r="AC219" s="116"/>
      <c r="AD219" s="116"/>
      <c r="AE219" s="116"/>
      <c r="AF219" s="116"/>
      <c r="AG219" s="116" t="s">
        <v>133</v>
      </c>
      <c r="AH219" s="116">
        <v>0</v>
      </c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</row>
    <row r="220" spans="1:60" outlineLevel="1" x14ac:dyDescent="0.2">
      <c r="A220" s="119"/>
      <c r="B220" s="120"/>
      <c r="C220" s="147" t="s">
        <v>202</v>
      </c>
      <c r="D220" s="122"/>
      <c r="E220" s="123">
        <v>21.45</v>
      </c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16"/>
      <c r="Z220" s="116"/>
      <c r="AA220" s="116"/>
      <c r="AB220" s="116"/>
      <c r="AC220" s="116"/>
      <c r="AD220" s="116"/>
      <c r="AE220" s="116"/>
      <c r="AF220" s="116"/>
      <c r="AG220" s="116" t="s">
        <v>133</v>
      </c>
      <c r="AH220" s="116">
        <v>0</v>
      </c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</row>
    <row r="221" spans="1:60" outlineLevel="1" x14ac:dyDescent="0.2">
      <c r="A221" s="119"/>
      <c r="B221" s="120"/>
      <c r="C221" s="147" t="s">
        <v>203</v>
      </c>
      <c r="D221" s="122"/>
      <c r="E221" s="123">
        <v>8.58</v>
      </c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16"/>
      <c r="Z221" s="116"/>
      <c r="AA221" s="116"/>
      <c r="AB221" s="116"/>
      <c r="AC221" s="116"/>
      <c r="AD221" s="116"/>
      <c r="AE221" s="116"/>
      <c r="AF221" s="116"/>
      <c r="AG221" s="116" t="s">
        <v>133</v>
      </c>
      <c r="AH221" s="116">
        <v>0</v>
      </c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</row>
    <row r="222" spans="1:60" x14ac:dyDescent="0.2">
      <c r="A222" s="127" t="s">
        <v>125</v>
      </c>
      <c r="B222" s="128" t="s">
        <v>79</v>
      </c>
      <c r="C222" s="145" t="s">
        <v>80</v>
      </c>
      <c r="D222" s="129"/>
      <c r="E222" s="130"/>
      <c r="F222" s="131"/>
      <c r="G222" s="132">
        <f>SUMIF(AG223:AG226,"&lt;&gt;NOR",G223:G226)</f>
        <v>0</v>
      </c>
      <c r="H222" s="126"/>
      <c r="I222" s="126">
        <f>SUM(I223:I226)</f>
        <v>29767.21</v>
      </c>
      <c r="J222" s="126"/>
      <c r="K222" s="126">
        <f>SUM(K223:K226)</f>
        <v>3993.79</v>
      </c>
      <c r="L222" s="126"/>
      <c r="M222" s="126">
        <f>SUM(M223:M226)</f>
        <v>0</v>
      </c>
      <c r="N222" s="126"/>
      <c r="O222" s="126">
        <f>SUM(O223:O226)</f>
        <v>0.36</v>
      </c>
      <c r="P222" s="126"/>
      <c r="Q222" s="126">
        <f>SUM(Q223:Q226)</f>
        <v>0</v>
      </c>
      <c r="R222" s="126"/>
      <c r="S222" s="126"/>
      <c r="T222" s="126"/>
      <c r="U222" s="126"/>
      <c r="V222" s="126">
        <f>SUM(V223:V226)</f>
        <v>7.68</v>
      </c>
      <c r="W222" s="126"/>
      <c r="X222" s="126"/>
      <c r="AG222" t="s">
        <v>126</v>
      </c>
    </row>
    <row r="223" spans="1:60" ht="22.5" outlineLevel="1" x14ac:dyDescent="0.2">
      <c r="A223" s="133">
        <v>92</v>
      </c>
      <c r="B223" s="134" t="s">
        <v>382</v>
      </c>
      <c r="C223" s="146" t="s">
        <v>383</v>
      </c>
      <c r="D223" s="135" t="s">
        <v>150</v>
      </c>
      <c r="E223" s="136">
        <v>34.450000000000003</v>
      </c>
      <c r="F223" s="137"/>
      <c r="G223" s="138">
        <f>ROUND(E223*F223,2)</f>
        <v>0</v>
      </c>
      <c r="H223" s="121">
        <v>864.07</v>
      </c>
      <c r="I223" s="121">
        <f>ROUND(E223*H223,2)</f>
        <v>29767.21</v>
      </c>
      <c r="J223" s="121">
        <v>115.93</v>
      </c>
      <c r="K223" s="121">
        <f>ROUND(E223*J223,2)</f>
        <v>3993.79</v>
      </c>
      <c r="L223" s="121">
        <v>15</v>
      </c>
      <c r="M223" s="121">
        <f>G223*(1+L223/100)</f>
        <v>0</v>
      </c>
      <c r="N223" s="121">
        <v>1.043E-2</v>
      </c>
      <c r="O223" s="121">
        <f>ROUND(E223*N223,2)</f>
        <v>0.36</v>
      </c>
      <c r="P223" s="121">
        <v>0</v>
      </c>
      <c r="Q223" s="121">
        <f>ROUND(E223*P223,2)</f>
        <v>0</v>
      </c>
      <c r="R223" s="121"/>
      <c r="S223" s="121" t="s">
        <v>141</v>
      </c>
      <c r="T223" s="121" t="s">
        <v>168</v>
      </c>
      <c r="U223" s="121">
        <v>0.223</v>
      </c>
      <c r="V223" s="121">
        <f>ROUND(E223*U223,2)</f>
        <v>7.68</v>
      </c>
      <c r="W223" s="121"/>
      <c r="X223" s="121" t="s">
        <v>130</v>
      </c>
      <c r="Y223" s="116"/>
      <c r="Z223" s="116"/>
      <c r="AA223" s="116"/>
      <c r="AB223" s="116"/>
      <c r="AC223" s="116"/>
      <c r="AD223" s="116"/>
      <c r="AE223" s="116"/>
      <c r="AF223" s="116"/>
      <c r="AG223" s="116" t="s">
        <v>131</v>
      </c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</row>
    <row r="224" spans="1:60" outlineLevel="1" x14ac:dyDescent="0.2">
      <c r="A224" s="119"/>
      <c r="B224" s="120"/>
      <c r="C224" s="147" t="s">
        <v>163</v>
      </c>
      <c r="D224" s="122"/>
      <c r="E224" s="123">
        <v>4.42</v>
      </c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16"/>
      <c r="Z224" s="116"/>
      <c r="AA224" s="116"/>
      <c r="AB224" s="116"/>
      <c r="AC224" s="116"/>
      <c r="AD224" s="116"/>
      <c r="AE224" s="116"/>
      <c r="AF224" s="116"/>
      <c r="AG224" s="116" t="s">
        <v>133</v>
      </c>
      <c r="AH224" s="116">
        <v>0</v>
      </c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</row>
    <row r="225" spans="1:60" outlineLevel="1" x14ac:dyDescent="0.2">
      <c r="A225" s="119"/>
      <c r="B225" s="120"/>
      <c r="C225" s="147" t="s">
        <v>202</v>
      </c>
      <c r="D225" s="122"/>
      <c r="E225" s="123">
        <v>21.45</v>
      </c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16"/>
      <c r="Z225" s="116"/>
      <c r="AA225" s="116"/>
      <c r="AB225" s="116"/>
      <c r="AC225" s="116"/>
      <c r="AD225" s="116"/>
      <c r="AE225" s="116"/>
      <c r="AF225" s="116"/>
      <c r="AG225" s="116" t="s">
        <v>133</v>
      </c>
      <c r="AH225" s="116">
        <v>0</v>
      </c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</row>
    <row r="226" spans="1:60" outlineLevel="1" x14ac:dyDescent="0.2">
      <c r="A226" s="119"/>
      <c r="B226" s="120"/>
      <c r="C226" s="147" t="s">
        <v>203</v>
      </c>
      <c r="D226" s="122"/>
      <c r="E226" s="123">
        <v>8.58</v>
      </c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16"/>
      <c r="Z226" s="116"/>
      <c r="AA226" s="116"/>
      <c r="AB226" s="116"/>
      <c r="AC226" s="116"/>
      <c r="AD226" s="116"/>
      <c r="AE226" s="116"/>
      <c r="AF226" s="116"/>
      <c r="AG226" s="116" t="s">
        <v>133</v>
      </c>
      <c r="AH226" s="116">
        <v>0</v>
      </c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</row>
    <row r="227" spans="1:60" x14ac:dyDescent="0.2">
      <c r="A227" s="127" t="s">
        <v>125</v>
      </c>
      <c r="B227" s="128" t="s">
        <v>81</v>
      </c>
      <c r="C227" s="145" t="s">
        <v>82</v>
      </c>
      <c r="D227" s="129"/>
      <c r="E227" s="130"/>
      <c r="F227" s="131"/>
      <c r="G227" s="132">
        <f>SUMIF(AG228:AG255,"&lt;&gt;NOR",G228:G255)</f>
        <v>0</v>
      </c>
      <c r="H227" s="126"/>
      <c r="I227" s="126">
        <f>SUM(I228:I255)</f>
        <v>20590</v>
      </c>
      <c r="J227" s="126"/>
      <c r="K227" s="126">
        <f>SUM(K228:K255)</f>
        <v>93262.760000000009</v>
      </c>
      <c r="L227" s="126"/>
      <c r="M227" s="126">
        <f>SUM(M228:M255)</f>
        <v>0</v>
      </c>
      <c r="N227" s="126"/>
      <c r="O227" s="126">
        <f>SUM(O228:O255)</f>
        <v>7.0000000000000007E-2</v>
      </c>
      <c r="P227" s="126"/>
      <c r="Q227" s="126">
        <f>SUM(Q228:Q255)</f>
        <v>0.43000000000000005</v>
      </c>
      <c r="R227" s="126"/>
      <c r="S227" s="126"/>
      <c r="T227" s="126"/>
      <c r="U227" s="126"/>
      <c r="V227" s="126">
        <f>SUM(V228:V255)</f>
        <v>10.059999999999999</v>
      </c>
      <c r="W227" s="126"/>
      <c r="X227" s="126"/>
      <c r="AG227" t="s">
        <v>126</v>
      </c>
    </row>
    <row r="228" spans="1:60" outlineLevel="1" x14ac:dyDescent="0.2">
      <c r="A228" s="133">
        <v>93</v>
      </c>
      <c r="B228" s="134" t="s">
        <v>384</v>
      </c>
      <c r="C228" s="146" t="s">
        <v>385</v>
      </c>
      <c r="D228" s="135" t="s">
        <v>150</v>
      </c>
      <c r="E228" s="136">
        <v>3.9</v>
      </c>
      <c r="F228" s="137"/>
      <c r="G228" s="138">
        <f>ROUND(E228*F228,2)</f>
        <v>0</v>
      </c>
      <c r="H228" s="121">
        <v>0</v>
      </c>
      <c r="I228" s="121">
        <f>ROUND(E228*H228,2)</f>
        <v>0</v>
      </c>
      <c r="J228" s="121">
        <v>186.5</v>
      </c>
      <c r="K228" s="121">
        <f>ROUND(E228*J228,2)</f>
        <v>727.35</v>
      </c>
      <c r="L228" s="121">
        <v>15</v>
      </c>
      <c r="M228" s="121">
        <f>G228*(1+L228/100)</f>
        <v>0</v>
      </c>
      <c r="N228" s="121">
        <v>0</v>
      </c>
      <c r="O228" s="121">
        <f>ROUND(E228*N228,2)</f>
        <v>0</v>
      </c>
      <c r="P228" s="121">
        <v>1.098E-2</v>
      </c>
      <c r="Q228" s="121">
        <f>ROUND(E228*P228,2)</f>
        <v>0.04</v>
      </c>
      <c r="R228" s="121"/>
      <c r="S228" s="121" t="s">
        <v>141</v>
      </c>
      <c r="T228" s="121" t="s">
        <v>141</v>
      </c>
      <c r="U228" s="121">
        <v>0.37</v>
      </c>
      <c r="V228" s="121">
        <f>ROUND(E228*U228,2)</f>
        <v>1.44</v>
      </c>
      <c r="W228" s="121"/>
      <c r="X228" s="121" t="s">
        <v>130</v>
      </c>
      <c r="Y228" s="116"/>
      <c r="Z228" s="116"/>
      <c r="AA228" s="116"/>
      <c r="AB228" s="116"/>
      <c r="AC228" s="116"/>
      <c r="AD228" s="116"/>
      <c r="AE228" s="116"/>
      <c r="AF228" s="116"/>
      <c r="AG228" s="116" t="s">
        <v>131</v>
      </c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</row>
    <row r="229" spans="1:60" outlineLevel="1" x14ac:dyDescent="0.2">
      <c r="A229" s="119"/>
      <c r="B229" s="120"/>
      <c r="C229" s="147" t="s">
        <v>570</v>
      </c>
      <c r="D229" s="122"/>
      <c r="E229" s="123">
        <v>3.9</v>
      </c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16"/>
      <c r="Z229" s="116"/>
      <c r="AA229" s="116"/>
      <c r="AB229" s="116"/>
      <c r="AC229" s="116"/>
      <c r="AD229" s="116"/>
      <c r="AE229" s="116"/>
      <c r="AF229" s="116"/>
      <c r="AG229" s="116" t="s">
        <v>133</v>
      </c>
      <c r="AH229" s="116">
        <v>0</v>
      </c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</row>
    <row r="230" spans="1:60" outlineLevel="1" x14ac:dyDescent="0.2">
      <c r="A230" s="139">
        <v>94</v>
      </c>
      <c r="B230" s="140" t="s">
        <v>388</v>
      </c>
      <c r="C230" s="148" t="s">
        <v>389</v>
      </c>
      <c r="D230" s="141" t="s">
        <v>145</v>
      </c>
      <c r="E230" s="142">
        <v>4</v>
      </c>
      <c r="F230" s="143"/>
      <c r="G230" s="144">
        <f t="shared" ref="G230:G241" si="28">ROUND(E230*F230,2)</f>
        <v>0</v>
      </c>
      <c r="H230" s="121">
        <v>0</v>
      </c>
      <c r="I230" s="121">
        <f t="shared" ref="I230:I241" si="29">ROUND(E230*H230,2)</f>
        <v>0</v>
      </c>
      <c r="J230" s="121">
        <v>739</v>
      </c>
      <c r="K230" s="121">
        <f t="shared" ref="K230:K241" si="30">ROUND(E230*J230,2)</f>
        <v>2956</v>
      </c>
      <c r="L230" s="121">
        <v>15</v>
      </c>
      <c r="M230" s="121">
        <f t="shared" ref="M230:M241" si="31">G230*(1+L230/100)</f>
        <v>0</v>
      </c>
      <c r="N230" s="121">
        <v>0</v>
      </c>
      <c r="O230" s="121">
        <f t="shared" ref="O230:O241" si="32">ROUND(E230*N230,2)</f>
        <v>0</v>
      </c>
      <c r="P230" s="121">
        <v>0</v>
      </c>
      <c r="Q230" s="121">
        <f t="shared" ref="Q230:Q241" si="33">ROUND(E230*P230,2)</f>
        <v>0</v>
      </c>
      <c r="R230" s="121"/>
      <c r="S230" s="121" t="s">
        <v>141</v>
      </c>
      <c r="T230" s="121" t="s">
        <v>168</v>
      </c>
      <c r="U230" s="121">
        <v>1.45</v>
      </c>
      <c r="V230" s="121">
        <f t="shared" ref="V230:V241" si="34">ROUND(E230*U230,2)</f>
        <v>5.8</v>
      </c>
      <c r="W230" s="121"/>
      <c r="X230" s="121" t="s">
        <v>130</v>
      </c>
      <c r="Y230" s="116"/>
      <c r="Z230" s="116"/>
      <c r="AA230" s="116"/>
      <c r="AB230" s="116"/>
      <c r="AC230" s="116"/>
      <c r="AD230" s="116"/>
      <c r="AE230" s="116"/>
      <c r="AF230" s="116"/>
      <c r="AG230" s="116" t="s">
        <v>131</v>
      </c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</row>
    <row r="231" spans="1:60" outlineLevel="1" x14ac:dyDescent="0.2">
      <c r="A231" s="139">
        <v>95</v>
      </c>
      <c r="B231" s="140" t="s">
        <v>390</v>
      </c>
      <c r="C231" s="148" t="s">
        <v>391</v>
      </c>
      <c r="D231" s="141" t="s">
        <v>145</v>
      </c>
      <c r="E231" s="142">
        <v>1</v>
      </c>
      <c r="F231" s="143"/>
      <c r="G231" s="144">
        <f t="shared" si="28"/>
        <v>0</v>
      </c>
      <c r="H231" s="121">
        <v>0</v>
      </c>
      <c r="I231" s="121">
        <f t="shared" si="29"/>
        <v>0</v>
      </c>
      <c r="J231" s="121">
        <v>1200</v>
      </c>
      <c r="K231" s="121">
        <f t="shared" si="30"/>
        <v>1200</v>
      </c>
      <c r="L231" s="121">
        <v>15</v>
      </c>
      <c r="M231" s="121">
        <f t="shared" si="31"/>
        <v>0</v>
      </c>
      <c r="N231" s="121">
        <v>0</v>
      </c>
      <c r="O231" s="121">
        <f t="shared" si="32"/>
        <v>0</v>
      </c>
      <c r="P231" s="121">
        <v>0.17399999999999999</v>
      </c>
      <c r="Q231" s="121">
        <f t="shared" si="33"/>
        <v>0.17</v>
      </c>
      <c r="R231" s="121"/>
      <c r="S231" s="121" t="s">
        <v>141</v>
      </c>
      <c r="T231" s="121" t="s">
        <v>168</v>
      </c>
      <c r="U231" s="121">
        <v>0.95</v>
      </c>
      <c r="V231" s="121">
        <f t="shared" si="34"/>
        <v>0.95</v>
      </c>
      <c r="W231" s="121"/>
      <c r="X231" s="121" t="s">
        <v>130</v>
      </c>
      <c r="Y231" s="116"/>
      <c r="Z231" s="116"/>
      <c r="AA231" s="116"/>
      <c r="AB231" s="116"/>
      <c r="AC231" s="116"/>
      <c r="AD231" s="116"/>
      <c r="AE231" s="116"/>
      <c r="AF231" s="116"/>
      <c r="AG231" s="116" t="s">
        <v>131</v>
      </c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</row>
    <row r="232" spans="1:60" outlineLevel="1" x14ac:dyDescent="0.2">
      <c r="A232" s="139">
        <v>96</v>
      </c>
      <c r="B232" s="140" t="s">
        <v>392</v>
      </c>
      <c r="C232" s="148" t="s">
        <v>393</v>
      </c>
      <c r="D232" s="141" t="s">
        <v>145</v>
      </c>
      <c r="E232" s="142">
        <v>2</v>
      </c>
      <c r="F232" s="143"/>
      <c r="G232" s="144">
        <f t="shared" si="28"/>
        <v>0</v>
      </c>
      <c r="H232" s="121">
        <v>0</v>
      </c>
      <c r="I232" s="121">
        <f t="shared" si="29"/>
        <v>0</v>
      </c>
      <c r="J232" s="121">
        <v>211.5</v>
      </c>
      <c r="K232" s="121">
        <f t="shared" si="30"/>
        <v>423</v>
      </c>
      <c r="L232" s="121">
        <v>15</v>
      </c>
      <c r="M232" s="121">
        <f t="shared" si="31"/>
        <v>0</v>
      </c>
      <c r="N232" s="121">
        <v>0</v>
      </c>
      <c r="O232" s="121">
        <f t="shared" si="32"/>
        <v>0</v>
      </c>
      <c r="P232" s="121">
        <v>0.1104</v>
      </c>
      <c r="Q232" s="121">
        <f t="shared" si="33"/>
        <v>0.22</v>
      </c>
      <c r="R232" s="121"/>
      <c r="S232" s="121" t="s">
        <v>141</v>
      </c>
      <c r="T232" s="121" t="s">
        <v>141</v>
      </c>
      <c r="U232" s="121">
        <v>0.46</v>
      </c>
      <c r="V232" s="121">
        <f t="shared" si="34"/>
        <v>0.92</v>
      </c>
      <c r="W232" s="121"/>
      <c r="X232" s="121" t="s">
        <v>130</v>
      </c>
      <c r="Y232" s="116"/>
      <c r="Z232" s="116"/>
      <c r="AA232" s="116"/>
      <c r="AB232" s="116"/>
      <c r="AC232" s="116"/>
      <c r="AD232" s="116"/>
      <c r="AE232" s="116"/>
      <c r="AF232" s="116"/>
      <c r="AG232" s="116" t="s">
        <v>131</v>
      </c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</row>
    <row r="233" spans="1:60" ht="45" outlineLevel="1" x14ac:dyDescent="0.2">
      <c r="A233" s="139">
        <v>97</v>
      </c>
      <c r="B233" s="140" t="s">
        <v>394</v>
      </c>
      <c r="C233" s="148" t="s">
        <v>395</v>
      </c>
      <c r="D233" s="141" t="s">
        <v>145</v>
      </c>
      <c r="E233" s="142">
        <v>1</v>
      </c>
      <c r="F233" s="143"/>
      <c r="G233" s="144">
        <f t="shared" si="28"/>
        <v>0</v>
      </c>
      <c r="H233" s="121">
        <v>0</v>
      </c>
      <c r="I233" s="121">
        <f t="shared" si="29"/>
        <v>0</v>
      </c>
      <c r="J233" s="121">
        <v>12850</v>
      </c>
      <c r="K233" s="121">
        <f t="shared" si="30"/>
        <v>12850</v>
      </c>
      <c r="L233" s="121">
        <v>15</v>
      </c>
      <c r="M233" s="121">
        <f t="shared" si="31"/>
        <v>0</v>
      </c>
      <c r="N233" s="121">
        <v>0</v>
      </c>
      <c r="O233" s="121">
        <f t="shared" si="32"/>
        <v>0</v>
      </c>
      <c r="P233" s="121">
        <v>0</v>
      </c>
      <c r="Q233" s="121">
        <f t="shared" si="33"/>
        <v>0</v>
      </c>
      <c r="R233" s="121"/>
      <c r="S233" s="121" t="s">
        <v>128</v>
      </c>
      <c r="T233" s="121" t="s">
        <v>168</v>
      </c>
      <c r="U233" s="121">
        <v>0.95</v>
      </c>
      <c r="V233" s="121">
        <f t="shared" si="34"/>
        <v>0.95</v>
      </c>
      <c r="W233" s="121"/>
      <c r="X233" s="121" t="s">
        <v>130</v>
      </c>
      <c r="Y233" s="116"/>
      <c r="Z233" s="116"/>
      <c r="AA233" s="116"/>
      <c r="AB233" s="116"/>
      <c r="AC233" s="116"/>
      <c r="AD233" s="116"/>
      <c r="AE233" s="116"/>
      <c r="AF233" s="116"/>
      <c r="AG233" s="116" t="s">
        <v>131</v>
      </c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</row>
    <row r="234" spans="1:60" ht="22.5" outlineLevel="1" x14ac:dyDescent="0.2">
      <c r="A234" s="139">
        <v>98</v>
      </c>
      <c r="B234" s="140" t="s">
        <v>396</v>
      </c>
      <c r="C234" s="148" t="s">
        <v>397</v>
      </c>
      <c r="D234" s="141" t="s">
        <v>145</v>
      </c>
      <c r="E234" s="142">
        <v>2</v>
      </c>
      <c r="F234" s="143"/>
      <c r="G234" s="144">
        <f t="shared" si="28"/>
        <v>0</v>
      </c>
      <c r="H234" s="121">
        <v>2120</v>
      </c>
      <c r="I234" s="121">
        <f t="shared" si="29"/>
        <v>4240</v>
      </c>
      <c r="J234" s="121">
        <v>0</v>
      </c>
      <c r="K234" s="121">
        <f t="shared" si="30"/>
        <v>0</v>
      </c>
      <c r="L234" s="121">
        <v>15</v>
      </c>
      <c r="M234" s="121">
        <f t="shared" si="31"/>
        <v>0</v>
      </c>
      <c r="N234" s="121">
        <v>1.2999999999999999E-2</v>
      </c>
      <c r="O234" s="121">
        <f t="shared" si="32"/>
        <v>0.03</v>
      </c>
      <c r="P234" s="121">
        <v>0</v>
      </c>
      <c r="Q234" s="121">
        <f t="shared" si="33"/>
        <v>0</v>
      </c>
      <c r="R234" s="121"/>
      <c r="S234" s="121" t="s">
        <v>128</v>
      </c>
      <c r="T234" s="121" t="s">
        <v>168</v>
      </c>
      <c r="U234" s="121">
        <v>0</v>
      </c>
      <c r="V234" s="121">
        <f t="shared" si="34"/>
        <v>0</v>
      </c>
      <c r="W234" s="121"/>
      <c r="X234" s="121" t="s">
        <v>169</v>
      </c>
      <c r="Y234" s="116"/>
      <c r="Z234" s="116"/>
      <c r="AA234" s="116"/>
      <c r="AB234" s="116"/>
      <c r="AC234" s="116"/>
      <c r="AD234" s="116"/>
      <c r="AE234" s="116"/>
      <c r="AF234" s="116"/>
      <c r="AG234" s="116" t="s">
        <v>170</v>
      </c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</row>
    <row r="235" spans="1:60" ht="22.5" outlineLevel="1" x14ac:dyDescent="0.2">
      <c r="A235" s="139">
        <v>99</v>
      </c>
      <c r="B235" s="140" t="s">
        <v>398</v>
      </c>
      <c r="C235" s="148" t="s">
        <v>399</v>
      </c>
      <c r="D235" s="141" t="s">
        <v>145</v>
      </c>
      <c r="E235" s="142">
        <v>2</v>
      </c>
      <c r="F235" s="143"/>
      <c r="G235" s="144">
        <f t="shared" si="28"/>
        <v>0</v>
      </c>
      <c r="H235" s="121">
        <v>3250</v>
      </c>
      <c r="I235" s="121">
        <f t="shared" si="29"/>
        <v>6500</v>
      </c>
      <c r="J235" s="121">
        <v>0</v>
      </c>
      <c r="K235" s="121">
        <f t="shared" si="30"/>
        <v>0</v>
      </c>
      <c r="L235" s="121">
        <v>15</v>
      </c>
      <c r="M235" s="121">
        <f t="shared" si="31"/>
        <v>0</v>
      </c>
      <c r="N235" s="121">
        <v>0.02</v>
      </c>
      <c r="O235" s="121">
        <f t="shared" si="32"/>
        <v>0.04</v>
      </c>
      <c r="P235" s="121">
        <v>0</v>
      </c>
      <c r="Q235" s="121">
        <f t="shared" si="33"/>
        <v>0</v>
      </c>
      <c r="R235" s="121"/>
      <c r="S235" s="121" t="s">
        <v>128</v>
      </c>
      <c r="T235" s="121" t="s">
        <v>168</v>
      </c>
      <c r="U235" s="121">
        <v>0</v>
      </c>
      <c r="V235" s="121">
        <f t="shared" si="34"/>
        <v>0</v>
      </c>
      <c r="W235" s="121"/>
      <c r="X235" s="121" t="s">
        <v>169</v>
      </c>
      <c r="Y235" s="116"/>
      <c r="Z235" s="116"/>
      <c r="AA235" s="116"/>
      <c r="AB235" s="116"/>
      <c r="AC235" s="116"/>
      <c r="AD235" s="116"/>
      <c r="AE235" s="116"/>
      <c r="AF235" s="116"/>
      <c r="AG235" s="116" t="s">
        <v>170</v>
      </c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</row>
    <row r="236" spans="1:60" ht="45" outlineLevel="1" x14ac:dyDescent="0.2">
      <c r="A236" s="139">
        <v>100</v>
      </c>
      <c r="B236" s="140" t="s">
        <v>400</v>
      </c>
      <c r="C236" s="148" t="s">
        <v>401</v>
      </c>
      <c r="D236" s="141" t="s">
        <v>288</v>
      </c>
      <c r="E236" s="142">
        <v>1</v>
      </c>
      <c r="F236" s="143"/>
      <c r="G236" s="144">
        <f t="shared" si="28"/>
        <v>0</v>
      </c>
      <c r="H236" s="121">
        <v>9850</v>
      </c>
      <c r="I236" s="121">
        <f t="shared" si="29"/>
        <v>9850</v>
      </c>
      <c r="J236" s="121">
        <v>0</v>
      </c>
      <c r="K236" s="121">
        <f t="shared" si="30"/>
        <v>0</v>
      </c>
      <c r="L236" s="121">
        <v>15</v>
      </c>
      <c r="M236" s="121">
        <f t="shared" si="31"/>
        <v>0</v>
      </c>
      <c r="N236" s="121">
        <v>0</v>
      </c>
      <c r="O236" s="121">
        <f t="shared" si="32"/>
        <v>0</v>
      </c>
      <c r="P236" s="121">
        <v>0</v>
      </c>
      <c r="Q236" s="121">
        <f t="shared" si="33"/>
        <v>0</v>
      </c>
      <c r="R236" s="121"/>
      <c r="S236" s="121" t="s">
        <v>128</v>
      </c>
      <c r="T236" s="121" t="s">
        <v>168</v>
      </c>
      <c r="U236" s="121">
        <v>0</v>
      </c>
      <c r="V236" s="121">
        <f t="shared" si="34"/>
        <v>0</v>
      </c>
      <c r="W236" s="121"/>
      <c r="X236" s="121" t="s">
        <v>169</v>
      </c>
      <c r="Y236" s="116"/>
      <c r="Z236" s="116"/>
      <c r="AA236" s="116"/>
      <c r="AB236" s="116"/>
      <c r="AC236" s="116"/>
      <c r="AD236" s="116"/>
      <c r="AE236" s="116"/>
      <c r="AF236" s="116"/>
      <c r="AG236" s="116" t="s">
        <v>170</v>
      </c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</row>
    <row r="237" spans="1:60" ht="22.5" outlineLevel="1" x14ac:dyDescent="0.2">
      <c r="A237" s="139">
        <v>101</v>
      </c>
      <c r="B237" s="140" t="s">
        <v>402</v>
      </c>
      <c r="C237" s="148" t="s">
        <v>403</v>
      </c>
      <c r="D237" s="141" t="s">
        <v>145</v>
      </c>
      <c r="E237" s="142">
        <v>7</v>
      </c>
      <c r="F237" s="143"/>
      <c r="G237" s="144">
        <f t="shared" si="28"/>
        <v>0</v>
      </c>
      <c r="H237" s="121">
        <v>0</v>
      </c>
      <c r="I237" s="121">
        <f t="shared" si="29"/>
        <v>0</v>
      </c>
      <c r="J237" s="121">
        <v>250</v>
      </c>
      <c r="K237" s="121">
        <f t="shared" si="30"/>
        <v>1750</v>
      </c>
      <c r="L237" s="121">
        <v>15</v>
      </c>
      <c r="M237" s="121">
        <f t="shared" si="31"/>
        <v>0</v>
      </c>
      <c r="N237" s="121">
        <v>0</v>
      </c>
      <c r="O237" s="121">
        <f t="shared" si="32"/>
        <v>0</v>
      </c>
      <c r="P237" s="121">
        <v>0</v>
      </c>
      <c r="Q237" s="121">
        <f t="shared" si="33"/>
        <v>0</v>
      </c>
      <c r="R237" s="121"/>
      <c r="S237" s="121" t="s">
        <v>141</v>
      </c>
      <c r="T237" s="121" t="s">
        <v>168</v>
      </c>
      <c r="U237" s="121">
        <v>0</v>
      </c>
      <c r="V237" s="121">
        <f t="shared" si="34"/>
        <v>0</v>
      </c>
      <c r="W237" s="121"/>
      <c r="X237" s="121" t="s">
        <v>179</v>
      </c>
      <c r="Y237" s="116"/>
      <c r="Z237" s="116"/>
      <c r="AA237" s="116"/>
      <c r="AB237" s="116"/>
      <c r="AC237" s="116"/>
      <c r="AD237" s="116"/>
      <c r="AE237" s="116"/>
      <c r="AF237" s="116"/>
      <c r="AG237" s="116" t="s">
        <v>180</v>
      </c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</row>
    <row r="238" spans="1:60" outlineLevel="1" x14ac:dyDescent="0.2">
      <c r="A238" s="139">
        <v>102</v>
      </c>
      <c r="B238" s="140" t="s">
        <v>404</v>
      </c>
      <c r="C238" s="148" t="s">
        <v>405</v>
      </c>
      <c r="D238" s="141" t="s">
        <v>145</v>
      </c>
      <c r="E238" s="142">
        <v>1</v>
      </c>
      <c r="F238" s="143"/>
      <c r="G238" s="144">
        <f t="shared" si="28"/>
        <v>0</v>
      </c>
      <c r="H238" s="121">
        <v>0</v>
      </c>
      <c r="I238" s="121">
        <f t="shared" si="29"/>
        <v>0</v>
      </c>
      <c r="J238" s="121">
        <v>2500</v>
      </c>
      <c r="K238" s="121">
        <f t="shared" si="30"/>
        <v>2500</v>
      </c>
      <c r="L238" s="121">
        <v>15</v>
      </c>
      <c r="M238" s="121">
        <f t="shared" si="31"/>
        <v>0</v>
      </c>
      <c r="N238" s="121">
        <v>0</v>
      </c>
      <c r="O238" s="121">
        <f t="shared" si="32"/>
        <v>0</v>
      </c>
      <c r="P238" s="121">
        <v>0</v>
      </c>
      <c r="Q238" s="121">
        <f t="shared" si="33"/>
        <v>0</v>
      </c>
      <c r="R238" s="121"/>
      <c r="S238" s="121" t="s">
        <v>128</v>
      </c>
      <c r="T238" s="121" t="s">
        <v>168</v>
      </c>
      <c r="U238" s="121">
        <v>0</v>
      </c>
      <c r="V238" s="121">
        <f t="shared" si="34"/>
        <v>0</v>
      </c>
      <c r="W238" s="121"/>
      <c r="X238" s="121" t="s">
        <v>179</v>
      </c>
      <c r="Y238" s="116"/>
      <c r="Z238" s="116"/>
      <c r="AA238" s="116"/>
      <c r="AB238" s="116"/>
      <c r="AC238" s="116"/>
      <c r="AD238" s="116"/>
      <c r="AE238" s="116"/>
      <c r="AF238" s="116"/>
      <c r="AG238" s="116" t="s">
        <v>180</v>
      </c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</row>
    <row r="239" spans="1:60" ht="22.5" outlineLevel="1" x14ac:dyDescent="0.2">
      <c r="A239" s="139">
        <v>103</v>
      </c>
      <c r="B239" s="140" t="s">
        <v>406</v>
      </c>
      <c r="C239" s="148" t="s">
        <v>407</v>
      </c>
      <c r="D239" s="141" t="s">
        <v>288</v>
      </c>
      <c r="E239" s="142">
        <v>1</v>
      </c>
      <c r="F239" s="143"/>
      <c r="G239" s="144">
        <f t="shared" si="28"/>
        <v>0</v>
      </c>
      <c r="H239" s="121">
        <v>0</v>
      </c>
      <c r="I239" s="121">
        <f t="shared" si="29"/>
        <v>0</v>
      </c>
      <c r="J239" s="121">
        <v>4000</v>
      </c>
      <c r="K239" s="121">
        <f t="shared" si="30"/>
        <v>4000</v>
      </c>
      <c r="L239" s="121">
        <v>15</v>
      </c>
      <c r="M239" s="121">
        <f t="shared" si="31"/>
        <v>0</v>
      </c>
      <c r="N239" s="121">
        <v>0</v>
      </c>
      <c r="O239" s="121">
        <f t="shared" si="32"/>
        <v>0</v>
      </c>
      <c r="P239" s="121">
        <v>0</v>
      </c>
      <c r="Q239" s="121">
        <f t="shared" si="33"/>
        <v>0</v>
      </c>
      <c r="R239" s="121"/>
      <c r="S239" s="121" t="s">
        <v>128</v>
      </c>
      <c r="T239" s="121" t="s">
        <v>168</v>
      </c>
      <c r="U239" s="121">
        <v>0</v>
      </c>
      <c r="V239" s="121">
        <f t="shared" si="34"/>
        <v>0</v>
      </c>
      <c r="W239" s="121"/>
      <c r="X239" s="121" t="s">
        <v>179</v>
      </c>
      <c r="Y239" s="116"/>
      <c r="Z239" s="116"/>
      <c r="AA239" s="116"/>
      <c r="AB239" s="116"/>
      <c r="AC239" s="116"/>
      <c r="AD239" s="116"/>
      <c r="AE239" s="116"/>
      <c r="AF239" s="116"/>
      <c r="AG239" s="116" t="s">
        <v>180</v>
      </c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</row>
    <row r="240" spans="1:60" ht="22.5" outlineLevel="1" x14ac:dyDescent="0.2">
      <c r="A240" s="139">
        <v>104</v>
      </c>
      <c r="B240" s="140" t="s">
        <v>408</v>
      </c>
      <c r="C240" s="148" t="s">
        <v>409</v>
      </c>
      <c r="D240" s="141" t="s">
        <v>145</v>
      </c>
      <c r="E240" s="142">
        <v>2</v>
      </c>
      <c r="F240" s="143"/>
      <c r="G240" s="144">
        <f t="shared" si="28"/>
        <v>0</v>
      </c>
      <c r="H240" s="121">
        <v>0</v>
      </c>
      <c r="I240" s="121">
        <f t="shared" si="29"/>
        <v>0</v>
      </c>
      <c r="J240" s="121">
        <v>1100</v>
      </c>
      <c r="K240" s="121">
        <f t="shared" si="30"/>
        <v>2200</v>
      </c>
      <c r="L240" s="121">
        <v>15</v>
      </c>
      <c r="M240" s="121">
        <f t="shared" si="31"/>
        <v>0</v>
      </c>
      <c r="N240" s="121">
        <v>0</v>
      </c>
      <c r="O240" s="121">
        <f t="shared" si="32"/>
        <v>0</v>
      </c>
      <c r="P240" s="121">
        <v>0</v>
      </c>
      <c r="Q240" s="121">
        <f t="shared" si="33"/>
        <v>0</v>
      </c>
      <c r="R240" s="121"/>
      <c r="S240" s="121" t="s">
        <v>128</v>
      </c>
      <c r="T240" s="121" t="s">
        <v>168</v>
      </c>
      <c r="U240" s="121">
        <v>0</v>
      </c>
      <c r="V240" s="121">
        <f t="shared" si="34"/>
        <v>0</v>
      </c>
      <c r="W240" s="121"/>
      <c r="X240" s="121" t="s">
        <v>179</v>
      </c>
      <c r="Y240" s="116"/>
      <c r="Z240" s="116"/>
      <c r="AA240" s="116"/>
      <c r="AB240" s="116"/>
      <c r="AC240" s="116"/>
      <c r="AD240" s="116"/>
      <c r="AE240" s="116"/>
      <c r="AF240" s="116"/>
      <c r="AG240" s="116" t="s">
        <v>180</v>
      </c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</row>
    <row r="241" spans="1:60" ht="22.5" outlineLevel="1" x14ac:dyDescent="0.2">
      <c r="A241" s="133">
        <v>105</v>
      </c>
      <c r="B241" s="134" t="s">
        <v>410</v>
      </c>
      <c r="C241" s="146" t="s">
        <v>411</v>
      </c>
      <c r="D241" s="135" t="s">
        <v>156</v>
      </c>
      <c r="E241" s="136">
        <v>2.7</v>
      </c>
      <c r="F241" s="137"/>
      <c r="G241" s="138">
        <f t="shared" si="28"/>
        <v>0</v>
      </c>
      <c r="H241" s="121">
        <v>0</v>
      </c>
      <c r="I241" s="121">
        <f t="shared" si="29"/>
        <v>0</v>
      </c>
      <c r="J241" s="121">
        <v>23120</v>
      </c>
      <c r="K241" s="121">
        <f t="shared" si="30"/>
        <v>62424</v>
      </c>
      <c r="L241" s="121">
        <v>15</v>
      </c>
      <c r="M241" s="121">
        <f t="shared" si="31"/>
        <v>0</v>
      </c>
      <c r="N241" s="121">
        <v>0</v>
      </c>
      <c r="O241" s="121">
        <f t="shared" si="32"/>
        <v>0</v>
      </c>
      <c r="P241" s="121">
        <v>0</v>
      </c>
      <c r="Q241" s="121">
        <f t="shared" si="33"/>
        <v>0</v>
      </c>
      <c r="R241" s="121"/>
      <c r="S241" s="121" t="s">
        <v>128</v>
      </c>
      <c r="T241" s="121" t="s">
        <v>168</v>
      </c>
      <c r="U241" s="121">
        <v>0</v>
      </c>
      <c r="V241" s="121">
        <f t="shared" si="34"/>
        <v>0</v>
      </c>
      <c r="W241" s="121"/>
      <c r="X241" s="121" t="s">
        <v>179</v>
      </c>
      <c r="Y241" s="116"/>
      <c r="Z241" s="116"/>
      <c r="AA241" s="116"/>
      <c r="AB241" s="116"/>
      <c r="AC241" s="116"/>
      <c r="AD241" s="116"/>
      <c r="AE241" s="116"/>
      <c r="AF241" s="116"/>
      <c r="AG241" s="116" t="s">
        <v>180</v>
      </c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</row>
    <row r="242" spans="1:60" ht="22.5" outlineLevel="1" x14ac:dyDescent="0.2">
      <c r="A242" s="119"/>
      <c r="B242" s="120"/>
      <c r="C242" s="147" t="s">
        <v>412</v>
      </c>
      <c r="D242" s="122"/>
      <c r="E242" s="123">
        <v>2.7</v>
      </c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16"/>
      <c r="Z242" s="116"/>
      <c r="AA242" s="116"/>
      <c r="AB242" s="116"/>
      <c r="AC242" s="116"/>
      <c r="AD242" s="116"/>
      <c r="AE242" s="116"/>
      <c r="AF242" s="116"/>
      <c r="AG242" s="116" t="s">
        <v>133</v>
      </c>
      <c r="AH242" s="116">
        <v>0</v>
      </c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</row>
    <row r="243" spans="1:60" outlineLevel="1" x14ac:dyDescent="0.2">
      <c r="A243" s="119"/>
      <c r="B243" s="120"/>
      <c r="C243" s="147" t="s">
        <v>413</v>
      </c>
      <c r="D243" s="122"/>
      <c r="E243" s="123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16"/>
      <c r="Z243" s="116"/>
      <c r="AA243" s="116"/>
      <c r="AB243" s="116"/>
      <c r="AC243" s="116"/>
      <c r="AD243" s="116"/>
      <c r="AE243" s="116"/>
      <c r="AF243" s="116"/>
      <c r="AG243" s="116" t="s">
        <v>133</v>
      </c>
      <c r="AH243" s="116">
        <v>0</v>
      </c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</row>
    <row r="244" spans="1:60" outlineLevel="1" x14ac:dyDescent="0.2">
      <c r="A244" s="119"/>
      <c r="B244" s="120"/>
      <c r="C244" s="147" t="s">
        <v>414</v>
      </c>
      <c r="D244" s="122"/>
      <c r="E244" s="123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16"/>
      <c r="Z244" s="116"/>
      <c r="AA244" s="116"/>
      <c r="AB244" s="116"/>
      <c r="AC244" s="116"/>
      <c r="AD244" s="116"/>
      <c r="AE244" s="116"/>
      <c r="AF244" s="116"/>
      <c r="AG244" s="116" t="s">
        <v>133</v>
      </c>
      <c r="AH244" s="116">
        <v>0</v>
      </c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</row>
    <row r="245" spans="1:60" ht="22.5" outlineLevel="1" x14ac:dyDescent="0.2">
      <c r="A245" s="119"/>
      <c r="B245" s="120"/>
      <c r="C245" s="147" t="s">
        <v>415</v>
      </c>
      <c r="D245" s="122"/>
      <c r="E245" s="123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16"/>
      <c r="Z245" s="116"/>
      <c r="AA245" s="116"/>
      <c r="AB245" s="116"/>
      <c r="AC245" s="116"/>
      <c r="AD245" s="116"/>
      <c r="AE245" s="116"/>
      <c r="AF245" s="116"/>
      <c r="AG245" s="116" t="s">
        <v>133</v>
      </c>
      <c r="AH245" s="116">
        <v>0</v>
      </c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</row>
    <row r="246" spans="1:60" outlineLevel="1" x14ac:dyDescent="0.2">
      <c r="A246" s="119"/>
      <c r="B246" s="120"/>
      <c r="C246" s="147" t="s">
        <v>416</v>
      </c>
      <c r="D246" s="122"/>
      <c r="E246" s="123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16"/>
      <c r="Z246" s="116"/>
      <c r="AA246" s="116"/>
      <c r="AB246" s="116"/>
      <c r="AC246" s="116"/>
      <c r="AD246" s="116"/>
      <c r="AE246" s="116"/>
      <c r="AF246" s="116"/>
      <c r="AG246" s="116" t="s">
        <v>133</v>
      </c>
      <c r="AH246" s="116">
        <v>0</v>
      </c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</row>
    <row r="247" spans="1:60" ht="22.5" outlineLevel="1" x14ac:dyDescent="0.2">
      <c r="A247" s="119"/>
      <c r="B247" s="120"/>
      <c r="C247" s="147" t="s">
        <v>417</v>
      </c>
      <c r="D247" s="122"/>
      <c r="E247" s="123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16"/>
      <c r="Z247" s="116"/>
      <c r="AA247" s="116"/>
      <c r="AB247" s="116"/>
      <c r="AC247" s="116"/>
      <c r="AD247" s="116"/>
      <c r="AE247" s="116"/>
      <c r="AF247" s="116"/>
      <c r="AG247" s="116" t="s">
        <v>133</v>
      </c>
      <c r="AH247" s="116">
        <v>0</v>
      </c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</row>
    <row r="248" spans="1:60" ht="22.5" outlineLevel="1" x14ac:dyDescent="0.2">
      <c r="A248" s="119"/>
      <c r="B248" s="120"/>
      <c r="C248" s="147" t="s">
        <v>418</v>
      </c>
      <c r="D248" s="122"/>
      <c r="E248" s="123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16"/>
      <c r="Z248" s="116"/>
      <c r="AA248" s="116"/>
      <c r="AB248" s="116"/>
      <c r="AC248" s="116"/>
      <c r="AD248" s="116"/>
      <c r="AE248" s="116"/>
      <c r="AF248" s="116"/>
      <c r="AG248" s="116" t="s">
        <v>133</v>
      </c>
      <c r="AH248" s="116">
        <v>0</v>
      </c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</row>
    <row r="249" spans="1:60" outlineLevel="1" x14ac:dyDescent="0.2">
      <c r="A249" s="119"/>
      <c r="B249" s="120"/>
      <c r="C249" s="147" t="s">
        <v>419</v>
      </c>
      <c r="D249" s="122"/>
      <c r="E249" s="123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16"/>
      <c r="Z249" s="116"/>
      <c r="AA249" s="116"/>
      <c r="AB249" s="116"/>
      <c r="AC249" s="116"/>
      <c r="AD249" s="116"/>
      <c r="AE249" s="116"/>
      <c r="AF249" s="116"/>
      <c r="AG249" s="116" t="s">
        <v>133</v>
      </c>
      <c r="AH249" s="116">
        <v>0</v>
      </c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</row>
    <row r="250" spans="1:60" outlineLevel="1" x14ac:dyDescent="0.2">
      <c r="A250" s="119"/>
      <c r="B250" s="120"/>
      <c r="C250" s="147" t="s">
        <v>420</v>
      </c>
      <c r="D250" s="122"/>
      <c r="E250" s="123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16"/>
      <c r="Z250" s="116"/>
      <c r="AA250" s="116"/>
      <c r="AB250" s="116"/>
      <c r="AC250" s="116"/>
      <c r="AD250" s="116"/>
      <c r="AE250" s="116"/>
      <c r="AF250" s="116"/>
      <c r="AG250" s="116" t="s">
        <v>133</v>
      </c>
      <c r="AH250" s="116">
        <v>0</v>
      </c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</row>
    <row r="251" spans="1:60" outlineLevel="1" x14ac:dyDescent="0.2">
      <c r="A251" s="119"/>
      <c r="B251" s="120"/>
      <c r="C251" s="147" t="s">
        <v>421</v>
      </c>
      <c r="D251" s="122"/>
      <c r="E251" s="123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16"/>
      <c r="Z251" s="116"/>
      <c r="AA251" s="116"/>
      <c r="AB251" s="116"/>
      <c r="AC251" s="116"/>
      <c r="AD251" s="116"/>
      <c r="AE251" s="116"/>
      <c r="AF251" s="116"/>
      <c r="AG251" s="116" t="s">
        <v>133</v>
      </c>
      <c r="AH251" s="116">
        <v>0</v>
      </c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</row>
    <row r="252" spans="1:60" ht="22.5" outlineLevel="1" x14ac:dyDescent="0.2">
      <c r="A252" s="119"/>
      <c r="B252" s="120"/>
      <c r="C252" s="147" t="s">
        <v>422</v>
      </c>
      <c r="D252" s="122"/>
      <c r="E252" s="123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16"/>
      <c r="Z252" s="116"/>
      <c r="AA252" s="116"/>
      <c r="AB252" s="116"/>
      <c r="AC252" s="116"/>
      <c r="AD252" s="116"/>
      <c r="AE252" s="116"/>
      <c r="AF252" s="116"/>
      <c r="AG252" s="116" t="s">
        <v>133</v>
      </c>
      <c r="AH252" s="116">
        <v>0</v>
      </c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</row>
    <row r="253" spans="1:60" ht="22.5" outlineLevel="1" x14ac:dyDescent="0.2">
      <c r="A253" s="119"/>
      <c r="B253" s="120"/>
      <c r="C253" s="147" t="s">
        <v>423</v>
      </c>
      <c r="D253" s="122"/>
      <c r="E253" s="123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16"/>
      <c r="Z253" s="116"/>
      <c r="AA253" s="116"/>
      <c r="AB253" s="116"/>
      <c r="AC253" s="116"/>
      <c r="AD253" s="116"/>
      <c r="AE253" s="116"/>
      <c r="AF253" s="116"/>
      <c r="AG253" s="116" t="s">
        <v>133</v>
      </c>
      <c r="AH253" s="116">
        <v>0</v>
      </c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</row>
    <row r="254" spans="1:60" outlineLevel="1" x14ac:dyDescent="0.2">
      <c r="A254" s="119"/>
      <c r="B254" s="120"/>
      <c r="C254" s="147" t="s">
        <v>424</v>
      </c>
      <c r="D254" s="122"/>
      <c r="E254" s="123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16"/>
      <c r="Z254" s="116"/>
      <c r="AA254" s="116"/>
      <c r="AB254" s="116"/>
      <c r="AC254" s="116"/>
      <c r="AD254" s="116"/>
      <c r="AE254" s="116"/>
      <c r="AF254" s="116"/>
      <c r="AG254" s="116" t="s">
        <v>133</v>
      </c>
      <c r="AH254" s="116">
        <v>0</v>
      </c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</row>
    <row r="255" spans="1:60" outlineLevel="1" x14ac:dyDescent="0.2">
      <c r="A255" s="139">
        <v>106</v>
      </c>
      <c r="B255" s="140" t="s">
        <v>425</v>
      </c>
      <c r="C255" s="148" t="s">
        <v>426</v>
      </c>
      <c r="D255" s="141" t="s">
        <v>0</v>
      </c>
      <c r="E255" s="142">
        <v>1116.2035000000001</v>
      </c>
      <c r="F255" s="143"/>
      <c r="G255" s="144">
        <f>ROUND(E255*F255,2)</f>
        <v>0</v>
      </c>
      <c r="H255" s="121">
        <v>0</v>
      </c>
      <c r="I255" s="121">
        <f>ROUND(E255*H255,2)</f>
        <v>0</v>
      </c>
      <c r="J255" s="121">
        <v>2</v>
      </c>
      <c r="K255" s="121">
        <f>ROUND(E255*J255,2)</f>
        <v>2232.41</v>
      </c>
      <c r="L255" s="121">
        <v>15</v>
      </c>
      <c r="M255" s="121">
        <f>G255*(1+L255/100)</f>
        <v>0</v>
      </c>
      <c r="N255" s="121">
        <v>0</v>
      </c>
      <c r="O255" s="121">
        <f>ROUND(E255*N255,2)</f>
        <v>0</v>
      </c>
      <c r="P255" s="121">
        <v>0</v>
      </c>
      <c r="Q255" s="121">
        <f>ROUND(E255*P255,2)</f>
        <v>0</v>
      </c>
      <c r="R255" s="121"/>
      <c r="S255" s="121" t="s">
        <v>141</v>
      </c>
      <c r="T255" s="121" t="s">
        <v>168</v>
      </c>
      <c r="U255" s="121">
        <v>0</v>
      </c>
      <c r="V255" s="121">
        <f>ROUND(E255*U255,2)</f>
        <v>0</v>
      </c>
      <c r="W255" s="121"/>
      <c r="X255" s="121" t="s">
        <v>271</v>
      </c>
      <c r="Y255" s="116"/>
      <c r="Z255" s="116"/>
      <c r="AA255" s="116"/>
      <c r="AB255" s="116"/>
      <c r="AC255" s="116"/>
      <c r="AD255" s="116"/>
      <c r="AE255" s="116"/>
      <c r="AF255" s="116"/>
      <c r="AG255" s="116" t="s">
        <v>272</v>
      </c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</row>
    <row r="256" spans="1:60" x14ac:dyDescent="0.2">
      <c r="A256" s="127" t="s">
        <v>125</v>
      </c>
      <c r="B256" s="128" t="s">
        <v>83</v>
      </c>
      <c r="C256" s="145" t="s">
        <v>84</v>
      </c>
      <c r="D256" s="129"/>
      <c r="E256" s="130"/>
      <c r="F256" s="131"/>
      <c r="G256" s="132">
        <f>SUMIF(AG257:AG260,"&lt;&gt;NOR",G257:G260)</f>
        <v>0</v>
      </c>
      <c r="H256" s="126"/>
      <c r="I256" s="126">
        <f>SUM(I257:I260)</f>
        <v>0</v>
      </c>
      <c r="J256" s="126"/>
      <c r="K256" s="126">
        <f>SUM(K257:K260)</f>
        <v>1576.03</v>
      </c>
      <c r="L256" s="126"/>
      <c r="M256" s="126">
        <f>SUM(M257:M260)</f>
        <v>0</v>
      </c>
      <c r="N256" s="126"/>
      <c r="O256" s="126">
        <f>SUM(O257:O260)</f>
        <v>0</v>
      </c>
      <c r="P256" s="126"/>
      <c r="Q256" s="126">
        <f>SUM(Q257:Q260)</f>
        <v>0.28000000000000003</v>
      </c>
      <c r="R256" s="126"/>
      <c r="S256" s="126"/>
      <c r="T256" s="126"/>
      <c r="U256" s="126"/>
      <c r="V256" s="126">
        <f>SUM(V257:V260)</f>
        <v>0</v>
      </c>
      <c r="W256" s="126"/>
      <c r="X256" s="126"/>
      <c r="AG256" t="s">
        <v>126</v>
      </c>
    </row>
    <row r="257" spans="1:60" outlineLevel="1" x14ac:dyDescent="0.2">
      <c r="A257" s="133">
        <v>107</v>
      </c>
      <c r="B257" s="134" t="s">
        <v>433</v>
      </c>
      <c r="C257" s="146" t="s">
        <v>434</v>
      </c>
      <c r="D257" s="135" t="s">
        <v>150</v>
      </c>
      <c r="E257" s="136">
        <v>23.635999999999999</v>
      </c>
      <c r="F257" s="137"/>
      <c r="G257" s="138">
        <f>ROUND(E257*F257,2)</f>
        <v>0</v>
      </c>
      <c r="H257" s="121">
        <v>0</v>
      </c>
      <c r="I257" s="121">
        <f>ROUND(E257*H257,2)</f>
        <v>0</v>
      </c>
      <c r="J257" s="121">
        <v>65.5</v>
      </c>
      <c r="K257" s="121">
        <f>ROUND(E257*J257,2)</f>
        <v>1548.16</v>
      </c>
      <c r="L257" s="121">
        <v>15</v>
      </c>
      <c r="M257" s="121">
        <f>G257*(1+L257/100)</f>
        <v>0</v>
      </c>
      <c r="N257" s="121">
        <v>0</v>
      </c>
      <c r="O257" s="121">
        <f>ROUND(E257*N257,2)</f>
        <v>0</v>
      </c>
      <c r="P257" s="121">
        <v>1.2E-2</v>
      </c>
      <c r="Q257" s="121">
        <f>ROUND(E257*P257,2)</f>
        <v>0.28000000000000003</v>
      </c>
      <c r="R257" s="121"/>
      <c r="S257" s="121" t="s">
        <v>141</v>
      </c>
      <c r="T257" s="121" t="s">
        <v>141</v>
      </c>
      <c r="U257" s="121">
        <v>0</v>
      </c>
      <c r="V257" s="121">
        <f>ROUND(E257*U257,2)</f>
        <v>0</v>
      </c>
      <c r="W257" s="121"/>
      <c r="X257" s="121" t="s">
        <v>179</v>
      </c>
      <c r="Y257" s="116"/>
      <c r="Z257" s="116"/>
      <c r="AA257" s="116"/>
      <c r="AB257" s="116"/>
      <c r="AC257" s="116"/>
      <c r="AD257" s="116"/>
      <c r="AE257" s="116"/>
      <c r="AF257" s="116"/>
      <c r="AG257" s="116" t="s">
        <v>180</v>
      </c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</row>
    <row r="258" spans="1:60" outlineLevel="1" x14ac:dyDescent="0.2">
      <c r="A258" s="119"/>
      <c r="B258" s="120"/>
      <c r="C258" s="147" t="s">
        <v>435</v>
      </c>
      <c r="D258" s="122"/>
      <c r="E258" s="123">
        <v>26</v>
      </c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16"/>
      <c r="Z258" s="116"/>
      <c r="AA258" s="116"/>
      <c r="AB258" s="116"/>
      <c r="AC258" s="116"/>
      <c r="AD258" s="116"/>
      <c r="AE258" s="116"/>
      <c r="AF258" s="116"/>
      <c r="AG258" s="116" t="s">
        <v>133</v>
      </c>
      <c r="AH258" s="116">
        <v>0</v>
      </c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</row>
    <row r="259" spans="1:60" outlineLevel="1" x14ac:dyDescent="0.2">
      <c r="A259" s="119"/>
      <c r="B259" s="120"/>
      <c r="C259" s="147" t="s">
        <v>153</v>
      </c>
      <c r="D259" s="122"/>
      <c r="E259" s="123">
        <v>-2.3639999999999999</v>
      </c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16"/>
      <c r="Z259" s="116"/>
      <c r="AA259" s="116"/>
      <c r="AB259" s="116"/>
      <c r="AC259" s="116"/>
      <c r="AD259" s="116"/>
      <c r="AE259" s="116"/>
      <c r="AF259" s="116"/>
      <c r="AG259" s="116" t="s">
        <v>133</v>
      </c>
      <c r="AH259" s="116">
        <v>0</v>
      </c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/>
    </row>
    <row r="260" spans="1:60" outlineLevel="1" x14ac:dyDescent="0.2">
      <c r="A260" s="139">
        <v>108</v>
      </c>
      <c r="B260" s="140" t="s">
        <v>436</v>
      </c>
      <c r="C260" s="148" t="s">
        <v>437</v>
      </c>
      <c r="D260" s="141" t="s">
        <v>0</v>
      </c>
      <c r="E260" s="142">
        <v>15.4816</v>
      </c>
      <c r="F260" s="143"/>
      <c r="G260" s="144">
        <f>ROUND(E260*F260,2)</f>
        <v>0</v>
      </c>
      <c r="H260" s="121">
        <v>0</v>
      </c>
      <c r="I260" s="121">
        <f>ROUND(E260*H260,2)</f>
        <v>0</v>
      </c>
      <c r="J260" s="121">
        <v>1.8</v>
      </c>
      <c r="K260" s="121">
        <f>ROUND(E260*J260,2)</f>
        <v>27.87</v>
      </c>
      <c r="L260" s="121">
        <v>15</v>
      </c>
      <c r="M260" s="121">
        <f>G260*(1+L260/100)</f>
        <v>0</v>
      </c>
      <c r="N260" s="121">
        <v>0</v>
      </c>
      <c r="O260" s="121">
        <f>ROUND(E260*N260,2)</f>
        <v>0</v>
      </c>
      <c r="P260" s="121">
        <v>0</v>
      </c>
      <c r="Q260" s="121">
        <f>ROUND(E260*P260,2)</f>
        <v>0</v>
      </c>
      <c r="R260" s="121"/>
      <c r="S260" s="121" t="s">
        <v>141</v>
      </c>
      <c r="T260" s="121" t="s">
        <v>141</v>
      </c>
      <c r="U260" s="121">
        <v>0</v>
      </c>
      <c r="V260" s="121">
        <f>ROUND(E260*U260,2)</f>
        <v>0</v>
      </c>
      <c r="W260" s="121"/>
      <c r="X260" s="121" t="s">
        <v>271</v>
      </c>
      <c r="Y260" s="116"/>
      <c r="Z260" s="116"/>
      <c r="AA260" s="116"/>
      <c r="AB260" s="116"/>
      <c r="AC260" s="116"/>
      <c r="AD260" s="116"/>
      <c r="AE260" s="116"/>
      <c r="AF260" s="116"/>
      <c r="AG260" s="116" t="s">
        <v>272</v>
      </c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116"/>
      <c r="BF260" s="116"/>
      <c r="BG260" s="116"/>
      <c r="BH260" s="116"/>
    </row>
    <row r="261" spans="1:60" x14ac:dyDescent="0.2">
      <c r="A261" s="127" t="s">
        <v>125</v>
      </c>
      <c r="B261" s="128" t="s">
        <v>85</v>
      </c>
      <c r="C261" s="145" t="s">
        <v>86</v>
      </c>
      <c r="D261" s="129"/>
      <c r="E261" s="130"/>
      <c r="F261" s="131"/>
      <c r="G261" s="132">
        <f>SUMIF(AG262:AG291,"&lt;&gt;NOR",G262:G291)</f>
        <v>0</v>
      </c>
      <c r="H261" s="126"/>
      <c r="I261" s="126">
        <f>SUM(I262:I291)</f>
        <v>3785.17</v>
      </c>
      <c r="J261" s="126"/>
      <c r="K261" s="126">
        <f>SUM(K262:K291)</f>
        <v>4318.76</v>
      </c>
      <c r="L261" s="126"/>
      <c r="M261" s="126">
        <f>SUM(M262:M291)</f>
        <v>0</v>
      </c>
      <c r="N261" s="126"/>
      <c r="O261" s="126">
        <f>SUM(O262:O291)</f>
        <v>0.03</v>
      </c>
      <c r="P261" s="126"/>
      <c r="Q261" s="126">
        <f>SUM(Q262:Q291)</f>
        <v>0</v>
      </c>
      <c r="R261" s="126"/>
      <c r="S261" s="126"/>
      <c r="T261" s="126"/>
      <c r="U261" s="126"/>
      <c r="V261" s="126">
        <f>SUM(V262:V291)</f>
        <v>7.53</v>
      </c>
      <c r="W261" s="126"/>
      <c r="X261" s="126"/>
      <c r="AG261" t="s">
        <v>126</v>
      </c>
    </row>
    <row r="262" spans="1:60" ht="22.5" outlineLevel="1" x14ac:dyDescent="0.2">
      <c r="A262" s="133">
        <v>109</v>
      </c>
      <c r="B262" s="134" t="s">
        <v>438</v>
      </c>
      <c r="C262" s="146" t="s">
        <v>439</v>
      </c>
      <c r="D262" s="135" t="s">
        <v>150</v>
      </c>
      <c r="E262" s="136">
        <v>4.8</v>
      </c>
      <c r="F262" s="137"/>
      <c r="G262" s="138">
        <f>ROUND(E262*F262,2)</f>
        <v>0</v>
      </c>
      <c r="H262" s="121">
        <v>0</v>
      </c>
      <c r="I262" s="121">
        <f>ROUND(E262*H262,2)</f>
        <v>0</v>
      </c>
      <c r="J262" s="121">
        <v>7.1</v>
      </c>
      <c r="K262" s="121">
        <f>ROUND(E262*J262,2)</f>
        <v>34.08</v>
      </c>
      <c r="L262" s="121">
        <v>15</v>
      </c>
      <c r="M262" s="121">
        <f>G262*(1+L262/100)</f>
        <v>0</v>
      </c>
      <c r="N262" s="121">
        <v>0</v>
      </c>
      <c r="O262" s="121">
        <f>ROUND(E262*N262,2)</f>
        <v>0</v>
      </c>
      <c r="P262" s="121">
        <v>0</v>
      </c>
      <c r="Q262" s="121">
        <f>ROUND(E262*P262,2)</f>
        <v>0</v>
      </c>
      <c r="R262" s="121"/>
      <c r="S262" s="121" t="s">
        <v>141</v>
      </c>
      <c r="T262" s="121" t="s">
        <v>141</v>
      </c>
      <c r="U262" s="121">
        <v>1.6E-2</v>
      </c>
      <c r="V262" s="121">
        <f>ROUND(E262*U262,2)</f>
        <v>0.08</v>
      </c>
      <c r="W262" s="121"/>
      <c r="X262" s="121" t="s">
        <v>130</v>
      </c>
      <c r="Y262" s="116"/>
      <c r="Z262" s="116"/>
      <c r="AA262" s="116"/>
      <c r="AB262" s="116"/>
      <c r="AC262" s="116"/>
      <c r="AD262" s="116"/>
      <c r="AE262" s="116"/>
      <c r="AF262" s="116"/>
      <c r="AG262" s="116" t="s">
        <v>131</v>
      </c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</row>
    <row r="263" spans="1:60" outlineLevel="1" x14ac:dyDescent="0.2">
      <c r="A263" s="119"/>
      <c r="B263" s="120"/>
      <c r="C263" s="147" t="s">
        <v>165</v>
      </c>
      <c r="D263" s="122"/>
      <c r="E263" s="123">
        <v>0.96</v>
      </c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16"/>
      <c r="Z263" s="116"/>
      <c r="AA263" s="116"/>
      <c r="AB263" s="116"/>
      <c r="AC263" s="116"/>
      <c r="AD263" s="116"/>
      <c r="AE263" s="116"/>
      <c r="AF263" s="116"/>
      <c r="AG263" s="116" t="s">
        <v>133</v>
      </c>
      <c r="AH263" s="116">
        <v>0</v>
      </c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</row>
    <row r="264" spans="1:60" outlineLevel="1" x14ac:dyDescent="0.2">
      <c r="A264" s="119"/>
      <c r="B264" s="120"/>
      <c r="C264" s="147" t="s">
        <v>276</v>
      </c>
      <c r="D264" s="122"/>
      <c r="E264" s="123">
        <v>3.84</v>
      </c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16"/>
      <c r="Z264" s="116"/>
      <c r="AA264" s="116"/>
      <c r="AB264" s="116"/>
      <c r="AC264" s="116"/>
      <c r="AD264" s="116"/>
      <c r="AE264" s="116"/>
      <c r="AF264" s="116"/>
      <c r="AG264" s="116" t="s">
        <v>133</v>
      </c>
      <c r="AH264" s="116">
        <v>0</v>
      </c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</row>
    <row r="265" spans="1:60" outlineLevel="1" x14ac:dyDescent="0.2">
      <c r="A265" s="133">
        <v>110</v>
      </c>
      <c r="B265" s="134" t="s">
        <v>440</v>
      </c>
      <c r="C265" s="146" t="s">
        <v>441</v>
      </c>
      <c r="D265" s="135" t="s">
        <v>150</v>
      </c>
      <c r="E265" s="136">
        <v>4.8</v>
      </c>
      <c r="F265" s="137"/>
      <c r="G265" s="138">
        <f>ROUND(E265*F265,2)</f>
        <v>0</v>
      </c>
      <c r="H265" s="121">
        <v>24.89</v>
      </c>
      <c r="I265" s="121">
        <f>ROUND(E265*H265,2)</f>
        <v>119.47</v>
      </c>
      <c r="J265" s="121">
        <v>25.21</v>
      </c>
      <c r="K265" s="121">
        <f>ROUND(E265*J265,2)</f>
        <v>121.01</v>
      </c>
      <c r="L265" s="121">
        <v>15</v>
      </c>
      <c r="M265" s="121">
        <f>G265*(1+L265/100)</f>
        <v>0</v>
      </c>
      <c r="N265" s="121">
        <v>2.1000000000000001E-4</v>
      </c>
      <c r="O265" s="121">
        <f>ROUND(E265*N265,2)</f>
        <v>0</v>
      </c>
      <c r="P265" s="121">
        <v>0</v>
      </c>
      <c r="Q265" s="121">
        <f>ROUND(E265*P265,2)</f>
        <v>0</v>
      </c>
      <c r="R265" s="121"/>
      <c r="S265" s="121" t="s">
        <v>141</v>
      </c>
      <c r="T265" s="121" t="s">
        <v>141</v>
      </c>
      <c r="U265" s="121">
        <v>0.05</v>
      </c>
      <c r="V265" s="121">
        <f>ROUND(E265*U265,2)</f>
        <v>0.24</v>
      </c>
      <c r="W265" s="121"/>
      <c r="X265" s="121" t="s">
        <v>130</v>
      </c>
      <c r="Y265" s="116"/>
      <c r="Z265" s="116"/>
      <c r="AA265" s="116"/>
      <c r="AB265" s="116"/>
      <c r="AC265" s="116"/>
      <c r="AD265" s="116"/>
      <c r="AE265" s="116"/>
      <c r="AF265" s="116"/>
      <c r="AG265" s="116" t="s">
        <v>131</v>
      </c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</row>
    <row r="266" spans="1:60" outlineLevel="1" x14ac:dyDescent="0.2">
      <c r="A266" s="119"/>
      <c r="B266" s="120"/>
      <c r="C266" s="147" t="s">
        <v>165</v>
      </c>
      <c r="D266" s="122"/>
      <c r="E266" s="123">
        <v>0.96</v>
      </c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16"/>
      <c r="Z266" s="116"/>
      <c r="AA266" s="116"/>
      <c r="AB266" s="116"/>
      <c r="AC266" s="116"/>
      <c r="AD266" s="116"/>
      <c r="AE266" s="116"/>
      <c r="AF266" s="116"/>
      <c r="AG266" s="116" t="s">
        <v>133</v>
      </c>
      <c r="AH266" s="116">
        <v>0</v>
      </c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</row>
    <row r="267" spans="1:60" outlineLevel="1" x14ac:dyDescent="0.2">
      <c r="A267" s="119"/>
      <c r="B267" s="120"/>
      <c r="C267" s="147" t="s">
        <v>276</v>
      </c>
      <c r="D267" s="122"/>
      <c r="E267" s="123">
        <v>3.84</v>
      </c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16"/>
      <c r="Z267" s="116"/>
      <c r="AA267" s="116"/>
      <c r="AB267" s="116"/>
      <c r="AC267" s="116"/>
      <c r="AD267" s="116"/>
      <c r="AE267" s="116"/>
      <c r="AF267" s="116"/>
      <c r="AG267" s="116" t="s">
        <v>133</v>
      </c>
      <c r="AH267" s="116">
        <v>0</v>
      </c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</row>
    <row r="268" spans="1:60" outlineLevel="1" x14ac:dyDescent="0.2">
      <c r="A268" s="133">
        <v>111</v>
      </c>
      <c r="B268" s="134" t="s">
        <v>442</v>
      </c>
      <c r="C268" s="146" t="s">
        <v>443</v>
      </c>
      <c r="D268" s="135" t="s">
        <v>156</v>
      </c>
      <c r="E268" s="136">
        <v>3.4</v>
      </c>
      <c r="F268" s="137"/>
      <c r="G268" s="138">
        <f>ROUND(E268*F268,2)</f>
        <v>0</v>
      </c>
      <c r="H268" s="121">
        <v>9.8800000000000008</v>
      </c>
      <c r="I268" s="121">
        <f>ROUND(E268*H268,2)</f>
        <v>33.590000000000003</v>
      </c>
      <c r="J268" s="121">
        <v>116.12</v>
      </c>
      <c r="K268" s="121">
        <f>ROUND(E268*J268,2)</f>
        <v>394.81</v>
      </c>
      <c r="L268" s="121">
        <v>15</v>
      </c>
      <c r="M268" s="121">
        <f>G268*(1+L268/100)</f>
        <v>0</v>
      </c>
      <c r="N268" s="121">
        <v>3.2000000000000003E-4</v>
      </c>
      <c r="O268" s="121">
        <f>ROUND(E268*N268,2)</f>
        <v>0</v>
      </c>
      <c r="P268" s="121">
        <v>0</v>
      </c>
      <c r="Q268" s="121">
        <f>ROUND(E268*P268,2)</f>
        <v>0</v>
      </c>
      <c r="R268" s="121"/>
      <c r="S268" s="121" t="s">
        <v>141</v>
      </c>
      <c r="T268" s="121" t="s">
        <v>151</v>
      </c>
      <c r="U268" s="121">
        <v>0.23599999999999999</v>
      </c>
      <c r="V268" s="121">
        <f>ROUND(E268*U268,2)</f>
        <v>0.8</v>
      </c>
      <c r="W268" s="121"/>
      <c r="X268" s="121" t="s">
        <v>130</v>
      </c>
      <c r="Y268" s="116"/>
      <c r="Z268" s="116"/>
      <c r="AA268" s="116"/>
      <c r="AB268" s="116"/>
      <c r="AC268" s="116"/>
      <c r="AD268" s="116"/>
      <c r="AE268" s="116"/>
      <c r="AF268" s="116"/>
      <c r="AG268" s="116" t="s">
        <v>131</v>
      </c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</row>
    <row r="269" spans="1:60" outlineLevel="1" x14ac:dyDescent="0.2">
      <c r="A269" s="119"/>
      <c r="B269" s="120"/>
      <c r="C269" s="147" t="s">
        <v>281</v>
      </c>
      <c r="D269" s="122"/>
      <c r="E269" s="123">
        <v>3.4</v>
      </c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16"/>
      <c r="Z269" s="116"/>
      <c r="AA269" s="116"/>
      <c r="AB269" s="116"/>
      <c r="AC269" s="116"/>
      <c r="AD269" s="116"/>
      <c r="AE269" s="116"/>
      <c r="AF269" s="116"/>
      <c r="AG269" s="116" t="s">
        <v>133</v>
      </c>
      <c r="AH269" s="116">
        <v>0</v>
      </c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</row>
    <row r="270" spans="1:60" outlineLevel="1" x14ac:dyDescent="0.2">
      <c r="A270" s="133">
        <v>112</v>
      </c>
      <c r="B270" s="134" t="s">
        <v>444</v>
      </c>
      <c r="C270" s="146" t="s">
        <v>445</v>
      </c>
      <c r="D270" s="135" t="s">
        <v>156</v>
      </c>
      <c r="E270" s="136">
        <v>3.4</v>
      </c>
      <c r="F270" s="137"/>
      <c r="G270" s="138">
        <f>ROUND(E270*F270,2)</f>
        <v>0</v>
      </c>
      <c r="H270" s="121">
        <v>5.42</v>
      </c>
      <c r="I270" s="121">
        <f>ROUND(E270*H270,2)</f>
        <v>18.43</v>
      </c>
      <c r="J270" s="121">
        <v>86.78</v>
      </c>
      <c r="K270" s="121">
        <f>ROUND(E270*J270,2)</f>
        <v>295.05</v>
      </c>
      <c r="L270" s="121">
        <v>15</v>
      </c>
      <c r="M270" s="121">
        <f>G270*(1+L270/100)</f>
        <v>0</v>
      </c>
      <c r="N270" s="121">
        <v>0</v>
      </c>
      <c r="O270" s="121">
        <f>ROUND(E270*N270,2)</f>
        <v>0</v>
      </c>
      <c r="P270" s="121">
        <v>0</v>
      </c>
      <c r="Q270" s="121">
        <f>ROUND(E270*P270,2)</f>
        <v>0</v>
      </c>
      <c r="R270" s="121"/>
      <c r="S270" s="121" t="s">
        <v>141</v>
      </c>
      <c r="T270" s="121" t="s">
        <v>151</v>
      </c>
      <c r="U270" s="121">
        <v>0.154</v>
      </c>
      <c r="V270" s="121">
        <f>ROUND(E270*U270,2)</f>
        <v>0.52</v>
      </c>
      <c r="W270" s="121"/>
      <c r="X270" s="121" t="s">
        <v>130</v>
      </c>
      <c r="Y270" s="116"/>
      <c r="Z270" s="116"/>
      <c r="AA270" s="116"/>
      <c r="AB270" s="116"/>
      <c r="AC270" s="116"/>
      <c r="AD270" s="116"/>
      <c r="AE270" s="116"/>
      <c r="AF270" s="116"/>
      <c r="AG270" s="116" t="s">
        <v>131</v>
      </c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</row>
    <row r="271" spans="1:60" outlineLevel="1" x14ac:dyDescent="0.2">
      <c r="A271" s="119"/>
      <c r="B271" s="120"/>
      <c r="C271" s="147" t="s">
        <v>281</v>
      </c>
      <c r="D271" s="122"/>
      <c r="E271" s="123">
        <v>3.4</v>
      </c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16"/>
      <c r="Z271" s="116"/>
      <c r="AA271" s="116"/>
      <c r="AB271" s="116"/>
      <c r="AC271" s="116"/>
      <c r="AD271" s="116"/>
      <c r="AE271" s="116"/>
      <c r="AF271" s="116"/>
      <c r="AG271" s="116" t="s">
        <v>133</v>
      </c>
      <c r="AH271" s="116">
        <v>0</v>
      </c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</row>
    <row r="272" spans="1:60" outlineLevel="1" x14ac:dyDescent="0.2">
      <c r="A272" s="133">
        <v>113</v>
      </c>
      <c r="B272" s="134" t="s">
        <v>446</v>
      </c>
      <c r="C272" s="146" t="s">
        <v>447</v>
      </c>
      <c r="D272" s="135" t="s">
        <v>150</v>
      </c>
      <c r="E272" s="136">
        <v>4.8</v>
      </c>
      <c r="F272" s="137"/>
      <c r="G272" s="138">
        <f>ROUND(E272*F272,2)</f>
        <v>0</v>
      </c>
      <c r="H272" s="121">
        <v>137.32</v>
      </c>
      <c r="I272" s="121">
        <f>ROUND(E272*H272,2)</f>
        <v>659.14</v>
      </c>
      <c r="J272" s="121">
        <v>524.67999999999995</v>
      </c>
      <c r="K272" s="121">
        <f>ROUND(E272*J272,2)</f>
        <v>2518.46</v>
      </c>
      <c r="L272" s="121">
        <v>15</v>
      </c>
      <c r="M272" s="121">
        <f>G272*(1+L272/100)</f>
        <v>0</v>
      </c>
      <c r="N272" s="121">
        <v>5.1500000000000001E-3</v>
      </c>
      <c r="O272" s="121">
        <f>ROUND(E272*N272,2)</f>
        <v>0.02</v>
      </c>
      <c r="P272" s="121">
        <v>0</v>
      </c>
      <c r="Q272" s="121">
        <f>ROUND(E272*P272,2)</f>
        <v>0</v>
      </c>
      <c r="R272" s="121"/>
      <c r="S272" s="121" t="s">
        <v>141</v>
      </c>
      <c r="T272" s="121" t="s">
        <v>141</v>
      </c>
      <c r="U272" s="121">
        <v>1.04</v>
      </c>
      <c r="V272" s="121">
        <f>ROUND(E272*U272,2)</f>
        <v>4.99</v>
      </c>
      <c r="W272" s="121"/>
      <c r="X272" s="121" t="s">
        <v>130</v>
      </c>
      <c r="Y272" s="116"/>
      <c r="Z272" s="116"/>
      <c r="AA272" s="116"/>
      <c r="AB272" s="116"/>
      <c r="AC272" s="116"/>
      <c r="AD272" s="116"/>
      <c r="AE272" s="116"/>
      <c r="AF272" s="116"/>
      <c r="AG272" s="116" t="s">
        <v>131</v>
      </c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</row>
    <row r="273" spans="1:60" outlineLevel="1" x14ac:dyDescent="0.2">
      <c r="A273" s="119"/>
      <c r="B273" s="120"/>
      <c r="C273" s="147" t="s">
        <v>165</v>
      </c>
      <c r="D273" s="122"/>
      <c r="E273" s="123">
        <v>0.96</v>
      </c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16"/>
      <c r="Z273" s="116"/>
      <c r="AA273" s="116"/>
      <c r="AB273" s="116"/>
      <c r="AC273" s="116"/>
      <c r="AD273" s="116"/>
      <c r="AE273" s="116"/>
      <c r="AF273" s="116"/>
      <c r="AG273" s="116" t="s">
        <v>133</v>
      </c>
      <c r="AH273" s="116">
        <v>0</v>
      </c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</row>
    <row r="274" spans="1:60" outlineLevel="1" x14ac:dyDescent="0.2">
      <c r="A274" s="119"/>
      <c r="B274" s="120"/>
      <c r="C274" s="147" t="s">
        <v>276</v>
      </c>
      <c r="D274" s="122"/>
      <c r="E274" s="123">
        <v>3.84</v>
      </c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16"/>
      <c r="Z274" s="116"/>
      <c r="AA274" s="116"/>
      <c r="AB274" s="116"/>
      <c r="AC274" s="116"/>
      <c r="AD274" s="116"/>
      <c r="AE274" s="116"/>
      <c r="AF274" s="116"/>
      <c r="AG274" s="116" t="s">
        <v>133</v>
      </c>
      <c r="AH274" s="116">
        <v>0</v>
      </c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</row>
    <row r="275" spans="1:60" outlineLevel="1" x14ac:dyDescent="0.2">
      <c r="A275" s="133">
        <v>114</v>
      </c>
      <c r="B275" s="134" t="s">
        <v>448</v>
      </c>
      <c r="C275" s="146" t="s">
        <v>449</v>
      </c>
      <c r="D275" s="135" t="s">
        <v>156</v>
      </c>
      <c r="E275" s="136">
        <v>10.8</v>
      </c>
      <c r="F275" s="137"/>
      <c r="G275" s="138">
        <f>ROUND(E275*F275,2)</f>
        <v>0</v>
      </c>
      <c r="H275" s="121">
        <v>21.81</v>
      </c>
      <c r="I275" s="121">
        <f>ROUND(E275*H275,2)</f>
        <v>235.55</v>
      </c>
      <c r="J275" s="121">
        <v>35.29</v>
      </c>
      <c r="K275" s="121">
        <f>ROUND(E275*J275,2)</f>
        <v>381.13</v>
      </c>
      <c r="L275" s="121">
        <v>15</v>
      </c>
      <c r="M275" s="121">
        <f>G275*(1+L275/100)</f>
        <v>0</v>
      </c>
      <c r="N275" s="121">
        <v>4.0000000000000003E-5</v>
      </c>
      <c r="O275" s="121">
        <f>ROUND(E275*N275,2)</f>
        <v>0</v>
      </c>
      <c r="P275" s="121">
        <v>0</v>
      </c>
      <c r="Q275" s="121">
        <f>ROUND(E275*P275,2)</f>
        <v>0</v>
      </c>
      <c r="R275" s="121"/>
      <c r="S275" s="121" t="s">
        <v>141</v>
      </c>
      <c r="T275" s="121" t="s">
        <v>141</v>
      </c>
      <c r="U275" s="121">
        <v>7.0000000000000007E-2</v>
      </c>
      <c r="V275" s="121">
        <f>ROUND(E275*U275,2)</f>
        <v>0.76</v>
      </c>
      <c r="W275" s="121"/>
      <c r="X275" s="121" t="s">
        <v>130</v>
      </c>
      <c r="Y275" s="116"/>
      <c r="Z275" s="116"/>
      <c r="AA275" s="116"/>
      <c r="AB275" s="116"/>
      <c r="AC275" s="116"/>
      <c r="AD275" s="116"/>
      <c r="AE275" s="116"/>
      <c r="AF275" s="116"/>
      <c r="AG275" s="116" t="s">
        <v>131</v>
      </c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116"/>
      <c r="BF275" s="116"/>
      <c r="BG275" s="116"/>
      <c r="BH275" s="116"/>
    </row>
    <row r="276" spans="1:60" outlineLevel="1" x14ac:dyDescent="0.2">
      <c r="A276" s="119"/>
      <c r="B276" s="120"/>
      <c r="C276" s="147" t="s">
        <v>281</v>
      </c>
      <c r="D276" s="122"/>
      <c r="E276" s="123">
        <v>3.4</v>
      </c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16"/>
      <c r="Z276" s="116"/>
      <c r="AA276" s="116"/>
      <c r="AB276" s="116"/>
      <c r="AC276" s="116"/>
      <c r="AD276" s="116"/>
      <c r="AE276" s="116"/>
      <c r="AF276" s="116"/>
      <c r="AG276" s="116" t="s">
        <v>133</v>
      </c>
      <c r="AH276" s="116">
        <v>0</v>
      </c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116"/>
      <c r="BF276" s="116"/>
      <c r="BG276" s="116"/>
      <c r="BH276" s="116"/>
    </row>
    <row r="277" spans="1:60" outlineLevel="1" x14ac:dyDescent="0.2">
      <c r="A277" s="119"/>
      <c r="B277" s="120"/>
      <c r="C277" s="147" t="s">
        <v>450</v>
      </c>
      <c r="D277" s="122"/>
      <c r="E277" s="123">
        <v>7.4</v>
      </c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16"/>
      <c r="Z277" s="116"/>
      <c r="AA277" s="116"/>
      <c r="AB277" s="116"/>
      <c r="AC277" s="116"/>
      <c r="AD277" s="116"/>
      <c r="AE277" s="116"/>
      <c r="AF277" s="116"/>
      <c r="AG277" s="116" t="s">
        <v>133</v>
      </c>
      <c r="AH277" s="116">
        <v>0</v>
      </c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</row>
    <row r="278" spans="1:60" outlineLevel="1" x14ac:dyDescent="0.2">
      <c r="A278" s="133">
        <v>115</v>
      </c>
      <c r="B278" s="134" t="s">
        <v>451</v>
      </c>
      <c r="C278" s="146" t="s">
        <v>452</v>
      </c>
      <c r="D278" s="135" t="s">
        <v>150</v>
      </c>
      <c r="E278" s="136">
        <v>4.8</v>
      </c>
      <c r="F278" s="137"/>
      <c r="G278" s="138">
        <f>ROUND(E278*F278,2)</f>
        <v>0</v>
      </c>
      <c r="H278" s="121">
        <v>0</v>
      </c>
      <c r="I278" s="121">
        <f>ROUND(E278*H278,2)</f>
        <v>0</v>
      </c>
      <c r="J278" s="121">
        <v>15.1</v>
      </c>
      <c r="K278" s="121">
        <f>ROUND(E278*J278,2)</f>
        <v>72.48</v>
      </c>
      <c r="L278" s="121">
        <v>15</v>
      </c>
      <c r="M278" s="121">
        <f>G278*(1+L278/100)</f>
        <v>0</v>
      </c>
      <c r="N278" s="121">
        <v>0</v>
      </c>
      <c r="O278" s="121">
        <f>ROUND(E278*N278,2)</f>
        <v>0</v>
      </c>
      <c r="P278" s="121">
        <v>0</v>
      </c>
      <c r="Q278" s="121">
        <f>ROUND(E278*P278,2)</f>
        <v>0</v>
      </c>
      <c r="R278" s="121"/>
      <c r="S278" s="121" t="s">
        <v>141</v>
      </c>
      <c r="T278" s="121" t="s">
        <v>141</v>
      </c>
      <c r="U278" s="121">
        <v>0.03</v>
      </c>
      <c r="V278" s="121">
        <f>ROUND(E278*U278,2)</f>
        <v>0.14000000000000001</v>
      </c>
      <c r="W278" s="121"/>
      <c r="X278" s="121" t="s">
        <v>130</v>
      </c>
      <c r="Y278" s="116"/>
      <c r="Z278" s="116"/>
      <c r="AA278" s="116"/>
      <c r="AB278" s="116"/>
      <c r="AC278" s="116"/>
      <c r="AD278" s="116"/>
      <c r="AE278" s="116"/>
      <c r="AF278" s="116"/>
      <c r="AG278" s="116" t="s">
        <v>131</v>
      </c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</row>
    <row r="279" spans="1:60" outlineLevel="1" x14ac:dyDescent="0.2">
      <c r="A279" s="119"/>
      <c r="B279" s="120"/>
      <c r="C279" s="147" t="s">
        <v>165</v>
      </c>
      <c r="D279" s="122"/>
      <c r="E279" s="123">
        <v>0.96</v>
      </c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16"/>
      <c r="Z279" s="116"/>
      <c r="AA279" s="116"/>
      <c r="AB279" s="116"/>
      <c r="AC279" s="116"/>
      <c r="AD279" s="116"/>
      <c r="AE279" s="116"/>
      <c r="AF279" s="116"/>
      <c r="AG279" s="116" t="s">
        <v>133</v>
      </c>
      <c r="AH279" s="116">
        <v>0</v>
      </c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</row>
    <row r="280" spans="1:60" outlineLevel="1" x14ac:dyDescent="0.2">
      <c r="A280" s="119"/>
      <c r="B280" s="120"/>
      <c r="C280" s="147" t="s">
        <v>276</v>
      </c>
      <c r="D280" s="122"/>
      <c r="E280" s="123">
        <v>3.84</v>
      </c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16"/>
      <c r="Z280" s="116"/>
      <c r="AA280" s="116"/>
      <c r="AB280" s="116"/>
      <c r="AC280" s="116"/>
      <c r="AD280" s="116"/>
      <c r="AE280" s="116"/>
      <c r="AF280" s="116"/>
      <c r="AG280" s="116" t="s">
        <v>133</v>
      </c>
      <c r="AH280" s="116">
        <v>0</v>
      </c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116"/>
      <c r="BF280" s="116"/>
      <c r="BG280" s="116"/>
      <c r="BH280" s="116"/>
    </row>
    <row r="281" spans="1:60" outlineLevel="1" x14ac:dyDescent="0.2">
      <c r="A281" s="133">
        <v>116</v>
      </c>
      <c r="B281" s="134" t="s">
        <v>453</v>
      </c>
      <c r="C281" s="146" t="s">
        <v>454</v>
      </c>
      <c r="D281" s="135" t="s">
        <v>150</v>
      </c>
      <c r="E281" s="136">
        <v>4.8</v>
      </c>
      <c r="F281" s="137"/>
      <c r="G281" s="138">
        <f>ROUND(E281*F281,2)</f>
        <v>0</v>
      </c>
      <c r="H281" s="121">
        <v>12.3</v>
      </c>
      <c r="I281" s="121">
        <f>ROUND(E281*H281,2)</f>
        <v>59.04</v>
      </c>
      <c r="J281" s="121">
        <v>0</v>
      </c>
      <c r="K281" s="121">
        <f>ROUND(E281*J281,2)</f>
        <v>0</v>
      </c>
      <c r="L281" s="121">
        <v>15</v>
      </c>
      <c r="M281" s="121">
        <f>G281*(1+L281/100)</f>
        <v>0</v>
      </c>
      <c r="N281" s="121">
        <v>1.1999999999999999E-3</v>
      </c>
      <c r="O281" s="121">
        <f>ROUND(E281*N281,2)</f>
        <v>0.01</v>
      </c>
      <c r="P281" s="121">
        <v>0</v>
      </c>
      <c r="Q281" s="121">
        <f>ROUND(E281*P281,2)</f>
        <v>0</v>
      </c>
      <c r="R281" s="121"/>
      <c r="S281" s="121" t="s">
        <v>141</v>
      </c>
      <c r="T281" s="121" t="s">
        <v>141</v>
      </c>
      <c r="U281" s="121">
        <v>0</v>
      </c>
      <c r="V281" s="121">
        <f>ROUND(E281*U281,2)</f>
        <v>0</v>
      </c>
      <c r="W281" s="121"/>
      <c r="X281" s="121" t="s">
        <v>130</v>
      </c>
      <c r="Y281" s="116"/>
      <c r="Z281" s="116"/>
      <c r="AA281" s="116"/>
      <c r="AB281" s="116"/>
      <c r="AC281" s="116"/>
      <c r="AD281" s="116"/>
      <c r="AE281" s="116"/>
      <c r="AF281" s="116"/>
      <c r="AG281" s="116" t="s">
        <v>131</v>
      </c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</row>
    <row r="282" spans="1:60" outlineLevel="1" x14ac:dyDescent="0.2">
      <c r="A282" s="119"/>
      <c r="B282" s="120"/>
      <c r="C282" s="147" t="s">
        <v>165</v>
      </c>
      <c r="D282" s="122"/>
      <c r="E282" s="123">
        <v>0.96</v>
      </c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16"/>
      <c r="Z282" s="116"/>
      <c r="AA282" s="116"/>
      <c r="AB282" s="116"/>
      <c r="AC282" s="116"/>
      <c r="AD282" s="116"/>
      <c r="AE282" s="116"/>
      <c r="AF282" s="116"/>
      <c r="AG282" s="116" t="s">
        <v>133</v>
      </c>
      <c r="AH282" s="116">
        <v>0</v>
      </c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</row>
    <row r="283" spans="1:60" outlineLevel="1" x14ac:dyDescent="0.2">
      <c r="A283" s="119"/>
      <c r="B283" s="120"/>
      <c r="C283" s="147" t="s">
        <v>276</v>
      </c>
      <c r="D283" s="122"/>
      <c r="E283" s="123">
        <v>3.84</v>
      </c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16"/>
      <c r="Z283" s="116"/>
      <c r="AA283" s="116"/>
      <c r="AB283" s="116"/>
      <c r="AC283" s="116"/>
      <c r="AD283" s="116"/>
      <c r="AE283" s="116"/>
      <c r="AF283" s="116"/>
      <c r="AG283" s="116" t="s">
        <v>133</v>
      </c>
      <c r="AH283" s="116">
        <v>0</v>
      </c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  <c r="BE283" s="116"/>
      <c r="BF283" s="116"/>
      <c r="BG283" s="116"/>
      <c r="BH283" s="116"/>
    </row>
    <row r="284" spans="1:60" ht="22.5" outlineLevel="1" x14ac:dyDescent="0.2">
      <c r="A284" s="133">
        <v>117</v>
      </c>
      <c r="B284" s="134" t="s">
        <v>455</v>
      </c>
      <c r="C284" s="146" t="s">
        <v>456</v>
      </c>
      <c r="D284" s="135" t="s">
        <v>150</v>
      </c>
      <c r="E284" s="136">
        <v>5.9109999999999996</v>
      </c>
      <c r="F284" s="137"/>
      <c r="G284" s="138">
        <f>ROUND(E284*F284,2)</f>
        <v>0</v>
      </c>
      <c r="H284" s="121">
        <v>450</v>
      </c>
      <c r="I284" s="121">
        <f>ROUND(E284*H284,2)</f>
        <v>2659.95</v>
      </c>
      <c r="J284" s="121">
        <v>0</v>
      </c>
      <c r="K284" s="121">
        <f>ROUND(E284*J284,2)</f>
        <v>0</v>
      </c>
      <c r="L284" s="121">
        <v>15</v>
      </c>
      <c r="M284" s="121">
        <f>G284*(1+L284/100)</f>
        <v>0</v>
      </c>
      <c r="N284" s="121">
        <v>0</v>
      </c>
      <c r="O284" s="121">
        <f>ROUND(E284*N284,2)</f>
        <v>0</v>
      </c>
      <c r="P284" s="121">
        <v>0</v>
      </c>
      <c r="Q284" s="121">
        <f>ROUND(E284*P284,2)</f>
        <v>0</v>
      </c>
      <c r="R284" s="121"/>
      <c r="S284" s="121" t="s">
        <v>128</v>
      </c>
      <c r="T284" s="121" t="s">
        <v>168</v>
      </c>
      <c r="U284" s="121">
        <v>0</v>
      </c>
      <c r="V284" s="121">
        <f>ROUND(E284*U284,2)</f>
        <v>0</v>
      </c>
      <c r="W284" s="121"/>
      <c r="X284" s="121" t="s">
        <v>169</v>
      </c>
      <c r="Y284" s="116"/>
      <c r="Z284" s="116"/>
      <c r="AA284" s="116"/>
      <c r="AB284" s="116"/>
      <c r="AC284" s="116"/>
      <c r="AD284" s="116"/>
      <c r="AE284" s="116"/>
      <c r="AF284" s="116"/>
      <c r="AG284" s="116" t="s">
        <v>170</v>
      </c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</row>
    <row r="285" spans="1:60" outlineLevel="1" x14ac:dyDescent="0.2">
      <c r="A285" s="119"/>
      <c r="B285" s="120"/>
      <c r="C285" s="149" t="s">
        <v>457</v>
      </c>
      <c r="D285" s="124"/>
      <c r="E285" s="125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16"/>
      <c r="Z285" s="116"/>
      <c r="AA285" s="116"/>
      <c r="AB285" s="116"/>
      <c r="AC285" s="116"/>
      <c r="AD285" s="116"/>
      <c r="AE285" s="116"/>
      <c r="AF285" s="116"/>
      <c r="AG285" s="116" t="s">
        <v>133</v>
      </c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</row>
    <row r="286" spans="1:60" outlineLevel="1" x14ac:dyDescent="0.2">
      <c r="A286" s="119"/>
      <c r="B286" s="120"/>
      <c r="C286" s="150" t="s">
        <v>458</v>
      </c>
      <c r="D286" s="124"/>
      <c r="E286" s="125">
        <v>0.96</v>
      </c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16"/>
      <c r="Z286" s="116"/>
      <c r="AA286" s="116"/>
      <c r="AB286" s="116"/>
      <c r="AC286" s="116"/>
      <c r="AD286" s="116"/>
      <c r="AE286" s="116"/>
      <c r="AF286" s="116"/>
      <c r="AG286" s="116" t="s">
        <v>133</v>
      </c>
      <c r="AH286" s="116">
        <v>2</v>
      </c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</row>
    <row r="287" spans="1:60" outlineLevel="1" x14ac:dyDescent="0.2">
      <c r="A287" s="119"/>
      <c r="B287" s="120"/>
      <c r="C287" s="150" t="s">
        <v>459</v>
      </c>
      <c r="D287" s="124"/>
      <c r="E287" s="125">
        <v>3.84</v>
      </c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16"/>
      <c r="Z287" s="116"/>
      <c r="AA287" s="116"/>
      <c r="AB287" s="116"/>
      <c r="AC287" s="116"/>
      <c r="AD287" s="116"/>
      <c r="AE287" s="116"/>
      <c r="AF287" s="116"/>
      <c r="AG287" s="116" t="s">
        <v>133</v>
      </c>
      <c r="AH287" s="116">
        <v>2</v>
      </c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</row>
    <row r="288" spans="1:60" outlineLevel="1" x14ac:dyDescent="0.2">
      <c r="A288" s="119"/>
      <c r="B288" s="120"/>
      <c r="C288" s="149" t="s">
        <v>460</v>
      </c>
      <c r="D288" s="124"/>
      <c r="E288" s="125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16"/>
      <c r="Z288" s="116"/>
      <c r="AA288" s="116"/>
      <c r="AB288" s="116"/>
      <c r="AC288" s="116"/>
      <c r="AD288" s="116"/>
      <c r="AE288" s="116"/>
      <c r="AF288" s="116"/>
      <c r="AG288" s="116" t="s">
        <v>133</v>
      </c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</row>
    <row r="289" spans="1:60" outlineLevel="1" x14ac:dyDescent="0.2">
      <c r="A289" s="119"/>
      <c r="B289" s="120"/>
      <c r="C289" s="147" t="s">
        <v>461</v>
      </c>
      <c r="D289" s="122"/>
      <c r="E289" s="123">
        <v>5.52</v>
      </c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16"/>
      <c r="Z289" s="116"/>
      <c r="AA289" s="116"/>
      <c r="AB289" s="116"/>
      <c r="AC289" s="116"/>
      <c r="AD289" s="116"/>
      <c r="AE289" s="116"/>
      <c r="AF289" s="116"/>
      <c r="AG289" s="116" t="s">
        <v>133</v>
      </c>
      <c r="AH289" s="116">
        <v>0</v>
      </c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</row>
    <row r="290" spans="1:60" outlineLevel="1" x14ac:dyDescent="0.2">
      <c r="A290" s="119"/>
      <c r="B290" s="120"/>
      <c r="C290" s="147" t="s">
        <v>462</v>
      </c>
      <c r="D290" s="122"/>
      <c r="E290" s="123">
        <v>0.39100000000000001</v>
      </c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16"/>
      <c r="Z290" s="116"/>
      <c r="AA290" s="116"/>
      <c r="AB290" s="116"/>
      <c r="AC290" s="116"/>
      <c r="AD290" s="116"/>
      <c r="AE290" s="116"/>
      <c r="AF290" s="116"/>
      <c r="AG290" s="116" t="s">
        <v>133</v>
      </c>
      <c r="AH290" s="116">
        <v>0</v>
      </c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</row>
    <row r="291" spans="1:60" outlineLevel="1" x14ac:dyDescent="0.2">
      <c r="A291" s="139">
        <v>118</v>
      </c>
      <c r="B291" s="140" t="s">
        <v>463</v>
      </c>
      <c r="C291" s="148" t="s">
        <v>464</v>
      </c>
      <c r="D291" s="141" t="s">
        <v>0</v>
      </c>
      <c r="E291" s="142">
        <v>76.021900000000002</v>
      </c>
      <c r="F291" s="143"/>
      <c r="G291" s="144">
        <f>ROUND(E291*F291,2)</f>
        <v>0</v>
      </c>
      <c r="H291" s="121">
        <v>0</v>
      </c>
      <c r="I291" s="121">
        <f>ROUND(E291*H291,2)</f>
        <v>0</v>
      </c>
      <c r="J291" s="121">
        <v>6.6</v>
      </c>
      <c r="K291" s="121">
        <f>ROUND(E291*J291,2)</f>
        <v>501.74</v>
      </c>
      <c r="L291" s="121">
        <v>15</v>
      </c>
      <c r="M291" s="121">
        <f>G291*(1+L291/100)</f>
        <v>0</v>
      </c>
      <c r="N291" s="121">
        <v>0</v>
      </c>
      <c r="O291" s="121">
        <f>ROUND(E291*N291,2)</f>
        <v>0</v>
      </c>
      <c r="P291" s="121">
        <v>0</v>
      </c>
      <c r="Q291" s="121">
        <f>ROUND(E291*P291,2)</f>
        <v>0</v>
      </c>
      <c r="R291" s="121"/>
      <c r="S291" s="121" t="s">
        <v>141</v>
      </c>
      <c r="T291" s="121" t="s">
        <v>151</v>
      </c>
      <c r="U291" s="121">
        <v>0</v>
      </c>
      <c r="V291" s="121">
        <f>ROUND(E291*U291,2)</f>
        <v>0</v>
      </c>
      <c r="W291" s="121"/>
      <c r="X291" s="121" t="s">
        <v>271</v>
      </c>
      <c r="Y291" s="116"/>
      <c r="Z291" s="116"/>
      <c r="AA291" s="116"/>
      <c r="AB291" s="116"/>
      <c r="AC291" s="116"/>
      <c r="AD291" s="116"/>
      <c r="AE291" s="116"/>
      <c r="AF291" s="116"/>
      <c r="AG291" s="116" t="s">
        <v>272</v>
      </c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</row>
    <row r="292" spans="1:60" x14ac:dyDescent="0.2">
      <c r="A292" s="127" t="s">
        <v>125</v>
      </c>
      <c r="B292" s="128" t="s">
        <v>87</v>
      </c>
      <c r="C292" s="145" t="s">
        <v>88</v>
      </c>
      <c r="D292" s="129"/>
      <c r="E292" s="130"/>
      <c r="F292" s="131"/>
      <c r="G292" s="132">
        <f>SUMIF(AG293:AG323,"&lt;&gt;NOR",G293:G323)</f>
        <v>0</v>
      </c>
      <c r="H292" s="126"/>
      <c r="I292" s="126">
        <f>SUM(I293:I323)</f>
        <v>13819.83</v>
      </c>
      <c r="J292" s="126"/>
      <c r="K292" s="126">
        <f>SUM(K293:K323)</f>
        <v>10709.26</v>
      </c>
      <c r="L292" s="126"/>
      <c r="M292" s="126">
        <f>SUM(M293:M323)</f>
        <v>0</v>
      </c>
      <c r="N292" s="126"/>
      <c r="O292" s="126">
        <f>SUM(O293:O323)</f>
        <v>0.13</v>
      </c>
      <c r="P292" s="126"/>
      <c r="Q292" s="126">
        <f>SUM(Q293:Q323)</f>
        <v>0</v>
      </c>
      <c r="R292" s="126"/>
      <c r="S292" s="126"/>
      <c r="T292" s="126"/>
      <c r="U292" s="126"/>
      <c r="V292" s="126">
        <f>SUM(V293:V323)</f>
        <v>21.99</v>
      </c>
      <c r="W292" s="126"/>
      <c r="X292" s="126"/>
      <c r="AG292" t="s">
        <v>126</v>
      </c>
    </row>
    <row r="293" spans="1:60" ht="22.5" outlineLevel="1" x14ac:dyDescent="0.2">
      <c r="A293" s="133">
        <v>119</v>
      </c>
      <c r="B293" s="134" t="s">
        <v>465</v>
      </c>
      <c r="C293" s="146" t="s">
        <v>466</v>
      </c>
      <c r="D293" s="135" t="s">
        <v>150</v>
      </c>
      <c r="E293" s="136">
        <v>34.450000000000003</v>
      </c>
      <c r="F293" s="137"/>
      <c r="G293" s="138">
        <f>ROUND(E293*F293,2)</f>
        <v>0</v>
      </c>
      <c r="H293" s="121">
        <v>0</v>
      </c>
      <c r="I293" s="121">
        <f>ROUND(E293*H293,2)</f>
        <v>0</v>
      </c>
      <c r="J293" s="121">
        <v>6.8</v>
      </c>
      <c r="K293" s="121">
        <f>ROUND(E293*J293,2)</f>
        <v>234.26</v>
      </c>
      <c r="L293" s="121">
        <v>15</v>
      </c>
      <c r="M293" s="121">
        <f>G293*(1+L293/100)</f>
        <v>0</v>
      </c>
      <c r="N293" s="121">
        <v>0</v>
      </c>
      <c r="O293" s="121">
        <f>ROUND(E293*N293,2)</f>
        <v>0</v>
      </c>
      <c r="P293" s="121">
        <v>0</v>
      </c>
      <c r="Q293" s="121">
        <f>ROUND(E293*P293,2)</f>
        <v>0</v>
      </c>
      <c r="R293" s="121"/>
      <c r="S293" s="121" t="s">
        <v>141</v>
      </c>
      <c r="T293" s="121" t="s">
        <v>151</v>
      </c>
      <c r="U293" s="121">
        <v>1.6E-2</v>
      </c>
      <c r="V293" s="121">
        <f>ROUND(E293*U293,2)</f>
        <v>0.55000000000000004</v>
      </c>
      <c r="W293" s="121"/>
      <c r="X293" s="121" t="s">
        <v>130</v>
      </c>
      <c r="Y293" s="116"/>
      <c r="Z293" s="116"/>
      <c r="AA293" s="116"/>
      <c r="AB293" s="116"/>
      <c r="AC293" s="116"/>
      <c r="AD293" s="116"/>
      <c r="AE293" s="116"/>
      <c r="AF293" s="116"/>
      <c r="AG293" s="116" t="s">
        <v>131</v>
      </c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</row>
    <row r="294" spans="1:60" outlineLevel="1" x14ac:dyDescent="0.2">
      <c r="A294" s="119"/>
      <c r="B294" s="120"/>
      <c r="C294" s="147" t="s">
        <v>163</v>
      </c>
      <c r="D294" s="122"/>
      <c r="E294" s="123">
        <v>4.42</v>
      </c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16"/>
      <c r="Z294" s="116"/>
      <c r="AA294" s="116"/>
      <c r="AB294" s="116"/>
      <c r="AC294" s="116"/>
      <c r="AD294" s="116"/>
      <c r="AE294" s="116"/>
      <c r="AF294" s="116"/>
      <c r="AG294" s="116" t="s">
        <v>133</v>
      </c>
      <c r="AH294" s="116">
        <v>0</v>
      </c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6"/>
      <c r="BE294" s="116"/>
      <c r="BF294" s="116"/>
      <c r="BG294" s="116"/>
      <c r="BH294" s="116"/>
    </row>
    <row r="295" spans="1:60" outlineLevel="1" x14ac:dyDescent="0.2">
      <c r="A295" s="119"/>
      <c r="B295" s="120"/>
      <c r="C295" s="147" t="s">
        <v>202</v>
      </c>
      <c r="D295" s="122"/>
      <c r="E295" s="123">
        <v>21.45</v>
      </c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16"/>
      <c r="Z295" s="116"/>
      <c r="AA295" s="116"/>
      <c r="AB295" s="116"/>
      <c r="AC295" s="116"/>
      <c r="AD295" s="116"/>
      <c r="AE295" s="116"/>
      <c r="AF295" s="116"/>
      <c r="AG295" s="116" t="s">
        <v>133</v>
      </c>
      <c r="AH295" s="116">
        <v>0</v>
      </c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  <c r="AV295" s="116"/>
      <c r="AW295" s="116"/>
      <c r="AX295" s="116"/>
      <c r="AY295" s="116"/>
      <c r="AZ295" s="116"/>
      <c r="BA295" s="116"/>
      <c r="BB295" s="116"/>
      <c r="BC295" s="116"/>
      <c r="BD295" s="116"/>
      <c r="BE295" s="116"/>
      <c r="BF295" s="116"/>
      <c r="BG295" s="116"/>
      <c r="BH295" s="116"/>
    </row>
    <row r="296" spans="1:60" outlineLevel="1" x14ac:dyDescent="0.2">
      <c r="A296" s="119"/>
      <c r="B296" s="120"/>
      <c r="C296" s="147" t="s">
        <v>203</v>
      </c>
      <c r="D296" s="122"/>
      <c r="E296" s="123">
        <v>8.58</v>
      </c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16"/>
      <c r="Z296" s="116"/>
      <c r="AA296" s="116"/>
      <c r="AB296" s="116"/>
      <c r="AC296" s="116"/>
      <c r="AD296" s="116"/>
      <c r="AE296" s="116"/>
      <c r="AF296" s="116"/>
      <c r="AG296" s="116" t="s">
        <v>133</v>
      </c>
      <c r="AH296" s="116">
        <v>0</v>
      </c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  <c r="AV296" s="116"/>
      <c r="AW296" s="116"/>
      <c r="AX296" s="116"/>
      <c r="AY296" s="116"/>
      <c r="AZ296" s="116"/>
      <c r="BA296" s="116"/>
      <c r="BB296" s="116"/>
      <c r="BC296" s="116"/>
      <c r="BD296" s="116"/>
      <c r="BE296" s="116"/>
      <c r="BF296" s="116"/>
      <c r="BG296" s="116"/>
      <c r="BH296" s="116"/>
    </row>
    <row r="297" spans="1:60" ht="22.5" outlineLevel="1" x14ac:dyDescent="0.2">
      <c r="A297" s="133">
        <v>120</v>
      </c>
      <c r="B297" s="134" t="s">
        <v>467</v>
      </c>
      <c r="C297" s="146" t="s">
        <v>468</v>
      </c>
      <c r="D297" s="135" t="s">
        <v>156</v>
      </c>
      <c r="E297" s="136">
        <v>48.6</v>
      </c>
      <c r="F297" s="137"/>
      <c r="G297" s="138">
        <f>ROUND(E297*F297,2)</f>
        <v>0</v>
      </c>
      <c r="H297" s="121">
        <v>0</v>
      </c>
      <c r="I297" s="121">
        <f>ROUND(E297*H297,2)</f>
        <v>0</v>
      </c>
      <c r="J297" s="121">
        <v>13.9</v>
      </c>
      <c r="K297" s="121">
        <f>ROUND(E297*J297,2)</f>
        <v>675.54</v>
      </c>
      <c r="L297" s="121">
        <v>15</v>
      </c>
      <c r="M297" s="121">
        <f>G297*(1+L297/100)</f>
        <v>0</v>
      </c>
      <c r="N297" s="121">
        <v>0</v>
      </c>
      <c r="O297" s="121">
        <f>ROUND(E297*N297,2)</f>
        <v>0</v>
      </c>
      <c r="P297" s="121">
        <v>8.0000000000000007E-5</v>
      </c>
      <c r="Q297" s="121">
        <f>ROUND(E297*P297,2)</f>
        <v>0</v>
      </c>
      <c r="R297" s="121"/>
      <c r="S297" s="121" t="s">
        <v>141</v>
      </c>
      <c r="T297" s="121" t="s">
        <v>141</v>
      </c>
      <c r="U297" s="121">
        <v>3.5000000000000003E-2</v>
      </c>
      <c r="V297" s="121">
        <f>ROUND(E297*U297,2)</f>
        <v>1.7</v>
      </c>
      <c r="W297" s="121"/>
      <c r="X297" s="121" t="s">
        <v>130</v>
      </c>
      <c r="Y297" s="116"/>
      <c r="Z297" s="116"/>
      <c r="AA297" s="116"/>
      <c r="AB297" s="116"/>
      <c r="AC297" s="116"/>
      <c r="AD297" s="116"/>
      <c r="AE297" s="116"/>
      <c r="AF297" s="116"/>
      <c r="AG297" s="116" t="s">
        <v>131</v>
      </c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</row>
    <row r="298" spans="1:60" outlineLevel="1" x14ac:dyDescent="0.2">
      <c r="A298" s="119"/>
      <c r="B298" s="120"/>
      <c r="C298" s="147" t="s">
        <v>469</v>
      </c>
      <c r="D298" s="122"/>
      <c r="E298" s="123">
        <v>10.6</v>
      </c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16"/>
      <c r="Z298" s="116"/>
      <c r="AA298" s="116"/>
      <c r="AB298" s="116"/>
      <c r="AC298" s="116"/>
      <c r="AD298" s="116"/>
      <c r="AE298" s="116"/>
      <c r="AF298" s="116"/>
      <c r="AG298" s="116" t="s">
        <v>133</v>
      </c>
      <c r="AH298" s="116">
        <v>0</v>
      </c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116"/>
      <c r="BC298" s="116"/>
      <c r="BD298" s="116"/>
      <c r="BE298" s="116"/>
      <c r="BF298" s="116"/>
      <c r="BG298" s="116"/>
      <c r="BH298" s="116"/>
    </row>
    <row r="299" spans="1:60" outlineLevel="1" x14ac:dyDescent="0.2">
      <c r="A299" s="119"/>
      <c r="B299" s="120"/>
      <c r="C299" s="147" t="s">
        <v>470</v>
      </c>
      <c r="D299" s="122"/>
      <c r="E299" s="123">
        <v>3.2</v>
      </c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16"/>
      <c r="Z299" s="116"/>
      <c r="AA299" s="116"/>
      <c r="AB299" s="116"/>
      <c r="AC299" s="116"/>
      <c r="AD299" s="116"/>
      <c r="AE299" s="116"/>
      <c r="AF299" s="116"/>
      <c r="AG299" s="116" t="s">
        <v>133</v>
      </c>
      <c r="AH299" s="116">
        <v>0</v>
      </c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116"/>
      <c r="BF299" s="116"/>
      <c r="BG299" s="116"/>
      <c r="BH299" s="116"/>
    </row>
    <row r="300" spans="1:60" outlineLevel="1" x14ac:dyDescent="0.2">
      <c r="A300" s="119"/>
      <c r="B300" s="120"/>
      <c r="C300" s="147" t="s">
        <v>471</v>
      </c>
      <c r="D300" s="122"/>
      <c r="E300" s="123">
        <v>5.8</v>
      </c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16"/>
      <c r="Z300" s="116"/>
      <c r="AA300" s="116"/>
      <c r="AB300" s="116"/>
      <c r="AC300" s="116"/>
      <c r="AD300" s="116"/>
      <c r="AE300" s="116"/>
      <c r="AF300" s="116"/>
      <c r="AG300" s="116" t="s">
        <v>133</v>
      </c>
      <c r="AH300" s="116">
        <v>0</v>
      </c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  <c r="AV300" s="116"/>
      <c r="AW300" s="116"/>
      <c r="AX300" s="116"/>
      <c r="AY300" s="116"/>
      <c r="AZ300" s="116"/>
      <c r="BA300" s="116"/>
      <c r="BB300" s="116"/>
      <c r="BC300" s="116"/>
      <c r="BD300" s="116"/>
      <c r="BE300" s="116"/>
      <c r="BF300" s="116"/>
      <c r="BG300" s="116"/>
      <c r="BH300" s="116"/>
    </row>
    <row r="301" spans="1:60" outlineLevel="1" x14ac:dyDescent="0.2">
      <c r="A301" s="119"/>
      <c r="B301" s="120"/>
      <c r="C301" s="147" t="s">
        <v>472</v>
      </c>
      <c r="D301" s="122"/>
      <c r="E301" s="123">
        <v>11</v>
      </c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16"/>
      <c r="Z301" s="116"/>
      <c r="AA301" s="116"/>
      <c r="AB301" s="116"/>
      <c r="AC301" s="116"/>
      <c r="AD301" s="116"/>
      <c r="AE301" s="116"/>
      <c r="AF301" s="116"/>
      <c r="AG301" s="116" t="s">
        <v>133</v>
      </c>
      <c r="AH301" s="116">
        <v>0</v>
      </c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  <c r="AV301" s="116"/>
      <c r="AW301" s="116"/>
      <c r="AX301" s="116"/>
      <c r="AY301" s="116"/>
      <c r="AZ301" s="116"/>
      <c r="BA301" s="116"/>
      <c r="BB301" s="116"/>
      <c r="BC301" s="116"/>
      <c r="BD301" s="116"/>
      <c r="BE301" s="116"/>
      <c r="BF301" s="116"/>
      <c r="BG301" s="116"/>
      <c r="BH301" s="116"/>
    </row>
    <row r="302" spans="1:60" outlineLevel="1" x14ac:dyDescent="0.2">
      <c r="A302" s="119"/>
      <c r="B302" s="120"/>
      <c r="C302" s="147" t="s">
        <v>473</v>
      </c>
      <c r="D302" s="122"/>
      <c r="E302" s="123">
        <v>18</v>
      </c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16"/>
      <c r="Z302" s="116"/>
      <c r="AA302" s="116"/>
      <c r="AB302" s="116"/>
      <c r="AC302" s="116"/>
      <c r="AD302" s="116"/>
      <c r="AE302" s="116"/>
      <c r="AF302" s="116"/>
      <c r="AG302" s="116" t="s">
        <v>133</v>
      </c>
      <c r="AH302" s="116">
        <v>0</v>
      </c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  <c r="AV302" s="116"/>
      <c r="AW302" s="116"/>
      <c r="AX302" s="116"/>
      <c r="AY302" s="116"/>
      <c r="AZ302" s="116"/>
      <c r="BA302" s="116"/>
      <c r="BB302" s="116"/>
      <c r="BC302" s="116"/>
      <c r="BD302" s="116"/>
      <c r="BE302" s="116"/>
      <c r="BF302" s="116"/>
      <c r="BG302" s="116"/>
      <c r="BH302" s="116"/>
    </row>
    <row r="303" spans="1:60" ht="22.5" outlineLevel="1" x14ac:dyDescent="0.2">
      <c r="A303" s="133">
        <v>121</v>
      </c>
      <c r="B303" s="134" t="s">
        <v>474</v>
      </c>
      <c r="C303" s="146" t="s">
        <v>475</v>
      </c>
      <c r="D303" s="135" t="s">
        <v>156</v>
      </c>
      <c r="E303" s="136">
        <v>35.6</v>
      </c>
      <c r="F303" s="137"/>
      <c r="G303" s="138">
        <f>ROUND(E303*F303,2)</f>
        <v>0</v>
      </c>
      <c r="H303" s="121">
        <v>31.22</v>
      </c>
      <c r="I303" s="121">
        <f>ROUND(E303*H303,2)</f>
        <v>1111.43</v>
      </c>
      <c r="J303" s="121">
        <v>66.78</v>
      </c>
      <c r="K303" s="121">
        <f>ROUND(E303*J303,2)</f>
        <v>2377.37</v>
      </c>
      <c r="L303" s="121">
        <v>15</v>
      </c>
      <c r="M303" s="121">
        <f>G303*(1+L303/100)</f>
        <v>0</v>
      </c>
      <c r="N303" s="121">
        <v>8.0000000000000007E-5</v>
      </c>
      <c r="O303" s="121">
        <f>ROUND(E303*N303,2)</f>
        <v>0</v>
      </c>
      <c r="P303" s="121">
        <v>0</v>
      </c>
      <c r="Q303" s="121">
        <f>ROUND(E303*P303,2)</f>
        <v>0</v>
      </c>
      <c r="R303" s="121"/>
      <c r="S303" s="121" t="s">
        <v>141</v>
      </c>
      <c r="T303" s="121" t="s">
        <v>151</v>
      </c>
      <c r="U303" s="121">
        <v>0.13719999999999999</v>
      </c>
      <c r="V303" s="121">
        <f>ROUND(E303*U303,2)</f>
        <v>4.88</v>
      </c>
      <c r="W303" s="121"/>
      <c r="X303" s="121" t="s">
        <v>130</v>
      </c>
      <c r="Y303" s="116"/>
      <c r="Z303" s="116"/>
      <c r="AA303" s="116"/>
      <c r="AB303" s="116"/>
      <c r="AC303" s="116"/>
      <c r="AD303" s="116"/>
      <c r="AE303" s="116"/>
      <c r="AF303" s="116"/>
      <c r="AG303" s="116" t="s">
        <v>131</v>
      </c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  <c r="AV303" s="116"/>
      <c r="AW303" s="116"/>
      <c r="AX303" s="116"/>
      <c r="AY303" s="116"/>
      <c r="AZ303" s="116"/>
      <c r="BA303" s="116"/>
      <c r="BB303" s="116"/>
      <c r="BC303" s="116"/>
      <c r="BD303" s="116"/>
      <c r="BE303" s="116"/>
      <c r="BF303" s="116"/>
      <c r="BG303" s="116"/>
      <c r="BH303" s="116"/>
    </row>
    <row r="304" spans="1:60" outlineLevel="1" x14ac:dyDescent="0.2">
      <c r="A304" s="119"/>
      <c r="B304" s="120"/>
      <c r="C304" s="147" t="s">
        <v>476</v>
      </c>
      <c r="D304" s="122"/>
      <c r="E304" s="123">
        <v>6.6</v>
      </c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16"/>
      <c r="Z304" s="116"/>
      <c r="AA304" s="116"/>
      <c r="AB304" s="116"/>
      <c r="AC304" s="116"/>
      <c r="AD304" s="116"/>
      <c r="AE304" s="116"/>
      <c r="AF304" s="116"/>
      <c r="AG304" s="116" t="s">
        <v>133</v>
      </c>
      <c r="AH304" s="116">
        <v>0</v>
      </c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6"/>
      <c r="AU304" s="116"/>
      <c r="AV304" s="116"/>
      <c r="AW304" s="116"/>
      <c r="AX304" s="116"/>
      <c r="AY304" s="116"/>
      <c r="AZ304" s="116"/>
      <c r="BA304" s="116"/>
      <c r="BB304" s="116"/>
      <c r="BC304" s="116"/>
      <c r="BD304" s="116"/>
      <c r="BE304" s="116"/>
      <c r="BF304" s="116"/>
      <c r="BG304" s="116"/>
      <c r="BH304" s="116"/>
    </row>
    <row r="305" spans="1:60" outlineLevel="1" x14ac:dyDescent="0.2">
      <c r="A305" s="119"/>
      <c r="B305" s="120"/>
      <c r="C305" s="147" t="s">
        <v>472</v>
      </c>
      <c r="D305" s="122"/>
      <c r="E305" s="123">
        <v>11</v>
      </c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16"/>
      <c r="Z305" s="116"/>
      <c r="AA305" s="116"/>
      <c r="AB305" s="116"/>
      <c r="AC305" s="116"/>
      <c r="AD305" s="116"/>
      <c r="AE305" s="116"/>
      <c r="AF305" s="116"/>
      <c r="AG305" s="116" t="s">
        <v>133</v>
      </c>
      <c r="AH305" s="116">
        <v>0</v>
      </c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</row>
    <row r="306" spans="1:60" outlineLevel="1" x14ac:dyDescent="0.2">
      <c r="A306" s="119"/>
      <c r="B306" s="120"/>
      <c r="C306" s="147" t="s">
        <v>473</v>
      </c>
      <c r="D306" s="122"/>
      <c r="E306" s="123">
        <v>18</v>
      </c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16"/>
      <c r="Z306" s="116"/>
      <c r="AA306" s="116"/>
      <c r="AB306" s="116"/>
      <c r="AC306" s="116"/>
      <c r="AD306" s="116"/>
      <c r="AE306" s="116"/>
      <c r="AF306" s="116"/>
      <c r="AG306" s="116" t="s">
        <v>133</v>
      </c>
      <c r="AH306" s="116">
        <v>0</v>
      </c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  <c r="AV306" s="116"/>
      <c r="AW306" s="116"/>
      <c r="AX306" s="116"/>
      <c r="AY306" s="116"/>
      <c r="AZ306" s="116"/>
      <c r="BA306" s="116"/>
      <c r="BB306" s="116"/>
      <c r="BC306" s="116"/>
      <c r="BD306" s="116"/>
      <c r="BE306" s="116"/>
      <c r="BF306" s="116"/>
      <c r="BG306" s="116"/>
      <c r="BH306" s="116"/>
    </row>
    <row r="307" spans="1:60" ht="22.5" outlineLevel="1" x14ac:dyDescent="0.2">
      <c r="A307" s="133">
        <v>122</v>
      </c>
      <c r="B307" s="134" t="s">
        <v>477</v>
      </c>
      <c r="C307" s="146" t="s">
        <v>478</v>
      </c>
      <c r="D307" s="135" t="s">
        <v>150</v>
      </c>
      <c r="E307" s="136">
        <v>34.450000000000003</v>
      </c>
      <c r="F307" s="137"/>
      <c r="G307" s="138">
        <f>ROUND(E307*F307,2)</f>
        <v>0</v>
      </c>
      <c r="H307" s="121">
        <v>356.05</v>
      </c>
      <c r="I307" s="121">
        <f>ROUND(E307*H307,2)</f>
        <v>12265.92</v>
      </c>
      <c r="J307" s="121">
        <v>184.95</v>
      </c>
      <c r="K307" s="121">
        <f>ROUND(E307*J307,2)</f>
        <v>6371.53</v>
      </c>
      <c r="L307" s="121">
        <v>15</v>
      </c>
      <c r="M307" s="121">
        <f>G307*(1+L307/100)</f>
        <v>0</v>
      </c>
      <c r="N307" s="121">
        <v>3.63E-3</v>
      </c>
      <c r="O307" s="121">
        <f>ROUND(E307*N307,2)</f>
        <v>0.13</v>
      </c>
      <c r="P307" s="121">
        <v>0</v>
      </c>
      <c r="Q307" s="121">
        <f>ROUND(E307*P307,2)</f>
        <v>0</v>
      </c>
      <c r="R307" s="121"/>
      <c r="S307" s="121" t="s">
        <v>141</v>
      </c>
      <c r="T307" s="121" t="s">
        <v>151</v>
      </c>
      <c r="U307" s="121">
        <v>0.38</v>
      </c>
      <c r="V307" s="121">
        <f>ROUND(E307*U307,2)</f>
        <v>13.09</v>
      </c>
      <c r="W307" s="121"/>
      <c r="X307" s="121" t="s">
        <v>130</v>
      </c>
      <c r="Y307" s="116"/>
      <c r="Z307" s="116"/>
      <c r="AA307" s="116"/>
      <c r="AB307" s="116"/>
      <c r="AC307" s="116"/>
      <c r="AD307" s="116"/>
      <c r="AE307" s="116"/>
      <c r="AF307" s="116"/>
      <c r="AG307" s="116" t="s">
        <v>131</v>
      </c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  <c r="AV307" s="116"/>
      <c r="AW307" s="116"/>
      <c r="AX307" s="116"/>
      <c r="AY307" s="116"/>
      <c r="AZ307" s="116"/>
      <c r="BA307" s="116"/>
      <c r="BB307" s="116"/>
      <c r="BC307" s="116"/>
      <c r="BD307" s="116"/>
      <c r="BE307" s="116"/>
      <c r="BF307" s="116"/>
      <c r="BG307" s="116"/>
      <c r="BH307" s="116"/>
    </row>
    <row r="308" spans="1:60" outlineLevel="1" x14ac:dyDescent="0.2">
      <c r="A308" s="119"/>
      <c r="B308" s="120"/>
      <c r="C308" s="147" t="s">
        <v>163</v>
      </c>
      <c r="D308" s="122"/>
      <c r="E308" s="123">
        <v>4.42</v>
      </c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16"/>
      <c r="Z308" s="116"/>
      <c r="AA308" s="116"/>
      <c r="AB308" s="116"/>
      <c r="AC308" s="116"/>
      <c r="AD308" s="116"/>
      <c r="AE308" s="116"/>
      <c r="AF308" s="116"/>
      <c r="AG308" s="116" t="s">
        <v>133</v>
      </c>
      <c r="AH308" s="116">
        <v>0</v>
      </c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  <c r="AV308" s="116"/>
      <c r="AW308" s="116"/>
      <c r="AX308" s="116"/>
      <c r="AY308" s="116"/>
      <c r="AZ308" s="116"/>
      <c r="BA308" s="116"/>
      <c r="BB308" s="116"/>
      <c r="BC308" s="116"/>
      <c r="BD308" s="116"/>
      <c r="BE308" s="116"/>
      <c r="BF308" s="116"/>
      <c r="BG308" s="116"/>
      <c r="BH308" s="116"/>
    </row>
    <row r="309" spans="1:60" outlineLevel="1" x14ac:dyDescent="0.2">
      <c r="A309" s="119"/>
      <c r="B309" s="120"/>
      <c r="C309" s="147" t="s">
        <v>202</v>
      </c>
      <c r="D309" s="122"/>
      <c r="E309" s="123">
        <v>21.45</v>
      </c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16"/>
      <c r="Z309" s="116"/>
      <c r="AA309" s="116"/>
      <c r="AB309" s="116"/>
      <c r="AC309" s="116"/>
      <c r="AD309" s="116"/>
      <c r="AE309" s="116"/>
      <c r="AF309" s="116"/>
      <c r="AG309" s="116" t="s">
        <v>133</v>
      </c>
      <c r="AH309" s="116">
        <v>0</v>
      </c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116"/>
      <c r="BC309" s="116"/>
      <c r="BD309" s="116"/>
      <c r="BE309" s="116"/>
      <c r="BF309" s="116"/>
      <c r="BG309" s="116"/>
      <c r="BH309" s="116"/>
    </row>
    <row r="310" spans="1:60" outlineLevel="1" x14ac:dyDescent="0.2">
      <c r="A310" s="119"/>
      <c r="B310" s="120"/>
      <c r="C310" s="147" t="s">
        <v>203</v>
      </c>
      <c r="D310" s="122"/>
      <c r="E310" s="123">
        <v>8.58</v>
      </c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16"/>
      <c r="Z310" s="116"/>
      <c r="AA310" s="116"/>
      <c r="AB310" s="116"/>
      <c r="AC310" s="116"/>
      <c r="AD310" s="116"/>
      <c r="AE310" s="116"/>
      <c r="AF310" s="116"/>
      <c r="AG310" s="116" t="s">
        <v>133</v>
      </c>
      <c r="AH310" s="116">
        <v>0</v>
      </c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  <c r="AV310" s="116"/>
      <c r="AW310" s="116"/>
      <c r="AX310" s="116"/>
      <c r="AY310" s="116"/>
      <c r="AZ310" s="116"/>
      <c r="BA310" s="116"/>
      <c r="BB310" s="116"/>
      <c r="BC310" s="116"/>
      <c r="BD310" s="116"/>
      <c r="BE310" s="116"/>
      <c r="BF310" s="116"/>
      <c r="BG310" s="116"/>
      <c r="BH310" s="116"/>
    </row>
    <row r="311" spans="1:60" outlineLevel="1" x14ac:dyDescent="0.2">
      <c r="A311" s="133">
        <v>123</v>
      </c>
      <c r="B311" s="134" t="s">
        <v>479</v>
      </c>
      <c r="C311" s="146" t="s">
        <v>480</v>
      </c>
      <c r="D311" s="135" t="s">
        <v>156</v>
      </c>
      <c r="E311" s="136">
        <v>1.2</v>
      </c>
      <c r="F311" s="137"/>
      <c r="G311" s="138">
        <f>ROUND(E311*F311,2)</f>
        <v>0</v>
      </c>
      <c r="H311" s="121">
        <v>0</v>
      </c>
      <c r="I311" s="121">
        <f>ROUND(E311*H311,2)</f>
        <v>0</v>
      </c>
      <c r="J311" s="121">
        <v>74</v>
      </c>
      <c r="K311" s="121">
        <f>ROUND(E311*J311,2)</f>
        <v>88.8</v>
      </c>
      <c r="L311" s="121">
        <v>15</v>
      </c>
      <c r="M311" s="121">
        <f>G311*(1+L311/100)</f>
        <v>0</v>
      </c>
      <c r="N311" s="121">
        <v>0</v>
      </c>
      <c r="O311" s="121">
        <f>ROUND(E311*N311,2)</f>
        <v>0</v>
      </c>
      <c r="P311" s="121">
        <v>0</v>
      </c>
      <c r="Q311" s="121">
        <f>ROUND(E311*P311,2)</f>
        <v>0</v>
      </c>
      <c r="R311" s="121"/>
      <c r="S311" s="121" t="s">
        <v>141</v>
      </c>
      <c r="T311" s="121" t="s">
        <v>151</v>
      </c>
      <c r="U311" s="121">
        <v>0.152</v>
      </c>
      <c r="V311" s="121">
        <f>ROUND(E311*U311,2)</f>
        <v>0.18</v>
      </c>
      <c r="W311" s="121"/>
      <c r="X311" s="121" t="s">
        <v>130</v>
      </c>
      <c r="Y311" s="116"/>
      <c r="Z311" s="116"/>
      <c r="AA311" s="116"/>
      <c r="AB311" s="116"/>
      <c r="AC311" s="116"/>
      <c r="AD311" s="116"/>
      <c r="AE311" s="116"/>
      <c r="AF311" s="116"/>
      <c r="AG311" s="116" t="s">
        <v>131</v>
      </c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6"/>
      <c r="AU311" s="116"/>
      <c r="AV311" s="116"/>
      <c r="AW311" s="116"/>
      <c r="AX311" s="116"/>
      <c r="AY311" s="116"/>
      <c r="AZ311" s="116"/>
      <c r="BA311" s="116"/>
      <c r="BB311" s="116"/>
      <c r="BC311" s="116"/>
      <c r="BD311" s="116"/>
      <c r="BE311" s="116"/>
      <c r="BF311" s="116"/>
      <c r="BG311" s="116"/>
      <c r="BH311" s="116"/>
    </row>
    <row r="312" spans="1:60" outlineLevel="1" x14ac:dyDescent="0.2">
      <c r="A312" s="119"/>
      <c r="B312" s="120"/>
      <c r="C312" s="147" t="s">
        <v>481</v>
      </c>
      <c r="D312" s="122"/>
      <c r="E312" s="123">
        <v>1.2</v>
      </c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16"/>
      <c r="Z312" s="116"/>
      <c r="AA312" s="116"/>
      <c r="AB312" s="116"/>
      <c r="AC312" s="116"/>
      <c r="AD312" s="116"/>
      <c r="AE312" s="116"/>
      <c r="AF312" s="116"/>
      <c r="AG312" s="116" t="s">
        <v>133</v>
      </c>
      <c r="AH312" s="116">
        <v>0</v>
      </c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  <c r="AV312" s="116"/>
      <c r="AW312" s="116"/>
      <c r="AX312" s="116"/>
      <c r="AY312" s="116"/>
      <c r="AZ312" s="116"/>
      <c r="BA312" s="116"/>
      <c r="BB312" s="116"/>
      <c r="BC312" s="116"/>
      <c r="BD312" s="116"/>
      <c r="BE312" s="116"/>
      <c r="BF312" s="116"/>
      <c r="BG312" s="116"/>
      <c r="BH312" s="116"/>
    </row>
    <row r="313" spans="1:60" outlineLevel="1" x14ac:dyDescent="0.2">
      <c r="A313" s="133">
        <v>124</v>
      </c>
      <c r="B313" s="134" t="s">
        <v>479</v>
      </c>
      <c r="C313" s="146" t="s">
        <v>480</v>
      </c>
      <c r="D313" s="135" t="s">
        <v>156</v>
      </c>
      <c r="E313" s="136">
        <v>1.6</v>
      </c>
      <c r="F313" s="137"/>
      <c r="G313" s="138">
        <f>ROUND(E313*F313,2)</f>
        <v>0</v>
      </c>
      <c r="H313" s="121">
        <v>0</v>
      </c>
      <c r="I313" s="121">
        <f>ROUND(E313*H313,2)</f>
        <v>0</v>
      </c>
      <c r="J313" s="121">
        <v>74</v>
      </c>
      <c r="K313" s="121">
        <f>ROUND(E313*J313,2)</f>
        <v>118.4</v>
      </c>
      <c r="L313" s="121">
        <v>15</v>
      </c>
      <c r="M313" s="121">
        <f>G313*(1+L313/100)</f>
        <v>0</v>
      </c>
      <c r="N313" s="121">
        <v>0</v>
      </c>
      <c r="O313" s="121">
        <f>ROUND(E313*N313,2)</f>
        <v>0</v>
      </c>
      <c r="P313" s="121">
        <v>0</v>
      </c>
      <c r="Q313" s="121">
        <f>ROUND(E313*P313,2)</f>
        <v>0</v>
      </c>
      <c r="R313" s="121"/>
      <c r="S313" s="121" t="s">
        <v>141</v>
      </c>
      <c r="T313" s="121" t="s">
        <v>151</v>
      </c>
      <c r="U313" s="121">
        <v>0.152</v>
      </c>
      <c r="V313" s="121">
        <f>ROUND(E313*U313,2)</f>
        <v>0.24</v>
      </c>
      <c r="W313" s="121"/>
      <c r="X313" s="121" t="s">
        <v>130</v>
      </c>
      <c r="Y313" s="116"/>
      <c r="Z313" s="116"/>
      <c r="AA313" s="116"/>
      <c r="AB313" s="116"/>
      <c r="AC313" s="116"/>
      <c r="AD313" s="116"/>
      <c r="AE313" s="116"/>
      <c r="AF313" s="116"/>
      <c r="AG313" s="116" t="s">
        <v>131</v>
      </c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116"/>
      <c r="BC313" s="116"/>
      <c r="BD313" s="116"/>
      <c r="BE313" s="116"/>
      <c r="BF313" s="116"/>
      <c r="BG313" s="116"/>
      <c r="BH313" s="116"/>
    </row>
    <row r="314" spans="1:60" outlineLevel="1" x14ac:dyDescent="0.2">
      <c r="A314" s="119"/>
      <c r="B314" s="120"/>
      <c r="C314" s="147" t="s">
        <v>482</v>
      </c>
      <c r="D314" s="122"/>
      <c r="E314" s="123">
        <v>1.6</v>
      </c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16"/>
      <c r="Z314" s="116"/>
      <c r="AA314" s="116"/>
      <c r="AB314" s="116"/>
      <c r="AC314" s="116"/>
      <c r="AD314" s="116"/>
      <c r="AE314" s="116"/>
      <c r="AF314" s="116"/>
      <c r="AG314" s="116" t="s">
        <v>133</v>
      </c>
      <c r="AH314" s="116">
        <v>0</v>
      </c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  <c r="AV314" s="116"/>
      <c r="AW314" s="116"/>
      <c r="AX314" s="116"/>
      <c r="AY314" s="116"/>
      <c r="AZ314" s="116"/>
      <c r="BA314" s="116"/>
      <c r="BB314" s="116"/>
      <c r="BC314" s="116"/>
      <c r="BD314" s="116"/>
      <c r="BE314" s="116"/>
      <c r="BF314" s="116"/>
      <c r="BG314" s="116"/>
      <c r="BH314" s="116"/>
    </row>
    <row r="315" spans="1:60" ht="22.5" outlineLevel="1" x14ac:dyDescent="0.2">
      <c r="A315" s="133">
        <v>125</v>
      </c>
      <c r="B315" s="134" t="s">
        <v>483</v>
      </c>
      <c r="C315" s="146" t="s">
        <v>484</v>
      </c>
      <c r="D315" s="135" t="s">
        <v>156</v>
      </c>
      <c r="E315" s="136">
        <v>17.225000000000001</v>
      </c>
      <c r="F315" s="137"/>
      <c r="G315" s="138">
        <f>ROUND(E315*F315,2)</f>
        <v>0</v>
      </c>
      <c r="H315" s="121">
        <v>10.42</v>
      </c>
      <c r="I315" s="121">
        <f>ROUND(E315*H315,2)</f>
        <v>179.48</v>
      </c>
      <c r="J315" s="121">
        <v>38.08</v>
      </c>
      <c r="K315" s="121">
        <f>ROUND(E315*J315,2)</f>
        <v>655.93</v>
      </c>
      <c r="L315" s="121">
        <v>15</v>
      </c>
      <c r="M315" s="121">
        <f>G315*(1+L315/100)</f>
        <v>0</v>
      </c>
      <c r="N315" s="121">
        <v>4.0000000000000003E-5</v>
      </c>
      <c r="O315" s="121">
        <f>ROUND(E315*N315,2)</f>
        <v>0</v>
      </c>
      <c r="P315" s="121">
        <v>0</v>
      </c>
      <c r="Q315" s="121">
        <f>ROUND(E315*P315,2)</f>
        <v>0</v>
      </c>
      <c r="R315" s="121"/>
      <c r="S315" s="121" t="s">
        <v>141</v>
      </c>
      <c r="T315" s="121" t="s">
        <v>151</v>
      </c>
      <c r="U315" s="121">
        <v>7.8200000000000006E-2</v>
      </c>
      <c r="V315" s="121">
        <f>ROUND(E315*U315,2)</f>
        <v>1.35</v>
      </c>
      <c r="W315" s="121"/>
      <c r="X315" s="121" t="s">
        <v>130</v>
      </c>
      <c r="Y315" s="116"/>
      <c r="Z315" s="116"/>
      <c r="AA315" s="116"/>
      <c r="AB315" s="116"/>
      <c r="AC315" s="116"/>
      <c r="AD315" s="116"/>
      <c r="AE315" s="116"/>
      <c r="AF315" s="116"/>
      <c r="AG315" s="116" t="s">
        <v>131</v>
      </c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  <c r="AV315" s="116"/>
      <c r="AW315" s="116"/>
      <c r="AX315" s="116"/>
      <c r="AY315" s="116"/>
      <c r="AZ315" s="116"/>
      <c r="BA315" s="116"/>
      <c r="BB315" s="116"/>
      <c r="BC315" s="116"/>
      <c r="BD315" s="116"/>
      <c r="BE315" s="116"/>
      <c r="BF315" s="116"/>
      <c r="BG315" s="116"/>
      <c r="BH315" s="116"/>
    </row>
    <row r="316" spans="1:60" outlineLevel="1" x14ac:dyDescent="0.2">
      <c r="A316" s="119"/>
      <c r="B316" s="120"/>
      <c r="C316" s="149" t="s">
        <v>457</v>
      </c>
      <c r="D316" s="124"/>
      <c r="E316" s="125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16"/>
      <c r="Z316" s="116"/>
      <c r="AA316" s="116"/>
      <c r="AB316" s="116"/>
      <c r="AC316" s="116"/>
      <c r="AD316" s="116"/>
      <c r="AE316" s="116"/>
      <c r="AF316" s="116"/>
      <c r="AG316" s="116" t="s">
        <v>133</v>
      </c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  <c r="AV316" s="116"/>
      <c r="AW316" s="116"/>
      <c r="AX316" s="116"/>
      <c r="AY316" s="116"/>
      <c r="AZ316" s="116"/>
      <c r="BA316" s="116"/>
      <c r="BB316" s="116"/>
      <c r="BC316" s="116"/>
      <c r="BD316" s="116"/>
      <c r="BE316" s="116"/>
      <c r="BF316" s="116"/>
      <c r="BG316" s="116"/>
      <c r="BH316" s="116"/>
    </row>
    <row r="317" spans="1:60" outlineLevel="1" x14ac:dyDescent="0.2">
      <c r="A317" s="119"/>
      <c r="B317" s="120"/>
      <c r="C317" s="150" t="s">
        <v>485</v>
      </c>
      <c r="D317" s="124"/>
      <c r="E317" s="125">
        <v>4.42</v>
      </c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16"/>
      <c r="Z317" s="116"/>
      <c r="AA317" s="116"/>
      <c r="AB317" s="116"/>
      <c r="AC317" s="116"/>
      <c r="AD317" s="116"/>
      <c r="AE317" s="116"/>
      <c r="AF317" s="116"/>
      <c r="AG317" s="116" t="s">
        <v>133</v>
      </c>
      <c r="AH317" s="116">
        <v>2</v>
      </c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  <c r="AV317" s="116"/>
      <c r="AW317" s="116"/>
      <c r="AX317" s="116"/>
      <c r="AY317" s="116"/>
      <c r="AZ317" s="116"/>
      <c r="BA317" s="116"/>
      <c r="BB317" s="116"/>
      <c r="BC317" s="116"/>
      <c r="BD317" s="116"/>
      <c r="BE317" s="116"/>
      <c r="BF317" s="116"/>
      <c r="BG317" s="116"/>
      <c r="BH317" s="116"/>
    </row>
    <row r="318" spans="1:60" outlineLevel="1" x14ac:dyDescent="0.2">
      <c r="A318" s="119"/>
      <c r="B318" s="120"/>
      <c r="C318" s="150" t="s">
        <v>486</v>
      </c>
      <c r="D318" s="124"/>
      <c r="E318" s="125">
        <v>21.45</v>
      </c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16"/>
      <c r="Z318" s="116"/>
      <c r="AA318" s="116"/>
      <c r="AB318" s="116"/>
      <c r="AC318" s="116"/>
      <c r="AD318" s="116"/>
      <c r="AE318" s="116"/>
      <c r="AF318" s="116"/>
      <c r="AG318" s="116" t="s">
        <v>133</v>
      </c>
      <c r="AH318" s="116">
        <v>2</v>
      </c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</row>
    <row r="319" spans="1:60" outlineLevel="1" x14ac:dyDescent="0.2">
      <c r="A319" s="119"/>
      <c r="B319" s="120"/>
      <c r="C319" s="150" t="s">
        <v>487</v>
      </c>
      <c r="D319" s="124"/>
      <c r="E319" s="125">
        <v>8.58</v>
      </c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16"/>
      <c r="Z319" s="116"/>
      <c r="AA319" s="116"/>
      <c r="AB319" s="116"/>
      <c r="AC319" s="116"/>
      <c r="AD319" s="116"/>
      <c r="AE319" s="116"/>
      <c r="AF319" s="116"/>
      <c r="AG319" s="116" t="s">
        <v>133</v>
      </c>
      <c r="AH319" s="116">
        <v>2</v>
      </c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  <c r="AV319" s="116"/>
      <c r="AW319" s="116"/>
      <c r="AX319" s="116"/>
      <c r="AY319" s="116"/>
      <c r="AZ319" s="116"/>
      <c r="BA319" s="116"/>
      <c r="BB319" s="116"/>
      <c r="BC319" s="116"/>
      <c r="BD319" s="116"/>
      <c r="BE319" s="116"/>
      <c r="BF319" s="116"/>
      <c r="BG319" s="116"/>
      <c r="BH319" s="116"/>
    </row>
    <row r="320" spans="1:60" outlineLevel="1" x14ac:dyDescent="0.2">
      <c r="A320" s="119"/>
      <c r="B320" s="120"/>
      <c r="C320" s="149" t="s">
        <v>460</v>
      </c>
      <c r="D320" s="124"/>
      <c r="E320" s="125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16"/>
      <c r="Z320" s="116"/>
      <c r="AA320" s="116"/>
      <c r="AB320" s="116"/>
      <c r="AC320" s="116"/>
      <c r="AD320" s="116"/>
      <c r="AE320" s="116"/>
      <c r="AF320" s="116"/>
      <c r="AG320" s="116" t="s">
        <v>133</v>
      </c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6"/>
      <c r="AT320" s="116"/>
      <c r="AU320" s="116"/>
      <c r="AV320" s="116"/>
      <c r="AW320" s="116"/>
      <c r="AX320" s="116"/>
      <c r="AY320" s="116"/>
      <c r="AZ320" s="116"/>
      <c r="BA320" s="116"/>
      <c r="BB320" s="116"/>
      <c r="BC320" s="116"/>
      <c r="BD320" s="116"/>
      <c r="BE320" s="116"/>
      <c r="BF320" s="116"/>
      <c r="BG320" s="116"/>
      <c r="BH320" s="116"/>
    </row>
    <row r="321" spans="1:60" outlineLevel="1" x14ac:dyDescent="0.2">
      <c r="A321" s="119"/>
      <c r="B321" s="120"/>
      <c r="C321" s="147" t="s">
        <v>488</v>
      </c>
      <c r="D321" s="122"/>
      <c r="E321" s="123">
        <v>17.225000000000001</v>
      </c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16"/>
      <c r="Z321" s="116"/>
      <c r="AA321" s="116"/>
      <c r="AB321" s="116"/>
      <c r="AC321" s="116"/>
      <c r="AD321" s="116"/>
      <c r="AE321" s="116"/>
      <c r="AF321" s="116"/>
      <c r="AG321" s="116" t="s">
        <v>133</v>
      </c>
      <c r="AH321" s="116">
        <v>0</v>
      </c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  <c r="BC321" s="116"/>
      <c r="BD321" s="116"/>
      <c r="BE321" s="116"/>
      <c r="BF321" s="116"/>
      <c r="BG321" s="116"/>
      <c r="BH321" s="116"/>
    </row>
    <row r="322" spans="1:60" ht="22.5" outlineLevel="1" x14ac:dyDescent="0.2">
      <c r="A322" s="139">
        <v>126</v>
      </c>
      <c r="B322" s="140" t="s">
        <v>489</v>
      </c>
      <c r="C322" s="148" t="s">
        <v>490</v>
      </c>
      <c r="D322" s="141" t="s">
        <v>145</v>
      </c>
      <c r="E322" s="142">
        <v>2</v>
      </c>
      <c r="F322" s="143"/>
      <c r="G322" s="144">
        <f>ROUND(E322*F322,2)</f>
        <v>0</v>
      </c>
      <c r="H322" s="121">
        <v>131.5</v>
      </c>
      <c r="I322" s="121">
        <f>ROUND(E322*H322,2)</f>
        <v>263</v>
      </c>
      <c r="J322" s="121">
        <v>0</v>
      </c>
      <c r="K322" s="121">
        <f>ROUND(E322*J322,2)</f>
        <v>0</v>
      </c>
      <c r="L322" s="121">
        <v>15</v>
      </c>
      <c r="M322" s="121">
        <f>G322*(1+L322/100)</f>
        <v>0</v>
      </c>
      <c r="N322" s="121">
        <v>1.3999999999999999E-4</v>
      </c>
      <c r="O322" s="121">
        <f>ROUND(E322*N322,2)</f>
        <v>0</v>
      </c>
      <c r="P322" s="121">
        <v>0</v>
      </c>
      <c r="Q322" s="121">
        <f>ROUND(E322*P322,2)</f>
        <v>0</v>
      </c>
      <c r="R322" s="121" t="s">
        <v>173</v>
      </c>
      <c r="S322" s="121" t="s">
        <v>141</v>
      </c>
      <c r="T322" s="121" t="s">
        <v>141</v>
      </c>
      <c r="U322" s="121">
        <v>0</v>
      </c>
      <c r="V322" s="121">
        <f>ROUND(E322*U322,2)</f>
        <v>0</v>
      </c>
      <c r="W322" s="121"/>
      <c r="X322" s="121" t="s">
        <v>169</v>
      </c>
      <c r="Y322" s="116"/>
      <c r="Z322" s="116"/>
      <c r="AA322" s="116"/>
      <c r="AB322" s="116"/>
      <c r="AC322" s="116"/>
      <c r="AD322" s="116"/>
      <c r="AE322" s="116"/>
      <c r="AF322" s="116"/>
      <c r="AG322" s="116" t="s">
        <v>170</v>
      </c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  <c r="AV322" s="116"/>
      <c r="AW322" s="116"/>
      <c r="AX322" s="116"/>
      <c r="AY322" s="116"/>
      <c r="AZ322" s="116"/>
      <c r="BA322" s="116"/>
      <c r="BB322" s="116"/>
      <c r="BC322" s="116"/>
      <c r="BD322" s="116"/>
      <c r="BE322" s="116"/>
      <c r="BF322" s="116"/>
      <c r="BG322" s="116"/>
      <c r="BH322" s="116"/>
    </row>
    <row r="323" spans="1:60" outlineLevel="1" x14ac:dyDescent="0.2">
      <c r="A323" s="139">
        <v>127</v>
      </c>
      <c r="B323" s="140" t="s">
        <v>491</v>
      </c>
      <c r="C323" s="148" t="s">
        <v>492</v>
      </c>
      <c r="D323" s="141" t="s">
        <v>0</v>
      </c>
      <c r="E323" s="142">
        <v>243.41659999999999</v>
      </c>
      <c r="F323" s="143"/>
      <c r="G323" s="144">
        <f>ROUND(E323*F323,2)</f>
        <v>0</v>
      </c>
      <c r="H323" s="121">
        <v>0</v>
      </c>
      <c r="I323" s="121">
        <f>ROUND(E323*H323,2)</f>
        <v>0</v>
      </c>
      <c r="J323" s="121">
        <v>0.77</v>
      </c>
      <c r="K323" s="121">
        <f>ROUND(E323*J323,2)</f>
        <v>187.43</v>
      </c>
      <c r="L323" s="121">
        <v>15</v>
      </c>
      <c r="M323" s="121">
        <f>G323*(1+L323/100)</f>
        <v>0</v>
      </c>
      <c r="N323" s="121">
        <v>0</v>
      </c>
      <c r="O323" s="121">
        <f>ROUND(E323*N323,2)</f>
        <v>0</v>
      </c>
      <c r="P323" s="121">
        <v>0</v>
      </c>
      <c r="Q323" s="121">
        <f>ROUND(E323*P323,2)</f>
        <v>0</v>
      </c>
      <c r="R323" s="121"/>
      <c r="S323" s="121" t="s">
        <v>141</v>
      </c>
      <c r="T323" s="121" t="s">
        <v>151</v>
      </c>
      <c r="U323" s="121">
        <v>0</v>
      </c>
      <c r="V323" s="121">
        <f>ROUND(E323*U323,2)</f>
        <v>0</v>
      </c>
      <c r="W323" s="121"/>
      <c r="X323" s="121" t="s">
        <v>271</v>
      </c>
      <c r="Y323" s="116"/>
      <c r="Z323" s="116"/>
      <c r="AA323" s="116"/>
      <c r="AB323" s="116"/>
      <c r="AC323" s="116"/>
      <c r="AD323" s="116"/>
      <c r="AE323" s="116"/>
      <c r="AF323" s="116"/>
      <c r="AG323" s="116" t="s">
        <v>272</v>
      </c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  <c r="AV323" s="116"/>
      <c r="AW323" s="116"/>
      <c r="AX323" s="116"/>
      <c r="AY323" s="116"/>
      <c r="AZ323" s="116"/>
      <c r="BA323" s="116"/>
      <c r="BB323" s="116"/>
      <c r="BC323" s="116"/>
      <c r="BD323" s="116"/>
      <c r="BE323" s="116"/>
      <c r="BF323" s="116"/>
      <c r="BG323" s="116"/>
      <c r="BH323" s="116"/>
    </row>
    <row r="324" spans="1:60" x14ac:dyDescent="0.2">
      <c r="A324" s="127" t="s">
        <v>125</v>
      </c>
      <c r="B324" s="128" t="s">
        <v>89</v>
      </c>
      <c r="C324" s="145" t="s">
        <v>90</v>
      </c>
      <c r="D324" s="129"/>
      <c r="E324" s="130"/>
      <c r="F324" s="131"/>
      <c r="G324" s="132">
        <f>SUMIF(AG325:AG348,"&lt;&gt;NOR",G325:G348)</f>
        <v>0</v>
      </c>
      <c r="H324" s="126"/>
      <c r="I324" s="126">
        <f>SUM(I325:I348)</f>
        <v>11240.27</v>
      </c>
      <c r="J324" s="126"/>
      <c r="K324" s="126">
        <f>SUM(K325:K348)</f>
        <v>14155.73</v>
      </c>
      <c r="L324" s="126"/>
      <c r="M324" s="126">
        <f>SUM(M325:M348)</f>
        <v>0</v>
      </c>
      <c r="N324" s="126"/>
      <c r="O324" s="126">
        <f>SUM(O325:O348)</f>
        <v>0.12000000000000001</v>
      </c>
      <c r="P324" s="126"/>
      <c r="Q324" s="126">
        <f>SUM(Q325:Q348)</f>
        <v>0</v>
      </c>
      <c r="R324" s="126"/>
      <c r="S324" s="126"/>
      <c r="T324" s="126"/>
      <c r="U324" s="126"/>
      <c r="V324" s="126">
        <f>SUM(V325:V348)</f>
        <v>26.2</v>
      </c>
      <c r="W324" s="126"/>
      <c r="X324" s="126"/>
      <c r="AG324" t="s">
        <v>126</v>
      </c>
    </row>
    <row r="325" spans="1:60" outlineLevel="1" x14ac:dyDescent="0.2">
      <c r="A325" s="133">
        <v>128</v>
      </c>
      <c r="B325" s="134" t="s">
        <v>493</v>
      </c>
      <c r="C325" s="146" t="s">
        <v>494</v>
      </c>
      <c r="D325" s="135" t="s">
        <v>150</v>
      </c>
      <c r="E325" s="136">
        <v>18.225000000000001</v>
      </c>
      <c r="F325" s="137"/>
      <c r="G325" s="138">
        <f>ROUND(E325*F325,2)</f>
        <v>0</v>
      </c>
      <c r="H325" s="121">
        <v>24.89</v>
      </c>
      <c r="I325" s="121">
        <f>ROUND(E325*H325,2)</f>
        <v>453.62</v>
      </c>
      <c r="J325" s="121">
        <v>25.21</v>
      </c>
      <c r="K325" s="121">
        <f>ROUND(E325*J325,2)</f>
        <v>459.45</v>
      </c>
      <c r="L325" s="121">
        <v>15</v>
      </c>
      <c r="M325" s="121">
        <f>G325*(1+L325/100)</f>
        <v>0</v>
      </c>
      <c r="N325" s="121">
        <v>2.1000000000000001E-4</v>
      </c>
      <c r="O325" s="121">
        <f>ROUND(E325*N325,2)</f>
        <v>0</v>
      </c>
      <c r="P325" s="121">
        <v>0</v>
      </c>
      <c r="Q325" s="121">
        <f>ROUND(E325*P325,2)</f>
        <v>0</v>
      </c>
      <c r="R325" s="121"/>
      <c r="S325" s="121" t="s">
        <v>141</v>
      </c>
      <c r="T325" s="121" t="s">
        <v>141</v>
      </c>
      <c r="U325" s="121">
        <v>0.05</v>
      </c>
      <c r="V325" s="121">
        <f>ROUND(E325*U325,2)</f>
        <v>0.91</v>
      </c>
      <c r="W325" s="121"/>
      <c r="X325" s="121" t="s">
        <v>130</v>
      </c>
      <c r="Y325" s="116"/>
      <c r="Z325" s="116"/>
      <c r="AA325" s="116"/>
      <c r="AB325" s="116"/>
      <c r="AC325" s="116"/>
      <c r="AD325" s="116"/>
      <c r="AE325" s="116"/>
      <c r="AF325" s="116"/>
      <c r="AG325" s="116" t="s">
        <v>131</v>
      </c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  <c r="AV325" s="116"/>
      <c r="AW325" s="116"/>
      <c r="AX325" s="116"/>
      <c r="AY325" s="116"/>
      <c r="AZ325" s="116"/>
      <c r="BA325" s="116"/>
      <c r="BB325" s="116"/>
      <c r="BC325" s="116"/>
      <c r="BD325" s="116"/>
      <c r="BE325" s="116"/>
      <c r="BF325" s="116"/>
      <c r="BG325" s="116"/>
      <c r="BH325" s="116"/>
    </row>
    <row r="326" spans="1:60" outlineLevel="1" x14ac:dyDescent="0.2">
      <c r="A326" s="119"/>
      <c r="B326" s="120"/>
      <c r="C326" s="147" t="s">
        <v>495</v>
      </c>
      <c r="D326" s="122"/>
      <c r="E326" s="123">
        <v>16.8</v>
      </c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16"/>
      <c r="Z326" s="116"/>
      <c r="AA326" s="116"/>
      <c r="AB326" s="116"/>
      <c r="AC326" s="116"/>
      <c r="AD326" s="116"/>
      <c r="AE326" s="116"/>
      <c r="AF326" s="116"/>
      <c r="AG326" s="116" t="s">
        <v>133</v>
      </c>
      <c r="AH326" s="116">
        <v>0</v>
      </c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  <c r="AV326" s="116"/>
      <c r="AW326" s="116"/>
      <c r="AX326" s="116"/>
      <c r="AY326" s="116"/>
      <c r="AZ326" s="116"/>
      <c r="BA326" s="116"/>
      <c r="BB326" s="116"/>
      <c r="BC326" s="116"/>
      <c r="BD326" s="116"/>
      <c r="BE326" s="116"/>
      <c r="BF326" s="116"/>
      <c r="BG326" s="116"/>
      <c r="BH326" s="116"/>
    </row>
    <row r="327" spans="1:60" outlineLevel="1" x14ac:dyDescent="0.2">
      <c r="A327" s="119"/>
      <c r="B327" s="120"/>
      <c r="C327" s="147" t="s">
        <v>496</v>
      </c>
      <c r="D327" s="122"/>
      <c r="E327" s="123">
        <v>-1.2</v>
      </c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16"/>
      <c r="Z327" s="116"/>
      <c r="AA327" s="116"/>
      <c r="AB327" s="116"/>
      <c r="AC327" s="116"/>
      <c r="AD327" s="116"/>
      <c r="AE327" s="116"/>
      <c r="AF327" s="116"/>
      <c r="AG327" s="116" t="s">
        <v>133</v>
      </c>
      <c r="AH327" s="116">
        <v>0</v>
      </c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6"/>
      <c r="AU327" s="116"/>
      <c r="AV327" s="116"/>
      <c r="AW327" s="116"/>
      <c r="AX327" s="116"/>
      <c r="AY327" s="116"/>
      <c r="AZ327" s="116"/>
      <c r="BA327" s="116"/>
      <c r="BB327" s="116"/>
      <c r="BC327" s="116"/>
      <c r="BD327" s="116"/>
      <c r="BE327" s="116"/>
      <c r="BF327" s="116"/>
      <c r="BG327" s="116"/>
      <c r="BH327" s="116"/>
    </row>
    <row r="328" spans="1:60" outlineLevel="1" x14ac:dyDescent="0.2">
      <c r="A328" s="119"/>
      <c r="B328" s="120"/>
      <c r="C328" s="147" t="s">
        <v>497</v>
      </c>
      <c r="D328" s="122"/>
      <c r="E328" s="123">
        <v>2.625</v>
      </c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16"/>
      <c r="Z328" s="116"/>
      <c r="AA328" s="116"/>
      <c r="AB328" s="116"/>
      <c r="AC328" s="116"/>
      <c r="AD328" s="116"/>
      <c r="AE328" s="116"/>
      <c r="AF328" s="116"/>
      <c r="AG328" s="116" t="s">
        <v>133</v>
      </c>
      <c r="AH328" s="116">
        <v>0</v>
      </c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16"/>
      <c r="BF328" s="116"/>
      <c r="BG328" s="116"/>
      <c r="BH328" s="116"/>
    </row>
    <row r="329" spans="1:60" outlineLevel="1" x14ac:dyDescent="0.2">
      <c r="A329" s="133">
        <v>129</v>
      </c>
      <c r="B329" s="134" t="s">
        <v>498</v>
      </c>
      <c r="C329" s="146" t="s">
        <v>499</v>
      </c>
      <c r="D329" s="135" t="s">
        <v>150</v>
      </c>
      <c r="E329" s="136">
        <v>18.225000000000001</v>
      </c>
      <c r="F329" s="137"/>
      <c r="G329" s="138">
        <f>ROUND(E329*F329,2)</f>
        <v>0</v>
      </c>
      <c r="H329" s="121">
        <v>0</v>
      </c>
      <c r="I329" s="121">
        <f>ROUND(E329*H329,2)</f>
        <v>0</v>
      </c>
      <c r="J329" s="121">
        <v>49.1</v>
      </c>
      <c r="K329" s="121">
        <f>ROUND(E329*J329,2)</f>
        <v>894.85</v>
      </c>
      <c r="L329" s="121">
        <v>15</v>
      </c>
      <c r="M329" s="121">
        <f>G329*(1+L329/100)</f>
        <v>0</v>
      </c>
      <c r="N329" s="121">
        <v>0</v>
      </c>
      <c r="O329" s="121">
        <f>ROUND(E329*N329,2)</f>
        <v>0</v>
      </c>
      <c r="P329" s="121">
        <v>0</v>
      </c>
      <c r="Q329" s="121">
        <f>ROUND(E329*P329,2)</f>
        <v>0</v>
      </c>
      <c r="R329" s="121"/>
      <c r="S329" s="121" t="s">
        <v>141</v>
      </c>
      <c r="T329" s="121" t="s">
        <v>151</v>
      </c>
      <c r="U329" s="121">
        <v>0.1</v>
      </c>
      <c r="V329" s="121">
        <f>ROUND(E329*U329,2)</f>
        <v>1.82</v>
      </c>
      <c r="W329" s="121"/>
      <c r="X329" s="121" t="s">
        <v>130</v>
      </c>
      <c r="Y329" s="116"/>
      <c r="Z329" s="116"/>
      <c r="AA329" s="116"/>
      <c r="AB329" s="116"/>
      <c r="AC329" s="116"/>
      <c r="AD329" s="116"/>
      <c r="AE329" s="116"/>
      <c r="AF329" s="116"/>
      <c r="AG329" s="116" t="s">
        <v>131</v>
      </c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6"/>
      <c r="BC329" s="116"/>
      <c r="BD329" s="116"/>
      <c r="BE329" s="116"/>
      <c r="BF329" s="116"/>
      <c r="BG329" s="116"/>
      <c r="BH329" s="116"/>
    </row>
    <row r="330" spans="1:60" outlineLevel="1" x14ac:dyDescent="0.2">
      <c r="A330" s="119"/>
      <c r="B330" s="120"/>
      <c r="C330" s="147" t="s">
        <v>495</v>
      </c>
      <c r="D330" s="122"/>
      <c r="E330" s="123">
        <v>16.8</v>
      </c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16"/>
      <c r="Z330" s="116"/>
      <c r="AA330" s="116"/>
      <c r="AB330" s="116"/>
      <c r="AC330" s="116"/>
      <c r="AD330" s="116"/>
      <c r="AE330" s="116"/>
      <c r="AF330" s="116"/>
      <c r="AG330" s="116" t="s">
        <v>133</v>
      </c>
      <c r="AH330" s="116">
        <v>0</v>
      </c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  <c r="BC330" s="116"/>
      <c r="BD330" s="116"/>
      <c r="BE330" s="116"/>
      <c r="BF330" s="116"/>
      <c r="BG330" s="116"/>
      <c r="BH330" s="116"/>
    </row>
    <row r="331" spans="1:60" outlineLevel="1" x14ac:dyDescent="0.2">
      <c r="A331" s="119"/>
      <c r="B331" s="120"/>
      <c r="C331" s="147" t="s">
        <v>496</v>
      </c>
      <c r="D331" s="122"/>
      <c r="E331" s="123">
        <v>-1.2</v>
      </c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16"/>
      <c r="Z331" s="116"/>
      <c r="AA331" s="116"/>
      <c r="AB331" s="116"/>
      <c r="AC331" s="116"/>
      <c r="AD331" s="116"/>
      <c r="AE331" s="116"/>
      <c r="AF331" s="116"/>
      <c r="AG331" s="116" t="s">
        <v>133</v>
      </c>
      <c r="AH331" s="116">
        <v>0</v>
      </c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  <c r="BC331" s="116"/>
      <c r="BD331" s="116"/>
      <c r="BE331" s="116"/>
      <c r="BF331" s="116"/>
      <c r="BG331" s="116"/>
      <c r="BH331" s="116"/>
    </row>
    <row r="332" spans="1:60" outlineLevel="1" x14ac:dyDescent="0.2">
      <c r="A332" s="119"/>
      <c r="B332" s="120"/>
      <c r="C332" s="147" t="s">
        <v>497</v>
      </c>
      <c r="D332" s="122"/>
      <c r="E332" s="123">
        <v>2.625</v>
      </c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16"/>
      <c r="Z332" s="116"/>
      <c r="AA332" s="116"/>
      <c r="AB332" s="116"/>
      <c r="AC332" s="116"/>
      <c r="AD332" s="116"/>
      <c r="AE332" s="116"/>
      <c r="AF332" s="116"/>
      <c r="AG332" s="116" t="s">
        <v>133</v>
      </c>
      <c r="AH332" s="116">
        <v>0</v>
      </c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  <c r="BC332" s="116"/>
      <c r="BD332" s="116"/>
      <c r="BE332" s="116"/>
      <c r="BF332" s="116"/>
      <c r="BG332" s="116"/>
      <c r="BH332" s="116"/>
    </row>
    <row r="333" spans="1:60" outlineLevel="1" x14ac:dyDescent="0.2">
      <c r="A333" s="133">
        <v>130</v>
      </c>
      <c r="B333" s="134" t="s">
        <v>500</v>
      </c>
      <c r="C333" s="146" t="s">
        <v>501</v>
      </c>
      <c r="D333" s="135" t="s">
        <v>150</v>
      </c>
      <c r="E333" s="136">
        <v>18.225000000000001</v>
      </c>
      <c r="F333" s="137"/>
      <c r="G333" s="138">
        <f>ROUND(E333*F333,2)</f>
        <v>0</v>
      </c>
      <c r="H333" s="121">
        <v>142.66</v>
      </c>
      <c r="I333" s="121">
        <f>ROUND(E333*H333,2)</f>
        <v>2599.98</v>
      </c>
      <c r="J333" s="121">
        <v>653.34</v>
      </c>
      <c r="K333" s="121">
        <f>ROUND(E333*J333,2)</f>
        <v>11907.12</v>
      </c>
      <c r="L333" s="121">
        <v>15</v>
      </c>
      <c r="M333" s="121">
        <f>G333*(1+L333/100)</f>
        <v>0</v>
      </c>
      <c r="N333" s="121">
        <v>5.3499999999999997E-3</v>
      </c>
      <c r="O333" s="121">
        <f>ROUND(E333*N333,2)</f>
        <v>0.1</v>
      </c>
      <c r="P333" s="121">
        <v>0</v>
      </c>
      <c r="Q333" s="121">
        <f>ROUND(E333*P333,2)</f>
        <v>0</v>
      </c>
      <c r="R333" s="121"/>
      <c r="S333" s="121" t="s">
        <v>141</v>
      </c>
      <c r="T333" s="121" t="s">
        <v>141</v>
      </c>
      <c r="U333" s="121">
        <v>1.288</v>
      </c>
      <c r="V333" s="121">
        <f>ROUND(E333*U333,2)</f>
        <v>23.47</v>
      </c>
      <c r="W333" s="121"/>
      <c r="X333" s="121" t="s">
        <v>130</v>
      </c>
      <c r="Y333" s="116"/>
      <c r="Z333" s="116"/>
      <c r="AA333" s="116"/>
      <c r="AB333" s="116"/>
      <c r="AC333" s="116"/>
      <c r="AD333" s="116"/>
      <c r="AE333" s="116"/>
      <c r="AF333" s="116"/>
      <c r="AG333" s="116" t="s">
        <v>131</v>
      </c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  <c r="AV333" s="116"/>
      <c r="AW333" s="116"/>
      <c r="AX333" s="116"/>
      <c r="AY333" s="116"/>
      <c r="AZ333" s="116"/>
      <c r="BA333" s="116"/>
      <c r="BB333" s="116"/>
      <c r="BC333" s="116"/>
      <c r="BD333" s="116"/>
      <c r="BE333" s="116"/>
      <c r="BF333" s="116"/>
      <c r="BG333" s="116"/>
      <c r="BH333" s="116"/>
    </row>
    <row r="334" spans="1:60" outlineLevel="1" x14ac:dyDescent="0.2">
      <c r="A334" s="119"/>
      <c r="B334" s="120"/>
      <c r="C334" s="147" t="s">
        <v>495</v>
      </c>
      <c r="D334" s="122"/>
      <c r="E334" s="123">
        <v>16.8</v>
      </c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16"/>
      <c r="Z334" s="116"/>
      <c r="AA334" s="116"/>
      <c r="AB334" s="116"/>
      <c r="AC334" s="116"/>
      <c r="AD334" s="116"/>
      <c r="AE334" s="116"/>
      <c r="AF334" s="116"/>
      <c r="AG334" s="116" t="s">
        <v>133</v>
      </c>
      <c r="AH334" s="116">
        <v>0</v>
      </c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  <c r="AV334" s="116"/>
      <c r="AW334" s="116"/>
      <c r="AX334" s="116"/>
      <c r="AY334" s="116"/>
      <c r="AZ334" s="116"/>
      <c r="BA334" s="116"/>
      <c r="BB334" s="116"/>
      <c r="BC334" s="116"/>
      <c r="BD334" s="116"/>
      <c r="BE334" s="116"/>
      <c r="BF334" s="116"/>
      <c r="BG334" s="116"/>
      <c r="BH334" s="116"/>
    </row>
    <row r="335" spans="1:60" outlineLevel="1" x14ac:dyDescent="0.2">
      <c r="A335" s="119"/>
      <c r="B335" s="120"/>
      <c r="C335" s="147" t="s">
        <v>496</v>
      </c>
      <c r="D335" s="122"/>
      <c r="E335" s="123">
        <v>-1.2</v>
      </c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16"/>
      <c r="Z335" s="116"/>
      <c r="AA335" s="116"/>
      <c r="AB335" s="116"/>
      <c r="AC335" s="116"/>
      <c r="AD335" s="116"/>
      <c r="AE335" s="116"/>
      <c r="AF335" s="116"/>
      <c r="AG335" s="116" t="s">
        <v>133</v>
      </c>
      <c r="AH335" s="116">
        <v>0</v>
      </c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16"/>
      <c r="BF335" s="116"/>
      <c r="BG335" s="116"/>
      <c r="BH335" s="116"/>
    </row>
    <row r="336" spans="1:60" outlineLevel="1" x14ac:dyDescent="0.2">
      <c r="A336" s="119"/>
      <c r="B336" s="120"/>
      <c r="C336" s="147" t="s">
        <v>497</v>
      </c>
      <c r="D336" s="122"/>
      <c r="E336" s="123">
        <v>2.625</v>
      </c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16"/>
      <c r="Z336" s="116"/>
      <c r="AA336" s="116"/>
      <c r="AB336" s="116"/>
      <c r="AC336" s="116"/>
      <c r="AD336" s="116"/>
      <c r="AE336" s="116"/>
      <c r="AF336" s="116"/>
      <c r="AG336" s="116" t="s">
        <v>133</v>
      </c>
      <c r="AH336" s="116">
        <v>0</v>
      </c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  <c r="AV336" s="116"/>
      <c r="AW336" s="116"/>
      <c r="AX336" s="116"/>
      <c r="AY336" s="116"/>
      <c r="AZ336" s="116"/>
      <c r="BA336" s="116"/>
      <c r="BB336" s="116"/>
      <c r="BC336" s="116"/>
      <c r="BD336" s="116"/>
      <c r="BE336" s="116"/>
      <c r="BF336" s="116"/>
      <c r="BG336" s="116"/>
      <c r="BH336" s="116"/>
    </row>
    <row r="337" spans="1:60" outlineLevel="1" x14ac:dyDescent="0.2">
      <c r="A337" s="133">
        <v>131</v>
      </c>
      <c r="B337" s="134" t="s">
        <v>502</v>
      </c>
      <c r="C337" s="146" t="s">
        <v>503</v>
      </c>
      <c r="D337" s="135" t="s">
        <v>150</v>
      </c>
      <c r="E337" s="136">
        <v>18.225000000000001</v>
      </c>
      <c r="F337" s="137"/>
      <c r="G337" s="138">
        <f>ROUND(E337*F337,2)</f>
        <v>0</v>
      </c>
      <c r="H337" s="121">
        <v>9.1999999999999993</v>
      </c>
      <c r="I337" s="121">
        <f>ROUND(E337*H337,2)</f>
        <v>167.67</v>
      </c>
      <c r="J337" s="121">
        <v>0</v>
      </c>
      <c r="K337" s="121">
        <f>ROUND(E337*J337,2)</f>
        <v>0</v>
      </c>
      <c r="L337" s="121">
        <v>15</v>
      </c>
      <c r="M337" s="121">
        <f>G337*(1+L337/100)</f>
        <v>0</v>
      </c>
      <c r="N337" s="121">
        <v>8.9999999999999998E-4</v>
      </c>
      <c r="O337" s="121">
        <f>ROUND(E337*N337,2)</f>
        <v>0.02</v>
      </c>
      <c r="P337" s="121">
        <v>0</v>
      </c>
      <c r="Q337" s="121">
        <f>ROUND(E337*P337,2)</f>
        <v>0</v>
      </c>
      <c r="R337" s="121"/>
      <c r="S337" s="121" t="s">
        <v>141</v>
      </c>
      <c r="T337" s="121" t="s">
        <v>141</v>
      </c>
      <c r="U337" s="121">
        <v>0</v>
      </c>
      <c r="V337" s="121">
        <f>ROUND(E337*U337,2)</f>
        <v>0</v>
      </c>
      <c r="W337" s="121"/>
      <c r="X337" s="121" t="s">
        <v>130</v>
      </c>
      <c r="Y337" s="116"/>
      <c r="Z337" s="116"/>
      <c r="AA337" s="116"/>
      <c r="AB337" s="116"/>
      <c r="AC337" s="116"/>
      <c r="AD337" s="116"/>
      <c r="AE337" s="116"/>
      <c r="AF337" s="116"/>
      <c r="AG337" s="116" t="s">
        <v>131</v>
      </c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  <c r="AV337" s="116"/>
      <c r="AW337" s="116"/>
      <c r="AX337" s="116"/>
      <c r="AY337" s="116"/>
      <c r="AZ337" s="116"/>
      <c r="BA337" s="116"/>
      <c r="BB337" s="116"/>
      <c r="BC337" s="116"/>
      <c r="BD337" s="116"/>
      <c r="BE337" s="116"/>
      <c r="BF337" s="116"/>
      <c r="BG337" s="116"/>
      <c r="BH337" s="116"/>
    </row>
    <row r="338" spans="1:60" outlineLevel="1" x14ac:dyDescent="0.2">
      <c r="A338" s="119"/>
      <c r="B338" s="120"/>
      <c r="C338" s="147" t="s">
        <v>495</v>
      </c>
      <c r="D338" s="122"/>
      <c r="E338" s="123">
        <v>16.8</v>
      </c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16"/>
      <c r="Z338" s="116"/>
      <c r="AA338" s="116"/>
      <c r="AB338" s="116"/>
      <c r="AC338" s="116"/>
      <c r="AD338" s="116"/>
      <c r="AE338" s="116"/>
      <c r="AF338" s="116"/>
      <c r="AG338" s="116" t="s">
        <v>133</v>
      </c>
      <c r="AH338" s="116">
        <v>0</v>
      </c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  <c r="AV338" s="116"/>
      <c r="AW338" s="116"/>
      <c r="AX338" s="116"/>
      <c r="AY338" s="116"/>
      <c r="AZ338" s="116"/>
      <c r="BA338" s="116"/>
      <c r="BB338" s="116"/>
      <c r="BC338" s="116"/>
      <c r="BD338" s="116"/>
      <c r="BE338" s="116"/>
      <c r="BF338" s="116"/>
      <c r="BG338" s="116"/>
      <c r="BH338" s="116"/>
    </row>
    <row r="339" spans="1:60" outlineLevel="1" x14ac:dyDescent="0.2">
      <c r="A339" s="119"/>
      <c r="B339" s="120"/>
      <c r="C339" s="147" t="s">
        <v>496</v>
      </c>
      <c r="D339" s="122"/>
      <c r="E339" s="123">
        <v>-1.2</v>
      </c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16"/>
      <c r="Z339" s="116"/>
      <c r="AA339" s="116"/>
      <c r="AB339" s="116"/>
      <c r="AC339" s="116"/>
      <c r="AD339" s="116"/>
      <c r="AE339" s="116"/>
      <c r="AF339" s="116"/>
      <c r="AG339" s="116" t="s">
        <v>133</v>
      </c>
      <c r="AH339" s="116">
        <v>0</v>
      </c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  <c r="AV339" s="116"/>
      <c r="AW339" s="116"/>
      <c r="AX339" s="116"/>
      <c r="AY339" s="116"/>
      <c r="AZ339" s="116"/>
      <c r="BA339" s="116"/>
      <c r="BB339" s="116"/>
      <c r="BC339" s="116"/>
      <c r="BD339" s="116"/>
      <c r="BE339" s="116"/>
      <c r="BF339" s="116"/>
      <c r="BG339" s="116"/>
      <c r="BH339" s="116"/>
    </row>
    <row r="340" spans="1:60" outlineLevel="1" x14ac:dyDescent="0.2">
      <c r="A340" s="119"/>
      <c r="B340" s="120"/>
      <c r="C340" s="147" t="s">
        <v>497</v>
      </c>
      <c r="D340" s="122"/>
      <c r="E340" s="123">
        <v>2.625</v>
      </c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16"/>
      <c r="Z340" s="116"/>
      <c r="AA340" s="116"/>
      <c r="AB340" s="116"/>
      <c r="AC340" s="116"/>
      <c r="AD340" s="116"/>
      <c r="AE340" s="116"/>
      <c r="AF340" s="116"/>
      <c r="AG340" s="116" t="s">
        <v>133</v>
      </c>
      <c r="AH340" s="116">
        <v>0</v>
      </c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  <c r="AV340" s="116"/>
      <c r="AW340" s="116"/>
      <c r="AX340" s="116"/>
      <c r="AY340" s="116"/>
      <c r="AZ340" s="116"/>
      <c r="BA340" s="116"/>
      <c r="BB340" s="116"/>
      <c r="BC340" s="116"/>
      <c r="BD340" s="116"/>
      <c r="BE340" s="116"/>
      <c r="BF340" s="116"/>
      <c r="BG340" s="116"/>
      <c r="BH340" s="116"/>
    </row>
    <row r="341" spans="1:60" ht="22.5" outlineLevel="1" x14ac:dyDescent="0.2">
      <c r="A341" s="133">
        <v>132</v>
      </c>
      <c r="B341" s="134" t="s">
        <v>504</v>
      </c>
      <c r="C341" s="146" t="s">
        <v>505</v>
      </c>
      <c r="D341" s="135" t="s">
        <v>150</v>
      </c>
      <c r="E341" s="136">
        <v>20.047499999999999</v>
      </c>
      <c r="F341" s="137"/>
      <c r="G341" s="138">
        <f>ROUND(E341*F341,2)</f>
        <v>0</v>
      </c>
      <c r="H341" s="121">
        <v>400</v>
      </c>
      <c r="I341" s="121">
        <f>ROUND(E341*H341,2)</f>
        <v>8019</v>
      </c>
      <c r="J341" s="121">
        <v>0</v>
      </c>
      <c r="K341" s="121">
        <f>ROUND(E341*J341,2)</f>
        <v>0</v>
      </c>
      <c r="L341" s="121">
        <v>15</v>
      </c>
      <c r="M341" s="121">
        <f>G341*(1+L341/100)</f>
        <v>0</v>
      </c>
      <c r="N341" s="121">
        <v>0</v>
      </c>
      <c r="O341" s="121">
        <f>ROUND(E341*N341,2)</f>
        <v>0</v>
      </c>
      <c r="P341" s="121">
        <v>0</v>
      </c>
      <c r="Q341" s="121">
        <f>ROUND(E341*P341,2)</f>
        <v>0</v>
      </c>
      <c r="R341" s="121"/>
      <c r="S341" s="121" t="s">
        <v>128</v>
      </c>
      <c r="T341" s="121" t="s">
        <v>168</v>
      </c>
      <c r="U341" s="121">
        <v>0</v>
      </c>
      <c r="V341" s="121">
        <f>ROUND(E341*U341,2)</f>
        <v>0</v>
      </c>
      <c r="W341" s="121"/>
      <c r="X341" s="121" t="s">
        <v>179</v>
      </c>
      <c r="Y341" s="116"/>
      <c r="Z341" s="116"/>
      <c r="AA341" s="116"/>
      <c r="AB341" s="116"/>
      <c r="AC341" s="116"/>
      <c r="AD341" s="116"/>
      <c r="AE341" s="116"/>
      <c r="AF341" s="116"/>
      <c r="AG341" s="116" t="s">
        <v>355</v>
      </c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  <c r="AV341" s="116"/>
      <c r="AW341" s="116"/>
      <c r="AX341" s="116"/>
      <c r="AY341" s="116"/>
      <c r="AZ341" s="116"/>
      <c r="BA341" s="116"/>
      <c r="BB341" s="116"/>
      <c r="BC341" s="116"/>
      <c r="BD341" s="116"/>
      <c r="BE341" s="116"/>
      <c r="BF341" s="116"/>
      <c r="BG341" s="116"/>
      <c r="BH341" s="116"/>
    </row>
    <row r="342" spans="1:60" outlineLevel="1" x14ac:dyDescent="0.2">
      <c r="A342" s="119"/>
      <c r="B342" s="120"/>
      <c r="C342" s="149" t="s">
        <v>457</v>
      </c>
      <c r="D342" s="124"/>
      <c r="E342" s="125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16"/>
      <c r="Z342" s="116"/>
      <c r="AA342" s="116"/>
      <c r="AB342" s="116"/>
      <c r="AC342" s="116"/>
      <c r="AD342" s="116"/>
      <c r="AE342" s="116"/>
      <c r="AF342" s="116"/>
      <c r="AG342" s="116" t="s">
        <v>133</v>
      </c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</row>
    <row r="343" spans="1:60" outlineLevel="1" x14ac:dyDescent="0.2">
      <c r="A343" s="119"/>
      <c r="B343" s="120"/>
      <c r="C343" s="150" t="s">
        <v>506</v>
      </c>
      <c r="D343" s="124"/>
      <c r="E343" s="125">
        <v>16.8</v>
      </c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16"/>
      <c r="Z343" s="116"/>
      <c r="AA343" s="116"/>
      <c r="AB343" s="116"/>
      <c r="AC343" s="116"/>
      <c r="AD343" s="116"/>
      <c r="AE343" s="116"/>
      <c r="AF343" s="116"/>
      <c r="AG343" s="116" t="s">
        <v>133</v>
      </c>
      <c r="AH343" s="116">
        <v>2</v>
      </c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  <c r="AV343" s="116"/>
      <c r="AW343" s="116"/>
      <c r="AX343" s="116"/>
      <c r="AY343" s="116"/>
      <c r="AZ343" s="116"/>
      <c r="BA343" s="116"/>
      <c r="BB343" s="116"/>
      <c r="BC343" s="116"/>
      <c r="BD343" s="116"/>
      <c r="BE343" s="116"/>
      <c r="BF343" s="116"/>
      <c r="BG343" s="116"/>
      <c r="BH343" s="116"/>
    </row>
    <row r="344" spans="1:60" outlineLevel="1" x14ac:dyDescent="0.2">
      <c r="A344" s="119"/>
      <c r="B344" s="120"/>
      <c r="C344" s="150" t="s">
        <v>507</v>
      </c>
      <c r="D344" s="124"/>
      <c r="E344" s="125">
        <v>-1.2</v>
      </c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16"/>
      <c r="Z344" s="116"/>
      <c r="AA344" s="116"/>
      <c r="AB344" s="116"/>
      <c r="AC344" s="116"/>
      <c r="AD344" s="116"/>
      <c r="AE344" s="116"/>
      <c r="AF344" s="116"/>
      <c r="AG344" s="116" t="s">
        <v>133</v>
      </c>
      <c r="AH344" s="116">
        <v>2</v>
      </c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  <c r="AV344" s="116"/>
      <c r="AW344" s="116"/>
      <c r="AX344" s="116"/>
      <c r="AY344" s="116"/>
      <c r="AZ344" s="116"/>
      <c r="BA344" s="116"/>
      <c r="BB344" s="116"/>
      <c r="BC344" s="116"/>
      <c r="BD344" s="116"/>
      <c r="BE344" s="116"/>
      <c r="BF344" s="116"/>
      <c r="BG344" s="116"/>
      <c r="BH344" s="116"/>
    </row>
    <row r="345" spans="1:60" outlineLevel="1" x14ac:dyDescent="0.2">
      <c r="A345" s="119"/>
      <c r="B345" s="120"/>
      <c r="C345" s="150" t="s">
        <v>508</v>
      </c>
      <c r="D345" s="124"/>
      <c r="E345" s="125">
        <v>2.625</v>
      </c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16"/>
      <c r="Z345" s="116"/>
      <c r="AA345" s="116"/>
      <c r="AB345" s="116"/>
      <c r="AC345" s="116"/>
      <c r="AD345" s="116"/>
      <c r="AE345" s="116"/>
      <c r="AF345" s="116"/>
      <c r="AG345" s="116" t="s">
        <v>133</v>
      </c>
      <c r="AH345" s="116">
        <v>2</v>
      </c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16"/>
      <c r="BF345" s="116"/>
      <c r="BG345" s="116"/>
      <c r="BH345" s="116"/>
    </row>
    <row r="346" spans="1:60" outlineLevel="1" x14ac:dyDescent="0.2">
      <c r="A346" s="119"/>
      <c r="B346" s="120"/>
      <c r="C346" s="149" t="s">
        <v>460</v>
      </c>
      <c r="D346" s="124"/>
      <c r="E346" s="125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16"/>
      <c r="Z346" s="116"/>
      <c r="AA346" s="116"/>
      <c r="AB346" s="116"/>
      <c r="AC346" s="116"/>
      <c r="AD346" s="116"/>
      <c r="AE346" s="116"/>
      <c r="AF346" s="116"/>
      <c r="AG346" s="116" t="s">
        <v>133</v>
      </c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6"/>
      <c r="AZ346" s="116"/>
      <c r="BA346" s="116"/>
      <c r="BB346" s="116"/>
      <c r="BC346" s="116"/>
      <c r="BD346" s="116"/>
      <c r="BE346" s="116"/>
      <c r="BF346" s="116"/>
      <c r="BG346" s="116"/>
      <c r="BH346" s="116"/>
    </row>
    <row r="347" spans="1:60" outlineLevel="1" x14ac:dyDescent="0.2">
      <c r="A347" s="119"/>
      <c r="B347" s="120"/>
      <c r="C347" s="147" t="s">
        <v>509</v>
      </c>
      <c r="D347" s="122"/>
      <c r="E347" s="123">
        <v>20.047499999999999</v>
      </c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16"/>
      <c r="Z347" s="116"/>
      <c r="AA347" s="116"/>
      <c r="AB347" s="116"/>
      <c r="AC347" s="116"/>
      <c r="AD347" s="116"/>
      <c r="AE347" s="116"/>
      <c r="AF347" s="116"/>
      <c r="AG347" s="116" t="s">
        <v>133</v>
      </c>
      <c r="AH347" s="116">
        <v>0</v>
      </c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</row>
    <row r="348" spans="1:60" outlineLevel="1" x14ac:dyDescent="0.2">
      <c r="A348" s="139">
        <v>133</v>
      </c>
      <c r="B348" s="140" t="s">
        <v>510</v>
      </c>
      <c r="C348" s="148" t="s">
        <v>511</v>
      </c>
      <c r="D348" s="141" t="s">
        <v>0</v>
      </c>
      <c r="E348" s="142">
        <v>245.01689999999999</v>
      </c>
      <c r="F348" s="143"/>
      <c r="G348" s="144">
        <f>ROUND(E348*F348,2)</f>
        <v>0</v>
      </c>
      <c r="H348" s="121">
        <v>0</v>
      </c>
      <c r="I348" s="121">
        <f>ROUND(E348*H348,2)</f>
        <v>0</v>
      </c>
      <c r="J348" s="121">
        <v>3.65</v>
      </c>
      <c r="K348" s="121">
        <f>ROUND(E348*J348,2)</f>
        <v>894.31</v>
      </c>
      <c r="L348" s="121">
        <v>15</v>
      </c>
      <c r="M348" s="121">
        <f>G348*(1+L348/100)</f>
        <v>0</v>
      </c>
      <c r="N348" s="121">
        <v>0</v>
      </c>
      <c r="O348" s="121">
        <f>ROUND(E348*N348,2)</f>
        <v>0</v>
      </c>
      <c r="P348" s="121">
        <v>0</v>
      </c>
      <c r="Q348" s="121">
        <f>ROUND(E348*P348,2)</f>
        <v>0</v>
      </c>
      <c r="R348" s="121"/>
      <c r="S348" s="121" t="s">
        <v>141</v>
      </c>
      <c r="T348" s="121" t="s">
        <v>151</v>
      </c>
      <c r="U348" s="121">
        <v>0</v>
      </c>
      <c r="V348" s="121">
        <f>ROUND(E348*U348,2)</f>
        <v>0</v>
      </c>
      <c r="W348" s="121"/>
      <c r="X348" s="121" t="s">
        <v>271</v>
      </c>
      <c r="Y348" s="116"/>
      <c r="Z348" s="116"/>
      <c r="AA348" s="116"/>
      <c r="AB348" s="116"/>
      <c r="AC348" s="116"/>
      <c r="AD348" s="116"/>
      <c r="AE348" s="116"/>
      <c r="AF348" s="116"/>
      <c r="AG348" s="116" t="s">
        <v>272</v>
      </c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6"/>
      <c r="AX348" s="116"/>
      <c r="AY348" s="116"/>
      <c r="AZ348" s="116"/>
      <c r="BA348" s="116"/>
      <c r="BB348" s="116"/>
      <c r="BC348" s="116"/>
      <c r="BD348" s="116"/>
      <c r="BE348" s="116"/>
      <c r="BF348" s="116"/>
      <c r="BG348" s="116"/>
      <c r="BH348" s="116"/>
    </row>
    <row r="349" spans="1:60" x14ac:dyDescent="0.2">
      <c r="A349" s="127" t="s">
        <v>125</v>
      </c>
      <c r="B349" s="128" t="s">
        <v>91</v>
      </c>
      <c r="C349" s="145" t="s">
        <v>92</v>
      </c>
      <c r="D349" s="129"/>
      <c r="E349" s="130"/>
      <c r="F349" s="131"/>
      <c r="G349" s="132">
        <f>SUMIF(AG350:AG353,"&lt;&gt;NOR",G350:G353)</f>
        <v>0</v>
      </c>
      <c r="H349" s="126"/>
      <c r="I349" s="126">
        <f>SUM(I350:I353)</f>
        <v>518.83000000000004</v>
      </c>
      <c r="J349" s="126"/>
      <c r="K349" s="126">
        <f>SUM(K350:K353)</f>
        <v>2023.0900000000001</v>
      </c>
      <c r="L349" s="126"/>
      <c r="M349" s="126">
        <f>SUM(M350:M353)</f>
        <v>0</v>
      </c>
      <c r="N349" s="126"/>
      <c r="O349" s="126">
        <f>SUM(O350:O353)</f>
        <v>0</v>
      </c>
      <c r="P349" s="126"/>
      <c r="Q349" s="126">
        <f>SUM(Q350:Q353)</f>
        <v>0</v>
      </c>
      <c r="R349" s="126"/>
      <c r="S349" s="126"/>
      <c r="T349" s="126"/>
      <c r="U349" s="126"/>
      <c r="V349" s="126">
        <f>SUM(V350:V353)</f>
        <v>4.16</v>
      </c>
      <c r="W349" s="126"/>
      <c r="X349" s="126"/>
      <c r="AG349" t="s">
        <v>126</v>
      </c>
    </row>
    <row r="350" spans="1:60" outlineLevel="1" x14ac:dyDescent="0.2">
      <c r="A350" s="139">
        <v>134</v>
      </c>
      <c r="B350" s="140" t="s">
        <v>512</v>
      </c>
      <c r="C350" s="148" t="s">
        <v>513</v>
      </c>
      <c r="D350" s="141" t="s">
        <v>156</v>
      </c>
      <c r="E350" s="142">
        <v>14</v>
      </c>
      <c r="F350" s="143"/>
      <c r="G350" s="144">
        <f>ROUND(E350*F350,2)</f>
        <v>0</v>
      </c>
      <c r="H350" s="121">
        <v>16.11</v>
      </c>
      <c r="I350" s="121">
        <f>ROUND(E350*H350,2)</f>
        <v>225.54</v>
      </c>
      <c r="J350" s="121">
        <v>58.49</v>
      </c>
      <c r="K350" s="121">
        <f>ROUND(E350*J350,2)</f>
        <v>818.86</v>
      </c>
      <c r="L350" s="121">
        <v>15</v>
      </c>
      <c r="M350" s="121">
        <f>G350*(1+L350/100)</f>
        <v>0</v>
      </c>
      <c r="N350" s="121">
        <v>9.0000000000000006E-5</v>
      </c>
      <c r="O350" s="121">
        <f>ROUND(E350*N350,2)</f>
        <v>0</v>
      </c>
      <c r="P350" s="121">
        <v>0</v>
      </c>
      <c r="Q350" s="121">
        <f>ROUND(E350*P350,2)</f>
        <v>0</v>
      </c>
      <c r="R350" s="121"/>
      <c r="S350" s="121" t="s">
        <v>141</v>
      </c>
      <c r="T350" s="121" t="s">
        <v>141</v>
      </c>
      <c r="U350" s="121">
        <v>0.11600000000000001</v>
      </c>
      <c r="V350" s="121">
        <f>ROUND(E350*U350,2)</f>
        <v>1.62</v>
      </c>
      <c r="W350" s="121"/>
      <c r="X350" s="121" t="s">
        <v>130</v>
      </c>
      <c r="Y350" s="116"/>
      <c r="Z350" s="116"/>
      <c r="AA350" s="116"/>
      <c r="AB350" s="116"/>
      <c r="AC350" s="116"/>
      <c r="AD350" s="116"/>
      <c r="AE350" s="116"/>
      <c r="AF350" s="116"/>
      <c r="AG350" s="116" t="s">
        <v>131</v>
      </c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  <c r="AV350" s="116"/>
      <c r="AW350" s="116"/>
      <c r="AX350" s="116"/>
      <c r="AY350" s="116"/>
      <c r="AZ350" s="116"/>
      <c r="BA350" s="116"/>
      <c r="BB350" s="116"/>
      <c r="BC350" s="116"/>
      <c r="BD350" s="116"/>
      <c r="BE350" s="116"/>
      <c r="BF350" s="116"/>
      <c r="BG350" s="116"/>
      <c r="BH350" s="116"/>
    </row>
    <row r="351" spans="1:60" outlineLevel="1" x14ac:dyDescent="0.2">
      <c r="A351" s="133">
        <v>135</v>
      </c>
      <c r="B351" s="134" t="s">
        <v>514</v>
      </c>
      <c r="C351" s="146" t="s">
        <v>515</v>
      </c>
      <c r="D351" s="135" t="s">
        <v>150</v>
      </c>
      <c r="E351" s="136">
        <v>6.15</v>
      </c>
      <c r="F351" s="137"/>
      <c r="G351" s="138">
        <f>ROUND(E351*F351,2)</f>
        <v>0</v>
      </c>
      <c r="H351" s="121">
        <v>47.69</v>
      </c>
      <c r="I351" s="121">
        <f>ROUND(E351*H351,2)</f>
        <v>293.29000000000002</v>
      </c>
      <c r="J351" s="121">
        <v>195.81</v>
      </c>
      <c r="K351" s="121">
        <f>ROUND(E351*J351,2)</f>
        <v>1204.23</v>
      </c>
      <c r="L351" s="121">
        <v>15</v>
      </c>
      <c r="M351" s="121">
        <f>G351*(1+L351/100)</f>
        <v>0</v>
      </c>
      <c r="N351" s="121">
        <v>3.6000000000000002E-4</v>
      </c>
      <c r="O351" s="121">
        <f>ROUND(E351*N351,2)</f>
        <v>0</v>
      </c>
      <c r="P351" s="121">
        <v>0</v>
      </c>
      <c r="Q351" s="121">
        <f>ROUND(E351*P351,2)</f>
        <v>0</v>
      </c>
      <c r="R351" s="121"/>
      <c r="S351" s="121" t="s">
        <v>128</v>
      </c>
      <c r="T351" s="121" t="s">
        <v>168</v>
      </c>
      <c r="U351" s="121">
        <v>0.41299999999999998</v>
      </c>
      <c r="V351" s="121">
        <f>ROUND(E351*U351,2)</f>
        <v>2.54</v>
      </c>
      <c r="W351" s="121"/>
      <c r="X351" s="121" t="s">
        <v>130</v>
      </c>
      <c r="Y351" s="116"/>
      <c r="Z351" s="116"/>
      <c r="AA351" s="116"/>
      <c r="AB351" s="116"/>
      <c r="AC351" s="116"/>
      <c r="AD351" s="116"/>
      <c r="AE351" s="116"/>
      <c r="AF351" s="116"/>
      <c r="AG351" s="116" t="s">
        <v>131</v>
      </c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  <c r="AV351" s="116"/>
      <c r="AW351" s="116"/>
      <c r="AX351" s="116"/>
      <c r="AY351" s="116"/>
      <c r="AZ351" s="116"/>
      <c r="BA351" s="116"/>
      <c r="BB351" s="116"/>
      <c r="BC351" s="116"/>
      <c r="BD351" s="116"/>
      <c r="BE351" s="116"/>
      <c r="BF351" s="116"/>
      <c r="BG351" s="116"/>
      <c r="BH351" s="116"/>
    </row>
    <row r="352" spans="1:60" outlineLevel="1" x14ac:dyDescent="0.2">
      <c r="A352" s="119"/>
      <c r="B352" s="120"/>
      <c r="C352" s="147" t="s">
        <v>516</v>
      </c>
      <c r="D352" s="122"/>
      <c r="E352" s="123">
        <v>2.4</v>
      </c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16"/>
      <c r="Z352" s="116"/>
      <c r="AA352" s="116"/>
      <c r="AB352" s="116"/>
      <c r="AC352" s="116"/>
      <c r="AD352" s="116"/>
      <c r="AE352" s="116"/>
      <c r="AF352" s="116"/>
      <c r="AG352" s="116" t="s">
        <v>133</v>
      </c>
      <c r="AH352" s="116">
        <v>0</v>
      </c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  <c r="AV352" s="116"/>
      <c r="AW352" s="116"/>
      <c r="AX352" s="116"/>
      <c r="AY352" s="116"/>
      <c r="AZ352" s="116"/>
      <c r="BA352" s="116"/>
      <c r="BB352" s="116"/>
      <c r="BC352" s="116"/>
      <c r="BD352" s="116"/>
      <c r="BE352" s="116"/>
      <c r="BF352" s="116"/>
      <c r="BG352" s="116"/>
      <c r="BH352" s="116"/>
    </row>
    <row r="353" spans="1:60" outlineLevel="1" x14ac:dyDescent="0.2">
      <c r="A353" s="119"/>
      <c r="B353" s="120"/>
      <c r="C353" s="147" t="s">
        <v>517</v>
      </c>
      <c r="D353" s="122"/>
      <c r="E353" s="123">
        <v>3.75</v>
      </c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16"/>
      <c r="Z353" s="116"/>
      <c r="AA353" s="116"/>
      <c r="AB353" s="116"/>
      <c r="AC353" s="116"/>
      <c r="AD353" s="116"/>
      <c r="AE353" s="116"/>
      <c r="AF353" s="116"/>
      <c r="AG353" s="116" t="s">
        <v>133</v>
      </c>
      <c r="AH353" s="116">
        <v>0</v>
      </c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  <c r="AV353" s="116"/>
      <c r="AW353" s="116"/>
      <c r="AX353" s="116"/>
      <c r="AY353" s="116"/>
      <c r="AZ353" s="116"/>
      <c r="BA353" s="116"/>
      <c r="BB353" s="116"/>
      <c r="BC353" s="116"/>
      <c r="BD353" s="116"/>
      <c r="BE353" s="116"/>
      <c r="BF353" s="116"/>
      <c r="BG353" s="116"/>
      <c r="BH353" s="116"/>
    </row>
    <row r="354" spans="1:60" x14ac:dyDescent="0.2">
      <c r="A354" s="127" t="s">
        <v>125</v>
      </c>
      <c r="B354" s="128" t="s">
        <v>93</v>
      </c>
      <c r="C354" s="145" t="s">
        <v>94</v>
      </c>
      <c r="D354" s="129"/>
      <c r="E354" s="130"/>
      <c r="F354" s="131"/>
      <c r="G354" s="132">
        <f>SUMIF(AG355:AG384,"&lt;&gt;NOR",G355:G384)</f>
        <v>0</v>
      </c>
      <c r="H354" s="126"/>
      <c r="I354" s="126">
        <f>SUM(I355:I384)</f>
        <v>993.5</v>
      </c>
      <c r="J354" s="126"/>
      <c r="K354" s="126">
        <f>SUM(K355:K384)</f>
        <v>10393.76</v>
      </c>
      <c r="L354" s="126"/>
      <c r="M354" s="126">
        <f>SUM(M355:M384)</f>
        <v>0</v>
      </c>
      <c r="N354" s="126"/>
      <c r="O354" s="126">
        <f>SUM(O355:O384)</f>
        <v>0.03</v>
      </c>
      <c r="P354" s="126"/>
      <c r="Q354" s="126">
        <f>SUM(Q355:Q384)</f>
        <v>0</v>
      </c>
      <c r="R354" s="126"/>
      <c r="S354" s="126"/>
      <c r="T354" s="126"/>
      <c r="U354" s="126"/>
      <c r="V354" s="126">
        <f>SUM(V355:V384)</f>
        <v>21.340000000000003</v>
      </c>
      <c r="W354" s="126"/>
      <c r="X354" s="126"/>
      <c r="AG354" t="s">
        <v>126</v>
      </c>
    </row>
    <row r="355" spans="1:60" outlineLevel="1" x14ac:dyDescent="0.2">
      <c r="A355" s="133">
        <v>136</v>
      </c>
      <c r="B355" s="134" t="s">
        <v>518</v>
      </c>
      <c r="C355" s="146" t="s">
        <v>519</v>
      </c>
      <c r="D355" s="135" t="s">
        <v>150</v>
      </c>
      <c r="E355" s="136">
        <v>109.672</v>
      </c>
      <c r="F355" s="137"/>
      <c r="G355" s="138">
        <f>ROUND(E355*F355,2)</f>
        <v>0</v>
      </c>
      <c r="H355" s="121">
        <v>0.1</v>
      </c>
      <c r="I355" s="121">
        <f>ROUND(E355*H355,2)</f>
        <v>10.97</v>
      </c>
      <c r="J355" s="121">
        <v>21.1</v>
      </c>
      <c r="K355" s="121">
        <f>ROUND(E355*J355,2)</f>
        <v>2314.08</v>
      </c>
      <c r="L355" s="121">
        <v>15</v>
      </c>
      <c r="M355" s="121">
        <f>G355*(1+L355/100)</f>
        <v>0</v>
      </c>
      <c r="N355" s="121">
        <v>0</v>
      </c>
      <c r="O355" s="121">
        <f>ROUND(E355*N355,2)</f>
        <v>0</v>
      </c>
      <c r="P355" s="121">
        <v>0</v>
      </c>
      <c r="Q355" s="121">
        <f>ROUND(E355*P355,2)</f>
        <v>0</v>
      </c>
      <c r="R355" s="121"/>
      <c r="S355" s="121" t="s">
        <v>141</v>
      </c>
      <c r="T355" s="121" t="s">
        <v>141</v>
      </c>
      <c r="U355" s="121">
        <v>4.3220000000000001E-2</v>
      </c>
      <c r="V355" s="121">
        <f>ROUND(E355*U355,2)</f>
        <v>4.74</v>
      </c>
      <c r="W355" s="121"/>
      <c r="X355" s="121" t="s">
        <v>130</v>
      </c>
      <c r="Y355" s="116"/>
      <c r="Z355" s="116"/>
      <c r="AA355" s="116"/>
      <c r="AB355" s="116"/>
      <c r="AC355" s="116"/>
      <c r="AD355" s="116"/>
      <c r="AE355" s="116"/>
      <c r="AF355" s="116"/>
      <c r="AG355" s="116" t="s">
        <v>131</v>
      </c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</row>
    <row r="356" spans="1:60" outlineLevel="1" x14ac:dyDescent="0.2">
      <c r="A356" s="119"/>
      <c r="B356" s="120"/>
      <c r="C356" s="147" t="s">
        <v>520</v>
      </c>
      <c r="D356" s="122"/>
      <c r="E356" s="123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16"/>
      <c r="Z356" s="116"/>
      <c r="AA356" s="116"/>
      <c r="AB356" s="116"/>
      <c r="AC356" s="116"/>
      <c r="AD356" s="116"/>
      <c r="AE356" s="116"/>
      <c r="AF356" s="116"/>
      <c r="AG356" s="116" t="s">
        <v>133</v>
      </c>
      <c r="AH356" s="116">
        <v>0</v>
      </c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16"/>
      <c r="BF356" s="116"/>
      <c r="BG356" s="116"/>
      <c r="BH356" s="116"/>
    </row>
    <row r="357" spans="1:60" outlineLevel="1" x14ac:dyDescent="0.2">
      <c r="A357" s="119"/>
      <c r="B357" s="120"/>
      <c r="C357" s="147" t="s">
        <v>202</v>
      </c>
      <c r="D357" s="122"/>
      <c r="E357" s="123">
        <v>21.45</v>
      </c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16"/>
      <c r="Z357" s="116"/>
      <c r="AA357" s="116"/>
      <c r="AB357" s="116"/>
      <c r="AC357" s="116"/>
      <c r="AD357" s="116"/>
      <c r="AE357" s="116"/>
      <c r="AF357" s="116"/>
      <c r="AG357" s="116" t="s">
        <v>133</v>
      </c>
      <c r="AH357" s="116">
        <v>0</v>
      </c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  <c r="AV357" s="116"/>
      <c r="AW357" s="116"/>
      <c r="AX357" s="116"/>
      <c r="AY357" s="116"/>
      <c r="AZ357" s="116"/>
      <c r="BA357" s="116"/>
      <c r="BB357" s="116"/>
      <c r="BC357" s="116"/>
      <c r="BD357" s="116"/>
      <c r="BE357" s="116"/>
      <c r="BF357" s="116"/>
      <c r="BG357" s="116"/>
      <c r="BH357" s="116"/>
    </row>
    <row r="358" spans="1:60" outlineLevel="1" x14ac:dyDescent="0.2">
      <c r="A358" s="119"/>
      <c r="B358" s="120"/>
      <c r="C358" s="147" t="s">
        <v>203</v>
      </c>
      <c r="D358" s="122"/>
      <c r="E358" s="123">
        <v>8.58</v>
      </c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16"/>
      <c r="Z358" s="116"/>
      <c r="AA358" s="116"/>
      <c r="AB358" s="116"/>
      <c r="AC358" s="116"/>
      <c r="AD358" s="116"/>
      <c r="AE358" s="116"/>
      <c r="AF358" s="116"/>
      <c r="AG358" s="116" t="s">
        <v>133</v>
      </c>
      <c r="AH358" s="116">
        <v>0</v>
      </c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  <c r="BC358" s="116"/>
      <c r="BD358" s="116"/>
      <c r="BE358" s="116"/>
      <c r="BF358" s="116"/>
      <c r="BG358" s="116"/>
      <c r="BH358" s="116"/>
    </row>
    <row r="359" spans="1:60" outlineLevel="1" x14ac:dyDescent="0.2">
      <c r="A359" s="119"/>
      <c r="B359" s="120"/>
      <c r="C359" s="147" t="s">
        <v>521</v>
      </c>
      <c r="D359" s="122"/>
      <c r="E359" s="123">
        <v>19.760000000000002</v>
      </c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16"/>
      <c r="Z359" s="116"/>
      <c r="AA359" s="116"/>
      <c r="AB359" s="116"/>
      <c r="AC359" s="116"/>
      <c r="AD359" s="116"/>
      <c r="AE359" s="116"/>
      <c r="AF359" s="116"/>
      <c r="AG359" s="116" t="s">
        <v>133</v>
      </c>
      <c r="AH359" s="116">
        <v>0</v>
      </c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  <c r="AV359" s="116"/>
      <c r="AW359" s="116"/>
      <c r="AX359" s="116"/>
      <c r="AY359" s="116"/>
      <c r="AZ359" s="116"/>
      <c r="BA359" s="116"/>
      <c r="BB359" s="116"/>
      <c r="BC359" s="116"/>
      <c r="BD359" s="116"/>
      <c r="BE359" s="116"/>
      <c r="BF359" s="116"/>
      <c r="BG359" s="116"/>
      <c r="BH359" s="116"/>
    </row>
    <row r="360" spans="1:60" outlineLevel="1" x14ac:dyDescent="0.2">
      <c r="A360" s="119"/>
      <c r="B360" s="120"/>
      <c r="C360" s="147" t="s">
        <v>195</v>
      </c>
      <c r="D360" s="122"/>
      <c r="E360" s="123">
        <v>-3.1520000000000001</v>
      </c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16"/>
      <c r="Z360" s="116"/>
      <c r="AA360" s="116"/>
      <c r="AB360" s="116"/>
      <c r="AC360" s="116"/>
      <c r="AD360" s="116"/>
      <c r="AE360" s="116"/>
      <c r="AF360" s="116"/>
      <c r="AG360" s="116" t="s">
        <v>133</v>
      </c>
      <c r="AH360" s="116">
        <v>0</v>
      </c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16"/>
      <c r="BF360" s="116"/>
      <c r="BG360" s="116"/>
      <c r="BH360" s="116"/>
    </row>
    <row r="361" spans="1:60" outlineLevel="1" x14ac:dyDescent="0.2">
      <c r="A361" s="119"/>
      <c r="B361" s="120"/>
      <c r="C361" s="147" t="s">
        <v>213</v>
      </c>
      <c r="D361" s="122"/>
      <c r="E361" s="123">
        <v>48.88</v>
      </c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16"/>
      <c r="Z361" s="116"/>
      <c r="AA361" s="116"/>
      <c r="AB361" s="116"/>
      <c r="AC361" s="116"/>
      <c r="AD361" s="116"/>
      <c r="AE361" s="116"/>
      <c r="AF361" s="116"/>
      <c r="AG361" s="116" t="s">
        <v>133</v>
      </c>
      <c r="AH361" s="116">
        <v>0</v>
      </c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  <c r="AV361" s="116"/>
      <c r="AW361" s="116"/>
      <c r="AX361" s="116"/>
      <c r="AY361" s="116"/>
      <c r="AZ361" s="116"/>
      <c r="BA361" s="116"/>
      <c r="BB361" s="116"/>
      <c r="BC361" s="116"/>
      <c r="BD361" s="116"/>
      <c r="BE361" s="116"/>
      <c r="BF361" s="116"/>
      <c r="BG361" s="116"/>
      <c r="BH361" s="116"/>
    </row>
    <row r="362" spans="1:60" outlineLevel="1" x14ac:dyDescent="0.2">
      <c r="A362" s="119"/>
      <c r="B362" s="120"/>
      <c r="C362" s="147" t="s">
        <v>214</v>
      </c>
      <c r="D362" s="122"/>
      <c r="E362" s="123">
        <v>-1.5760000000000001</v>
      </c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16"/>
      <c r="Z362" s="116"/>
      <c r="AA362" s="116"/>
      <c r="AB362" s="116"/>
      <c r="AC362" s="116"/>
      <c r="AD362" s="116"/>
      <c r="AE362" s="116"/>
      <c r="AF362" s="116"/>
      <c r="AG362" s="116" t="s">
        <v>133</v>
      </c>
      <c r="AH362" s="116">
        <v>0</v>
      </c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  <c r="AV362" s="116"/>
      <c r="AW362" s="116"/>
      <c r="AX362" s="116"/>
      <c r="AY362" s="116"/>
      <c r="AZ362" s="116"/>
      <c r="BA362" s="116"/>
      <c r="BB362" s="116"/>
      <c r="BC362" s="116"/>
      <c r="BD362" s="116"/>
      <c r="BE362" s="116"/>
      <c r="BF362" s="116"/>
      <c r="BG362" s="116"/>
      <c r="BH362" s="116"/>
    </row>
    <row r="363" spans="1:60" outlineLevel="1" x14ac:dyDescent="0.2">
      <c r="A363" s="119"/>
      <c r="B363" s="120"/>
      <c r="C363" s="147" t="s">
        <v>215</v>
      </c>
      <c r="D363" s="122"/>
      <c r="E363" s="123">
        <v>-3.6</v>
      </c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16"/>
      <c r="Z363" s="116"/>
      <c r="AA363" s="116"/>
      <c r="AB363" s="116"/>
      <c r="AC363" s="116"/>
      <c r="AD363" s="116"/>
      <c r="AE363" s="116"/>
      <c r="AF363" s="116"/>
      <c r="AG363" s="116" t="s">
        <v>133</v>
      </c>
      <c r="AH363" s="116">
        <v>0</v>
      </c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16"/>
      <c r="BF363" s="116"/>
      <c r="BG363" s="116"/>
      <c r="BH363" s="116"/>
    </row>
    <row r="364" spans="1:60" outlineLevel="1" x14ac:dyDescent="0.2">
      <c r="A364" s="119"/>
      <c r="B364" s="120"/>
      <c r="C364" s="147" t="s">
        <v>261</v>
      </c>
      <c r="D364" s="122"/>
      <c r="E364" s="123">
        <v>21.58</v>
      </c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16"/>
      <c r="Z364" s="116"/>
      <c r="AA364" s="116"/>
      <c r="AB364" s="116"/>
      <c r="AC364" s="116"/>
      <c r="AD364" s="116"/>
      <c r="AE364" s="116"/>
      <c r="AF364" s="116"/>
      <c r="AG364" s="116" t="s">
        <v>133</v>
      </c>
      <c r="AH364" s="116">
        <v>0</v>
      </c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  <c r="AV364" s="116"/>
      <c r="AW364" s="116"/>
      <c r="AX364" s="116"/>
      <c r="AY364" s="116"/>
      <c r="AZ364" s="116"/>
      <c r="BA364" s="116"/>
      <c r="BB364" s="116"/>
      <c r="BC364" s="116"/>
      <c r="BD364" s="116"/>
      <c r="BE364" s="116"/>
      <c r="BF364" s="116"/>
      <c r="BG364" s="116"/>
      <c r="BH364" s="116"/>
    </row>
    <row r="365" spans="1:60" outlineLevel="1" x14ac:dyDescent="0.2">
      <c r="A365" s="119"/>
      <c r="B365" s="120"/>
      <c r="C365" s="147" t="s">
        <v>217</v>
      </c>
      <c r="D365" s="122"/>
      <c r="E365" s="123">
        <v>-2.25</v>
      </c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16"/>
      <c r="Z365" s="116"/>
      <c r="AA365" s="116"/>
      <c r="AB365" s="116"/>
      <c r="AC365" s="116"/>
      <c r="AD365" s="116"/>
      <c r="AE365" s="116"/>
      <c r="AF365" s="116"/>
      <c r="AG365" s="116" t="s">
        <v>133</v>
      </c>
      <c r="AH365" s="116">
        <v>0</v>
      </c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  <c r="AV365" s="116"/>
      <c r="AW365" s="116"/>
      <c r="AX365" s="116"/>
      <c r="AY365" s="116"/>
      <c r="AZ365" s="116"/>
      <c r="BA365" s="116"/>
      <c r="BB365" s="116"/>
      <c r="BC365" s="116"/>
      <c r="BD365" s="116"/>
      <c r="BE365" s="116"/>
      <c r="BF365" s="116"/>
      <c r="BG365" s="116"/>
      <c r="BH365" s="116"/>
    </row>
    <row r="366" spans="1:60" ht="22.5" outlineLevel="1" x14ac:dyDescent="0.2">
      <c r="A366" s="133">
        <v>137</v>
      </c>
      <c r="B366" s="134" t="s">
        <v>522</v>
      </c>
      <c r="C366" s="146" t="s">
        <v>571</v>
      </c>
      <c r="D366" s="135" t="s">
        <v>150</v>
      </c>
      <c r="E366" s="136">
        <v>157.65</v>
      </c>
      <c r="F366" s="137"/>
      <c r="G366" s="138">
        <f>ROUND(E366*F366,2)</f>
        <v>0</v>
      </c>
      <c r="H366" s="121">
        <v>3.79</v>
      </c>
      <c r="I366" s="121">
        <f>ROUND(E366*H366,2)</f>
        <v>597.49</v>
      </c>
      <c r="J366" s="121">
        <v>49.61</v>
      </c>
      <c r="K366" s="121">
        <f>ROUND(E366*J366,2)</f>
        <v>7821.02</v>
      </c>
      <c r="L366" s="121">
        <v>15</v>
      </c>
      <c r="M366" s="121">
        <f>G366*(1+L366/100)</f>
        <v>0</v>
      </c>
      <c r="N366" s="121">
        <v>1.3999999999999999E-4</v>
      </c>
      <c r="O366" s="121">
        <f>ROUND(E366*N366,2)</f>
        <v>0.02</v>
      </c>
      <c r="P366" s="121">
        <v>0</v>
      </c>
      <c r="Q366" s="121">
        <f>ROUND(E366*P366,2)</f>
        <v>0</v>
      </c>
      <c r="R366" s="121"/>
      <c r="S366" s="121" t="s">
        <v>141</v>
      </c>
      <c r="T366" s="121" t="s">
        <v>151</v>
      </c>
      <c r="U366" s="121">
        <v>0.10191</v>
      </c>
      <c r="V366" s="121">
        <f>ROUND(E366*U366,2)</f>
        <v>16.07</v>
      </c>
      <c r="W366" s="121"/>
      <c r="X366" s="121" t="s">
        <v>130</v>
      </c>
      <c r="Y366" s="116"/>
      <c r="Z366" s="116"/>
      <c r="AA366" s="116"/>
      <c r="AB366" s="116"/>
      <c r="AC366" s="116"/>
      <c r="AD366" s="116"/>
      <c r="AE366" s="116"/>
      <c r="AF366" s="116"/>
      <c r="AG366" s="116" t="s">
        <v>131</v>
      </c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</row>
    <row r="367" spans="1:60" outlineLevel="1" x14ac:dyDescent="0.2">
      <c r="A367" s="119"/>
      <c r="B367" s="120"/>
      <c r="C367" s="147" t="s">
        <v>520</v>
      </c>
      <c r="D367" s="122"/>
      <c r="E367" s="123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16"/>
      <c r="Z367" s="116"/>
      <c r="AA367" s="116"/>
      <c r="AB367" s="116"/>
      <c r="AC367" s="116"/>
      <c r="AD367" s="116"/>
      <c r="AE367" s="116"/>
      <c r="AF367" s="116"/>
      <c r="AG367" s="116" t="s">
        <v>133</v>
      </c>
      <c r="AH367" s="116">
        <v>0</v>
      </c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</row>
    <row r="368" spans="1:60" outlineLevel="1" x14ac:dyDescent="0.2">
      <c r="A368" s="119"/>
      <c r="B368" s="120"/>
      <c r="C368" s="147" t="s">
        <v>163</v>
      </c>
      <c r="D368" s="122"/>
      <c r="E368" s="123">
        <v>4.42</v>
      </c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16"/>
      <c r="Z368" s="116"/>
      <c r="AA368" s="116"/>
      <c r="AB368" s="116"/>
      <c r="AC368" s="116"/>
      <c r="AD368" s="116"/>
      <c r="AE368" s="116"/>
      <c r="AF368" s="116"/>
      <c r="AG368" s="116" t="s">
        <v>133</v>
      </c>
      <c r="AH368" s="116">
        <v>0</v>
      </c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  <c r="AV368" s="116"/>
      <c r="AW368" s="116"/>
      <c r="AX368" s="116"/>
      <c r="AY368" s="116"/>
      <c r="AZ368" s="116"/>
      <c r="BA368" s="116"/>
      <c r="BB368" s="116"/>
      <c r="BC368" s="116"/>
      <c r="BD368" s="116"/>
      <c r="BE368" s="116"/>
      <c r="BF368" s="116"/>
      <c r="BG368" s="116"/>
      <c r="BH368" s="116"/>
    </row>
    <row r="369" spans="1:60" outlineLevel="1" x14ac:dyDescent="0.2">
      <c r="A369" s="119"/>
      <c r="B369" s="120"/>
      <c r="C369" s="147" t="s">
        <v>236</v>
      </c>
      <c r="D369" s="122"/>
      <c r="E369" s="123">
        <v>0.96</v>
      </c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16"/>
      <c r="Z369" s="116"/>
      <c r="AA369" s="116"/>
      <c r="AB369" s="116"/>
      <c r="AC369" s="116"/>
      <c r="AD369" s="116"/>
      <c r="AE369" s="116"/>
      <c r="AF369" s="116"/>
      <c r="AG369" s="116" t="s">
        <v>133</v>
      </c>
      <c r="AH369" s="116">
        <v>0</v>
      </c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  <c r="AV369" s="116"/>
      <c r="AW369" s="116"/>
      <c r="AX369" s="116"/>
      <c r="AY369" s="116"/>
      <c r="AZ369" s="116"/>
      <c r="BA369" s="116"/>
      <c r="BB369" s="116"/>
      <c r="BC369" s="116"/>
      <c r="BD369" s="116"/>
      <c r="BE369" s="116"/>
      <c r="BF369" s="116"/>
      <c r="BG369" s="116"/>
      <c r="BH369" s="116"/>
    </row>
    <row r="370" spans="1:60" outlineLevel="1" x14ac:dyDescent="0.2">
      <c r="A370" s="119"/>
      <c r="B370" s="120"/>
      <c r="C370" s="147" t="s">
        <v>164</v>
      </c>
      <c r="D370" s="122"/>
      <c r="E370" s="123">
        <v>3.84</v>
      </c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16"/>
      <c r="Z370" s="116"/>
      <c r="AA370" s="116"/>
      <c r="AB370" s="116"/>
      <c r="AC370" s="116"/>
      <c r="AD370" s="116"/>
      <c r="AE370" s="116"/>
      <c r="AF370" s="116"/>
      <c r="AG370" s="116" t="s">
        <v>133</v>
      </c>
      <c r="AH370" s="116">
        <v>0</v>
      </c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  <c r="AV370" s="116"/>
      <c r="AW370" s="116"/>
      <c r="AX370" s="116"/>
      <c r="AY370" s="116"/>
      <c r="AZ370" s="116"/>
      <c r="BA370" s="116"/>
      <c r="BB370" s="116"/>
      <c r="BC370" s="116"/>
      <c r="BD370" s="116"/>
      <c r="BE370" s="116"/>
      <c r="BF370" s="116"/>
      <c r="BG370" s="116"/>
      <c r="BH370" s="116"/>
    </row>
    <row r="371" spans="1:60" outlineLevel="1" x14ac:dyDescent="0.2">
      <c r="A371" s="119"/>
      <c r="B371" s="120"/>
      <c r="C371" s="147" t="s">
        <v>202</v>
      </c>
      <c r="D371" s="122"/>
      <c r="E371" s="123">
        <v>21.45</v>
      </c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16"/>
      <c r="Z371" s="116"/>
      <c r="AA371" s="116"/>
      <c r="AB371" s="116"/>
      <c r="AC371" s="116"/>
      <c r="AD371" s="116"/>
      <c r="AE371" s="116"/>
      <c r="AF371" s="116"/>
      <c r="AG371" s="116" t="s">
        <v>133</v>
      </c>
      <c r="AH371" s="116">
        <v>0</v>
      </c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  <c r="AV371" s="116"/>
      <c r="AW371" s="116"/>
      <c r="AX371" s="116"/>
      <c r="AY371" s="116"/>
      <c r="AZ371" s="116"/>
      <c r="BA371" s="116"/>
      <c r="BB371" s="116"/>
      <c r="BC371" s="116"/>
      <c r="BD371" s="116"/>
      <c r="BE371" s="116"/>
      <c r="BF371" s="116"/>
      <c r="BG371" s="116"/>
      <c r="BH371" s="116"/>
    </row>
    <row r="372" spans="1:60" outlineLevel="1" x14ac:dyDescent="0.2">
      <c r="A372" s="119"/>
      <c r="B372" s="120"/>
      <c r="C372" s="147" t="s">
        <v>203</v>
      </c>
      <c r="D372" s="122"/>
      <c r="E372" s="123">
        <v>8.58</v>
      </c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16"/>
      <c r="Z372" s="116"/>
      <c r="AA372" s="116"/>
      <c r="AB372" s="116"/>
      <c r="AC372" s="116"/>
      <c r="AD372" s="116"/>
      <c r="AE372" s="116"/>
      <c r="AF372" s="116"/>
      <c r="AG372" s="116" t="s">
        <v>133</v>
      </c>
      <c r="AH372" s="116">
        <v>0</v>
      </c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  <c r="AV372" s="116"/>
      <c r="AW372" s="116"/>
      <c r="AX372" s="116"/>
      <c r="AY372" s="116"/>
      <c r="AZ372" s="116"/>
      <c r="BA372" s="116"/>
      <c r="BB372" s="116"/>
      <c r="BC372" s="116"/>
      <c r="BD372" s="116"/>
      <c r="BE372" s="116"/>
      <c r="BF372" s="116"/>
      <c r="BG372" s="116"/>
      <c r="BH372" s="116"/>
    </row>
    <row r="373" spans="1:60" outlineLevel="1" x14ac:dyDescent="0.2">
      <c r="A373" s="119"/>
      <c r="B373" s="120"/>
      <c r="C373" s="147" t="s">
        <v>524</v>
      </c>
      <c r="D373" s="122"/>
      <c r="E373" s="123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16"/>
      <c r="Z373" s="116"/>
      <c r="AA373" s="116"/>
      <c r="AB373" s="116"/>
      <c r="AC373" s="116"/>
      <c r="AD373" s="116"/>
      <c r="AE373" s="116"/>
      <c r="AF373" s="116"/>
      <c r="AG373" s="116" t="s">
        <v>133</v>
      </c>
      <c r="AH373" s="116">
        <v>0</v>
      </c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  <c r="AV373" s="116"/>
      <c r="AW373" s="116"/>
      <c r="AX373" s="116"/>
      <c r="AY373" s="116"/>
      <c r="AZ373" s="116"/>
      <c r="BA373" s="116"/>
      <c r="BB373" s="116"/>
      <c r="BC373" s="116"/>
      <c r="BD373" s="116"/>
      <c r="BE373" s="116"/>
      <c r="BF373" s="116"/>
      <c r="BG373" s="116"/>
      <c r="BH373" s="116"/>
    </row>
    <row r="374" spans="1:60" outlineLevel="1" x14ac:dyDescent="0.2">
      <c r="A374" s="119"/>
      <c r="B374" s="120"/>
      <c r="C374" s="147" t="s">
        <v>525</v>
      </c>
      <c r="D374" s="122"/>
      <c r="E374" s="123">
        <v>24.44</v>
      </c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16"/>
      <c r="Z374" s="116"/>
      <c r="AA374" s="116"/>
      <c r="AB374" s="116"/>
      <c r="AC374" s="116"/>
      <c r="AD374" s="116"/>
      <c r="AE374" s="116"/>
      <c r="AF374" s="116"/>
      <c r="AG374" s="116" t="s">
        <v>133</v>
      </c>
      <c r="AH374" s="116">
        <v>0</v>
      </c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6"/>
      <c r="AU374" s="116"/>
      <c r="AV374" s="116"/>
      <c r="AW374" s="116"/>
      <c r="AX374" s="116"/>
      <c r="AY374" s="116"/>
      <c r="AZ374" s="116"/>
      <c r="BA374" s="116"/>
      <c r="BB374" s="116"/>
      <c r="BC374" s="116"/>
      <c r="BD374" s="116"/>
      <c r="BE374" s="116"/>
      <c r="BF374" s="116"/>
      <c r="BG374" s="116"/>
      <c r="BH374" s="116"/>
    </row>
    <row r="375" spans="1:60" outlineLevel="1" x14ac:dyDescent="0.2">
      <c r="A375" s="119"/>
      <c r="B375" s="120"/>
      <c r="C375" s="147" t="s">
        <v>526</v>
      </c>
      <c r="D375" s="122"/>
      <c r="E375" s="123">
        <v>10.4</v>
      </c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16"/>
      <c r="Z375" s="116"/>
      <c r="AA375" s="116"/>
      <c r="AB375" s="116"/>
      <c r="AC375" s="116"/>
      <c r="AD375" s="116"/>
      <c r="AE375" s="116"/>
      <c r="AF375" s="116"/>
      <c r="AG375" s="116" t="s">
        <v>133</v>
      </c>
      <c r="AH375" s="116">
        <v>0</v>
      </c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  <c r="BC375" s="116"/>
      <c r="BD375" s="116"/>
      <c r="BE375" s="116"/>
      <c r="BF375" s="116"/>
      <c r="BG375" s="116"/>
      <c r="BH375" s="116"/>
    </row>
    <row r="376" spans="1:60" outlineLevel="1" x14ac:dyDescent="0.2">
      <c r="A376" s="119"/>
      <c r="B376" s="120"/>
      <c r="C376" s="147" t="s">
        <v>192</v>
      </c>
      <c r="D376" s="122"/>
      <c r="E376" s="123">
        <v>4</v>
      </c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16"/>
      <c r="Z376" s="116"/>
      <c r="AA376" s="116"/>
      <c r="AB376" s="116"/>
      <c r="AC376" s="116"/>
      <c r="AD376" s="116"/>
      <c r="AE376" s="116"/>
      <c r="AF376" s="116"/>
      <c r="AG376" s="116" t="s">
        <v>133</v>
      </c>
      <c r="AH376" s="116">
        <v>0</v>
      </c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  <c r="AV376" s="116"/>
      <c r="AW376" s="116"/>
      <c r="AX376" s="116"/>
      <c r="AY376" s="116"/>
      <c r="AZ376" s="116"/>
      <c r="BA376" s="116"/>
      <c r="BB376" s="116"/>
      <c r="BC376" s="116"/>
      <c r="BD376" s="116"/>
      <c r="BE376" s="116"/>
      <c r="BF376" s="116"/>
      <c r="BG376" s="116"/>
      <c r="BH376" s="116"/>
    </row>
    <row r="377" spans="1:60" outlineLevel="1" x14ac:dyDescent="0.2">
      <c r="A377" s="119"/>
      <c r="B377" s="120"/>
      <c r="C377" s="147" t="s">
        <v>527</v>
      </c>
      <c r="D377" s="122"/>
      <c r="E377" s="123">
        <v>48.88</v>
      </c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16"/>
      <c r="Z377" s="116"/>
      <c r="AA377" s="116"/>
      <c r="AB377" s="116"/>
      <c r="AC377" s="116"/>
      <c r="AD377" s="116"/>
      <c r="AE377" s="116"/>
      <c r="AF377" s="116"/>
      <c r="AG377" s="116" t="s">
        <v>133</v>
      </c>
      <c r="AH377" s="116">
        <v>0</v>
      </c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  <c r="AV377" s="116"/>
      <c r="AW377" s="116"/>
      <c r="AX377" s="116"/>
      <c r="AY377" s="116"/>
      <c r="AZ377" s="116"/>
      <c r="BA377" s="116"/>
      <c r="BB377" s="116"/>
      <c r="BC377" s="116"/>
      <c r="BD377" s="116"/>
      <c r="BE377" s="116"/>
      <c r="BF377" s="116"/>
      <c r="BG377" s="116"/>
      <c r="BH377" s="116"/>
    </row>
    <row r="378" spans="1:60" outlineLevel="1" x14ac:dyDescent="0.2">
      <c r="A378" s="119"/>
      <c r="B378" s="120"/>
      <c r="C378" s="147" t="s">
        <v>528</v>
      </c>
      <c r="D378" s="122"/>
      <c r="E378" s="123">
        <v>30.68</v>
      </c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16"/>
      <c r="Z378" s="116"/>
      <c r="AA378" s="116"/>
      <c r="AB378" s="116"/>
      <c r="AC378" s="116"/>
      <c r="AD378" s="116"/>
      <c r="AE378" s="116"/>
      <c r="AF378" s="116"/>
      <c r="AG378" s="116" t="s">
        <v>133</v>
      </c>
      <c r="AH378" s="116">
        <v>0</v>
      </c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  <c r="AV378" s="116"/>
      <c r="AW378" s="116"/>
      <c r="AX378" s="116"/>
      <c r="AY378" s="116"/>
      <c r="AZ378" s="116"/>
      <c r="BA378" s="116"/>
      <c r="BB378" s="116"/>
      <c r="BC378" s="116"/>
      <c r="BD378" s="116"/>
      <c r="BE378" s="116"/>
      <c r="BF378" s="116"/>
      <c r="BG378" s="116"/>
      <c r="BH378" s="116"/>
    </row>
    <row r="379" spans="1:60" outlineLevel="1" x14ac:dyDescent="0.2">
      <c r="A379" s="133">
        <v>138</v>
      </c>
      <c r="B379" s="134" t="s">
        <v>529</v>
      </c>
      <c r="C379" s="146" t="s">
        <v>530</v>
      </c>
      <c r="D379" s="135" t="s">
        <v>150</v>
      </c>
      <c r="E379" s="136">
        <v>39.25</v>
      </c>
      <c r="F379" s="137"/>
      <c r="G379" s="138">
        <f>ROUND(E379*F379,2)</f>
        <v>0</v>
      </c>
      <c r="H379" s="121">
        <v>9.81</v>
      </c>
      <c r="I379" s="121">
        <f>ROUND(E379*H379,2)</f>
        <v>385.04</v>
      </c>
      <c r="J379" s="121">
        <v>6.59</v>
      </c>
      <c r="K379" s="121">
        <f>ROUND(E379*J379,2)</f>
        <v>258.66000000000003</v>
      </c>
      <c r="L379" s="121">
        <v>15</v>
      </c>
      <c r="M379" s="121">
        <f>G379*(1+L379/100)</f>
        <v>0</v>
      </c>
      <c r="N379" s="121">
        <v>3.5E-4</v>
      </c>
      <c r="O379" s="121">
        <f>ROUND(E379*N379,2)</f>
        <v>0.01</v>
      </c>
      <c r="P379" s="121">
        <v>0</v>
      </c>
      <c r="Q379" s="121">
        <f>ROUND(E379*P379,2)</f>
        <v>0</v>
      </c>
      <c r="R379" s="121"/>
      <c r="S379" s="121" t="s">
        <v>141</v>
      </c>
      <c r="T379" s="121" t="s">
        <v>141</v>
      </c>
      <c r="U379" s="121">
        <v>1.35E-2</v>
      </c>
      <c r="V379" s="121">
        <f>ROUND(E379*U379,2)</f>
        <v>0.53</v>
      </c>
      <c r="W379" s="121"/>
      <c r="X379" s="121" t="s">
        <v>130</v>
      </c>
      <c r="Y379" s="116"/>
      <c r="Z379" s="116"/>
      <c r="AA379" s="116"/>
      <c r="AB379" s="116"/>
      <c r="AC379" s="116"/>
      <c r="AD379" s="116"/>
      <c r="AE379" s="116"/>
      <c r="AF379" s="116"/>
      <c r="AG379" s="116" t="s">
        <v>131</v>
      </c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  <c r="AV379" s="116"/>
      <c r="AW379" s="116"/>
      <c r="AX379" s="116"/>
      <c r="AY379" s="116"/>
      <c r="AZ379" s="116"/>
      <c r="BA379" s="116"/>
      <c r="BB379" s="116"/>
      <c r="BC379" s="116"/>
      <c r="BD379" s="116"/>
      <c r="BE379" s="116"/>
      <c r="BF379" s="116"/>
      <c r="BG379" s="116"/>
      <c r="BH379" s="116"/>
    </row>
    <row r="380" spans="1:60" outlineLevel="1" x14ac:dyDescent="0.2">
      <c r="A380" s="119"/>
      <c r="B380" s="120"/>
      <c r="C380" s="147" t="s">
        <v>163</v>
      </c>
      <c r="D380" s="122"/>
      <c r="E380" s="123">
        <v>4.42</v>
      </c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16"/>
      <c r="Z380" s="116"/>
      <c r="AA380" s="116"/>
      <c r="AB380" s="116"/>
      <c r="AC380" s="116"/>
      <c r="AD380" s="116"/>
      <c r="AE380" s="116"/>
      <c r="AF380" s="116"/>
      <c r="AG380" s="116" t="s">
        <v>133</v>
      </c>
      <c r="AH380" s="116">
        <v>0</v>
      </c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  <c r="AV380" s="116"/>
      <c r="AW380" s="116"/>
      <c r="AX380" s="116"/>
      <c r="AY380" s="116"/>
      <c r="AZ380" s="116"/>
      <c r="BA380" s="116"/>
      <c r="BB380" s="116"/>
      <c r="BC380" s="116"/>
      <c r="BD380" s="116"/>
      <c r="BE380" s="116"/>
      <c r="BF380" s="116"/>
      <c r="BG380" s="116"/>
      <c r="BH380" s="116"/>
    </row>
    <row r="381" spans="1:60" outlineLevel="1" x14ac:dyDescent="0.2">
      <c r="A381" s="119"/>
      <c r="B381" s="120"/>
      <c r="C381" s="147" t="s">
        <v>236</v>
      </c>
      <c r="D381" s="122"/>
      <c r="E381" s="123">
        <v>0.96</v>
      </c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16"/>
      <c r="Z381" s="116"/>
      <c r="AA381" s="116"/>
      <c r="AB381" s="116"/>
      <c r="AC381" s="116"/>
      <c r="AD381" s="116"/>
      <c r="AE381" s="116"/>
      <c r="AF381" s="116"/>
      <c r="AG381" s="116" t="s">
        <v>133</v>
      </c>
      <c r="AH381" s="116">
        <v>0</v>
      </c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  <c r="AV381" s="116"/>
      <c r="AW381" s="116"/>
      <c r="AX381" s="116"/>
      <c r="AY381" s="116"/>
      <c r="AZ381" s="116"/>
      <c r="BA381" s="116"/>
      <c r="BB381" s="116"/>
      <c r="BC381" s="116"/>
      <c r="BD381" s="116"/>
      <c r="BE381" s="116"/>
      <c r="BF381" s="116"/>
      <c r="BG381" s="116"/>
      <c r="BH381" s="116"/>
    </row>
    <row r="382" spans="1:60" outlineLevel="1" x14ac:dyDescent="0.2">
      <c r="A382" s="119"/>
      <c r="B382" s="120"/>
      <c r="C382" s="147" t="s">
        <v>164</v>
      </c>
      <c r="D382" s="122"/>
      <c r="E382" s="123">
        <v>3.84</v>
      </c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16"/>
      <c r="Z382" s="116"/>
      <c r="AA382" s="116"/>
      <c r="AB382" s="116"/>
      <c r="AC382" s="116"/>
      <c r="AD382" s="116"/>
      <c r="AE382" s="116"/>
      <c r="AF382" s="116"/>
      <c r="AG382" s="116" t="s">
        <v>133</v>
      </c>
      <c r="AH382" s="116">
        <v>0</v>
      </c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  <c r="AV382" s="116"/>
      <c r="AW382" s="116"/>
      <c r="AX382" s="116"/>
      <c r="AY382" s="116"/>
      <c r="AZ382" s="116"/>
      <c r="BA382" s="116"/>
      <c r="BB382" s="116"/>
      <c r="BC382" s="116"/>
      <c r="BD382" s="116"/>
      <c r="BE382" s="116"/>
      <c r="BF382" s="116"/>
      <c r="BG382" s="116"/>
      <c r="BH382" s="116"/>
    </row>
    <row r="383" spans="1:60" outlineLevel="1" x14ac:dyDescent="0.2">
      <c r="A383" s="119"/>
      <c r="B383" s="120"/>
      <c r="C383" s="147" t="s">
        <v>202</v>
      </c>
      <c r="D383" s="122"/>
      <c r="E383" s="123">
        <v>21.45</v>
      </c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16"/>
      <c r="Z383" s="116"/>
      <c r="AA383" s="116"/>
      <c r="AB383" s="116"/>
      <c r="AC383" s="116"/>
      <c r="AD383" s="116"/>
      <c r="AE383" s="116"/>
      <c r="AF383" s="116"/>
      <c r="AG383" s="116" t="s">
        <v>133</v>
      </c>
      <c r="AH383" s="116">
        <v>0</v>
      </c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6"/>
      <c r="AU383" s="116"/>
      <c r="AV383" s="116"/>
      <c r="AW383" s="116"/>
      <c r="AX383" s="116"/>
      <c r="AY383" s="116"/>
      <c r="AZ383" s="116"/>
      <c r="BA383" s="116"/>
      <c r="BB383" s="116"/>
      <c r="BC383" s="116"/>
      <c r="BD383" s="116"/>
      <c r="BE383" s="116"/>
      <c r="BF383" s="116"/>
      <c r="BG383" s="116"/>
      <c r="BH383" s="116"/>
    </row>
    <row r="384" spans="1:60" outlineLevel="1" x14ac:dyDescent="0.2">
      <c r="A384" s="119"/>
      <c r="B384" s="120"/>
      <c r="C384" s="147" t="s">
        <v>203</v>
      </c>
      <c r="D384" s="122"/>
      <c r="E384" s="123">
        <v>8.58</v>
      </c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16"/>
      <c r="Z384" s="116"/>
      <c r="AA384" s="116"/>
      <c r="AB384" s="116"/>
      <c r="AC384" s="116"/>
      <c r="AD384" s="116"/>
      <c r="AE384" s="116"/>
      <c r="AF384" s="116"/>
      <c r="AG384" s="116" t="s">
        <v>133</v>
      </c>
      <c r="AH384" s="116">
        <v>0</v>
      </c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  <c r="AS384" s="116"/>
      <c r="AT384" s="116"/>
      <c r="AU384" s="116"/>
      <c r="AV384" s="116"/>
      <c r="AW384" s="116"/>
      <c r="AX384" s="116"/>
      <c r="AY384" s="116"/>
      <c r="AZ384" s="116"/>
      <c r="BA384" s="116"/>
      <c r="BB384" s="116"/>
      <c r="BC384" s="116"/>
      <c r="BD384" s="116"/>
      <c r="BE384" s="116"/>
      <c r="BF384" s="116"/>
      <c r="BG384" s="116"/>
      <c r="BH384" s="116"/>
    </row>
    <row r="385" spans="1:60" x14ac:dyDescent="0.2">
      <c r="A385" s="127" t="s">
        <v>125</v>
      </c>
      <c r="B385" s="128" t="s">
        <v>95</v>
      </c>
      <c r="C385" s="145" t="s">
        <v>96</v>
      </c>
      <c r="D385" s="129"/>
      <c r="E385" s="130"/>
      <c r="F385" s="131"/>
      <c r="G385" s="132">
        <f>SUMIF(AG386:AG386,"&lt;&gt;NOR",G386:G386)</f>
        <v>0</v>
      </c>
      <c r="H385" s="126"/>
      <c r="I385" s="126">
        <f>SUM(I386:I386)</f>
        <v>0</v>
      </c>
      <c r="J385" s="126"/>
      <c r="K385" s="126">
        <f>SUM(K386:K386)</f>
        <v>1750</v>
      </c>
      <c r="L385" s="126"/>
      <c r="M385" s="126">
        <f>SUM(M386:M386)</f>
        <v>0</v>
      </c>
      <c r="N385" s="126"/>
      <c r="O385" s="126">
        <f>SUM(O386:O386)</f>
        <v>0</v>
      </c>
      <c r="P385" s="126"/>
      <c r="Q385" s="126">
        <f>SUM(Q386:Q386)</f>
        <v>0</v>
      </c>
      <c r="R385" s="126"/>
      <c r="S385" s="126"/>
      <c r="T385" s="126"/>
      <c r="U385" s="126"/>
      <c r="V385" s="126">
        <f>SUM(V386:V386)</f>
        <v>0</v>
      </c>
      <c r="W385" s="126"/>
      <c r="X385" s="126"/>
      <c r="AG385" t="s">
        <v>126</v>
      </c>
    </row>
    <row r="386" spans="1:60" outlineLevel="1" x14ac:dyDescent="0.2">
      <c r="A386" s="139">
        <v>139</v>
      </c>
      <c r="B386" s="140" t="s">
        <v>531</v>
      </c>
      <c r="C386" s="148" t="s">
        <v>532</v>
      </c>
      <c r="D386" s="141" t="s">
        <v>301</v>
      </c>
      <c r="E386" s="142">
        <v>5</v>
      </c>
      <c r="F386" s="143"/>
      <c r="G386" s="144">
        <f>ROUND(E386*F386,2)</f>
        <v>0</v>
      </c>
      <c r="H386" s="121">
        <v>0</v>
      </c>
      <c r="I386" s="121">
        <f>ROUND(E386*H386,2)</f>
        <v>0</v>
      </c>
      <c r="J386" s="121">
        <v>350</v>
      </c>
      <c r="K386" s="121">
        <f>ROUND(E386*J386,2)</f>
        <v>1750</v>
      </c>
      <c r="L386" s="121">
        <v>15</v>
      </c>
      <c r="M386" s="121">
        <f>G386*(1+L386/100)</f>
        <v>0</v>
      </c>
      <c r="N386" s="121">
        <v>0</v>
      </c>
      <c r="O386" s="121">
        <f>ROUND(E386*N386,2)</f>
        <v>0</v>
      </c>
      <c r="P386" s="121">
        <v>0</v>
      </c>
      <c r="Q386" s="121">
        <f>ROUND(E386*P386,2)</f>
        <v>0</v>
      </c>
      <c r="R386" s="121"/>
      <c r="S386" s="121" t="s">
        <v>128</v>
      </c>
      <c r="T386" s="121" t="s">
        <v>168</v>
      </c>
      <c r="U386" s="121">
        <v>0</v>
      </c>
      <c r="V386" s="121">
        <f>ROUND(E386*U386,2)</f>
        <v>0</v>
      </c>
      <c r="W386" s="121"/>
      <c r="X386" s="121" t="s">
        <v>130</v>
      </c>
      <c r="Y386" s="116"/>
      <c r="Z386" s="116"/>
      <c r="AA386" s="116"/>
      <c r="AB386" s="116"/>
      <c r="AC386" s="116"/>
      <c r="AD386" s="116"/>
      <c r="AE386" s="116"/>
      <c r="AF386" s="116"/>
      <c r="AG386" s="116" t="s">
        <v>131</v>
      </c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6"/>
      <c r="AU386" s="116"/>
      <c r="AV386" s="116"/>
      <c r="AW386" s="116"/>
      <c r="AX386" s="116"/>
      <c r="AY386" s="116"/>
      <c r="AZ386" s="116"/>
      <c r="BA386" s="116"/>
      <c r="BB386" s="116"/>
      <c r="BC386" s="116"/>
      <c r="BD386" s="116"/>
      <c r="BE386" s="116"/>
      <c r="BF386" s="116"/>
      <c r="BG386" s="116"/>
      <c r="BH386" s="116"/>
    </row>
    <row r="387" spans="1:60" x14ac:dyDescent="0.2">
      <c r="A387" s="127" t="s">
        <v>125</v>
      </c>
      <c r="B387" s="128" t="s">
        <v>97</v>
      </c>
      <c r="C387" s="145" t="s">
        <v>98</v>
      </c>
      <c r="D387" s="129"/>
      <c r="E387" s="130"/>
      <c r="F387" s="131"/>
      <c r="G387" s="132">
        <f>SUMIF(AG388:AG395,"&lt;&gt;NOR",G388:G395)</f>
        <v>0</v>
      </c>
      <c r="H387" s="126"/>
      <c r="I387" s="126">
        <f>SUM(I388:I395)</f>
        <v>0</v>
      </c>
      <c r="J387" s="126"/>
      <c r="K387" s="126">
        <f>SUM(K388:K395)</f>
        <v>8451.27</v>
      </c>
      <c r="L387" s="126"/>
      <c r="M387" s="126">
        <f>SUM(M388:M395)</f>
        <v>0</v>
      </c>
      <c r="N387" s="126"/>
      <c r="O387" s="126">
        <f>SUM(O388:O395)</f>
        <v>0</v>
      </c>
      <c r="P387" s="126"/>
      <c r="Q387" s="126">
        <f>SUM(Q388:Q395)</f>
        <v>0</v>
      </c>
      <c r="R387" s="126"/>
      <c r="S387" s="126"/>
      <c r="T387" s="126"/>
      <c r="U387" s="126"/>
      <c r="V387" s="126">
        <f>SUM(V388:V395)</f>
        <v>15.409999999999998</v>
      </c>
      <c r="W387" s="126"/>
      <c r="X387" s="126"/>
      <c r="AG387" t="s">
        <v>126</v>
      </c>
    </row>
    <row r="388" spans="1:60" outlineLevel="1" x14ac:dyDescent="0.2">
      <c r="A388" s="139">
        <v>140</v>
      </c>
      <c r="B388" s="140" t="s">
        <v>533</v>
      </c>
      <c r="C388" s="148" t="s">
        <v>534</v>
      </c>
      <c r="D388" s="141" t="s">
        <v>535</v>
      </c>
      <c r="E388" s="142">
        <v>3</v>
      </c>
      <c r="F388" s="143"/>
      <c r="G388" s="144">
        <f t="shared" ref="G388:G395" si="35">ROUND(E388*F388,2)</f>
        <v>0</v>
      </c>
      <c r="H388" s="121">
        <v>0</v>
      </c>
      <c r="I388" s="121">
        <f t="shared" ref="I388:I395" si="36">ROUND(E388*H388,2)</f>
        <v>0</v>
      </c>
      <c r="J388" s="121">
        <v>49.7</v>
      </c>
      <c r="K388" s="121">
        <f t="shared" ref="K388:K395" si="37">ROUND(E388*J388,2)</f>
        <v>149.1</v>
      </c>
      <c r="L388" s="121">
        <v>15</v>
      </c>
      <c r="M388" s="121">
        <f t="shared" ref="M388:M395" si="38">G388*(1+L388/100)</f>
        <v>0</v>
      </c>
      <c r="N388" s="121">
        <v>0</v>
      </c>
      <c r="O388" s="121">
        <f t="shared" ref="O388:O395" si="39">ROUND(E388*N388,2)</f>
        <v>0</v>
      </c>
      <c r="P388" s="121">
        <v>0</v>
      </c>
      <c r="Q388" s="121">
        <f t="shared" ref="Q388:Q395" si="40">ROUND(E388*P388,2)</f>
        <v>0</v>
      </c>
      <c r="R388" s="121"/>
      <c r="S388" s="121" t="s">
        <v>141</v>
      </c>
      <c r="T388" s="121" t="s">
        <v>141</v>
      </c>
      <c r="U388" s="121">
        <v>0</v>
      </c>
      <c r="V388" s="121">
        <f t="shared" ref="V388:V395" si="41">ROUND(E388*U388,2)</f>
        <v>0</v>
      </c>
      <c r="W388" s="121"/>
      <c r="X388" s="121" t="s">
        <v>130</v>
      </c>
      <c r="Y388" s="116"/>
      <c r="Z388" s="116"/>
      <c r="AA388" s="116"/>
      <c r="AB388" s="116"/>
      <c r="AC388" s="116"/>
      <c r="AD388" s="116"/>
      <c r="AE388" s="116"/>
      <c r="AF388" s="116"/>
      <c r="AG388" s="116" t="s">
        <v>131</v>
      </c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  <c r="AV388" s="116"/>
      <c r="AW388" s="116"/>
      <c r="AX388" s="116"/>
      <c r="AY388" s="116"/>
      <c r="AZ388" s="116"/>
      <c r="BA388" s="116"/>
      <c r="BB388" s="116"/>
      <c r="BC388" s="116"/>
      <c r="BD388" s="116"/>
      <c r="BE388" s="116"/>
      <c r="BF388" s="116"/>
      <c r="BG388" s="116"/>
      <c r="BH388" s="116"/>
    </row>
    <row r="389" spans="1:60" outlineLevel="1" x14ac:dyDescent="0.2">
      <c r="A389" s="139">
        <v>141</v>
      </c>
      <c r="B389" s="140" t="s">
        <v>536</v>
      </c>
      <c r="C389" s="148" t="s">
        <v>537</v>
      </c>
      <c r="D389" s="141" t="s">
        <v>140</v>
      </c>
      <c r="E389" s="142">
        <v>3.8246500000000001</v>
      </c>
      <c r="F389" s="143"/>
      <c r="G389" s="144">
        <f t="shared" si="35"/>
        <v>0</v>
      </c>
      <c r="H389" s="121">
        <v>0</v>
      </c>
      <c r="I389" s="121">
        <f t="shared" si="36"/>
        <v>0</v>
      </c>
      <c r="J389" s="121">
        <v>168.5</v>
      </c>
      <c r="K389" s="121">
        <f t="shared" si="37"/>
        <v>644.45000000000005</v>
      </c>
      <c r="L389" s="121">
        <v>15</v>
      </c>
      <c r="M389" s="121">
        <f t="shared" si="38"/>
        <v>0</v>
      </c>
      <c r="N389" s="121">
        <v>0</v>
      </c>
      <c r="O389" s="121">
        <f t="shared" si="39"/>
        <v>0</v>
      </c>
      <c r="P389" s="121">
        <v>0</v>
      </c>
      <c r="Q389" s="121">
        <f t="shared" si="40"/>
        <v>0</v>
      </c>
      <c r="R389" s="121"/>
      <c r="S389" s="121" t="s">
        <v>141</v>
      </c>
      <c r="T389" s="121" t="s">
        <v>141</v>
      </c>
      <c r="U389" s="121">
        <v>0.27700000000000002</v>
      </c>
      <c r="V389" s="121">
        <f t="shared" si="41"/>
        <v>1.06</v>
      </c>
      <c r="W389" s="121"/>
      <c r="X389" s="121" t="s">
        <v>538</v>
      </c>
      <c r="Y389" s="116"/>
      <c r="Z389" s="116"/>
      <c r="AA389" s="116"/>
      <c r="AB389" s="116"/>
      <c r="AC389" s="116"/>
      <c r="AD389" s="116"/>
      <c r="AE389" s="116"/>
      <c r="AF389" s="116"/>
      <c r="AG389" s="116" t="s">
        <v>539</v>
      </c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  <c r="AV389" s="116"/>
      <c r="AW389" s="116"/>
      <c r="AX389" s="116"/>
      <c r="AY389" s="116"/>
      <c r="AZ389" s="116"/>
      <c r="BA389" s="116"/>
      <c r="BB389" s="116"/>
      <c r="BC389" s="116"/>
      <c r="BD389" s="116"/>
      <c r="BE389" s="116"/>
      <c r="BF389" s="116"/>
      <c r="BG389" s="116"/>
      <c r="BH389" s="116"/>
    </row>
    <row r="390" spans="1:60" outlineLevel="1" x14ac:dyDescent="0.2">
      <c r="A390" s="139">
        <v>142</v>
      </c>
      <c r="B390" s="140" t="s">
        <v>540</v>
      </c>
      <c r="C390" s="148" t="s">
        <v>541</v>
      </c>
      <c r="D390" s="141" t="s">
        <v>140</v>
      </c>
      <c r="E390" s="142">
        <v>3.8246500000000001</v>
      </c>
      <c r="F390" s="143"/>
      <c r="G390" s="144">
        <f t="shared" si="35"/>
        <v>0</v>
      </c>
      <c r="H390" s="121">
        <v>0</v>
      </c>
      <c r="I390" s="121">
        <f t="shared" si="36"/>
        <v>0</v>
      </c>
      <c r="J390" s="121">
        <v>706</v>
      </c>
      <c r="K390" s="121">
        <f t="shared" si="37"/>
        <v>2700.2</v>
      </c>
      <c r="L390" s="121">
        <v>15</v>
      </c>
      <c r="M390" s="121">
        <f t="shared" si="38"/>
        <v>0</v>
      </c>
      <c r="N390" s="121">
        <v>0</v>
      </c>
      <c r="O390" s="121">
        <f t="shared" si="39"/>
        <v>0</v>
      </c>
      <c r="P390" s="121">
        <v>0</v>
      </c>
      <c r="Q390" s="121">
        <f t="shared" si="40"/>
        <v>0</v>
      </c>
      <c r="R390" s="121"/>
      <c r="S390" s="121" t="s">
        <v>141</v>
      </c>
      <c r="T390" s="121" t="s">
        <v>141</v>
      </c>
      <c r="U390" s="121">
        <v>2.0089999999999999</v>
      </c>
      <c r="V390" s="121">
        <f t="shared" si="41"/>
        <v>7.68</v>
      </c>
      <c r="W390" s="121"/>
      <c r="X390" s="121" t="s">
        <v>538</v>
      </c>
      <c r="Y390" s="116"/>
      <c r="Z390" s="116"/>
      <c r="AA390" s="116"/>
      <c r="AB390" s="116"/>
      <c r="AC390" s="116"/>
      <c r="AD390" s="116"/>
      <c r="AE390" s="116"/>
      <c r="AF390" s="116"/>
      <c r="AG390" s="116" t="s">
        <v>539</v>
      </c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  <c r="AV390" s="116"/>
      <c r="AW390" s="116"/>
      <c r="AX390" s="116"/>
      <c r="AY390" s="116"/>
      <c r="AZ390" s="116"/>
      <c r="BA390" s="116"/>
      <c r="BB390" s="116"/>
      <c r="BC390" s="116"/>
      <c r="BD390" s="116"/>
      <c r="BE390" s="116"/>
      <c r="BF390" s="116"/>
      <c r="BG390" s="116"/>
      <c r="BH390" s="116"/>
    </row>
    <row r="391" spans="1:60" outlineLevel="1" x14ac:dyDescent="0.2">
      <c r="A391" s="139">
        <v>143</v>
      </c>
      <c r="B391" s="140" t="s">
        <v>542</v>
      </c>
      <c r="C391" s="148" t="s">
        <v>543</v>
      </c>
      <c r="D391" s="141" t="s">
        <v>140</v>
      </c>
      <c r="E391" s="142">
        <v>3.8246500000000001</v>
      </c>
      <c r="F391" s="143"/>
      <c r="G391" s="144">
        <f t="shared" si="35"/>
        <v>0</v>
      </c>
      <c r="H391" s="121">
        <v>0</v>
      </c>
      <c r="I391" s="121">
        <f t="shared" si="36"/>
        <v>0</v>
      </c>
      <c r="J391" s="121">
        <v>234.5</v>
      </c>
      <c r="K391" s="121">
        <f t="shared" si="37"/>
        <v>896.88</v>
      </c>
      <c r="L391" s="121">
        <v>15</v>
      </c>
      <c r="M391" s="121">
        <f t="shared" si="38"/>
        <v>0</v>
      </c>
      <c r="N391" s="121">
        <v>0</v>
      </c>
      <c r="O391" s="121">
        <f t="shared" si="39"/>
        <v>0</v>
      </c>
      <c r="P391" s="121">
        <v>0</v>
      </c>
      <c r="Q391" s="121">
        <f t="shared" si="40"/>
        <v>0</v>
      </c>
      <c r="R391" s="121"/>
      <c r="S391" s="121" t="s">
        <v>141</v>
      </c>
      <c r="T391" s="121" t="s">
        <v>141</v>
      </c>
      <c r="U391" s="121">
        <v>0.49</v>
      </c>
      <c r="V391" s="121">
        <f t="shared" si="41"/>
        <v>1.87</v>
      </c>
      <c r="W391" s="121"/>
      <c r="X391" s="121" t="s">
        <v>538</v>
      </c>
      <c r="Y391" s="116"/>
      <c r="Z391" s="116"/>
      <c r="AA391" s="116"/>
      <c r="AB391" s="116"/>
      <c r="AC391" s="116"/>
      <c r="AD391" s="116"/>
      <c r="AE391" s="116"/>
      <c r="AF391" s="116"/>
      <c r="AG391" s="116" t="s">
        <v>539</v>
      </c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  <c r="AV391" s="116"/>
      <c r="AW391" s="116"/>
      <c r="AX391" s="116"/>
      <c r="AY391" s="116"/>
      <c r="AZ391" s="116"/>
      <c r="BA391" s="116"/>
      <c r="BB391" s="116"/>
      <c r="BC391" s="116"/>
      <c r="BD391" s="116"/>
      <c r="BE391" s="116"/>
      <c r="BF391" s="116"/>
      <c r="BG391" s="116"/>
      <c r="BH391" s="116"/>
    </row>
    <row r="392" spans="1:60" outlineLevel="1" x14ac:dyDescent="0.2">
      <c r="A392" s="139">
        <v>144</v>
      </c>
      <c r="B392" s="140" t="s">
        <v>544</v>
      </c>
      <c r="C392" s="148" t="s">
        <v>545</v>
      </c>
      <c r="D392" s="141" t="s">
        <v>140</v>
      </c>
      <c r="E392" s="142">
        <v>76.492959999999997</v>
      </c>
      <c r="F392" s="143"/>
      <c r="G392" s="144">
        <f t="shared" si="35"/>
        <v>0</v>
      </c>
      <c r="H392" s="121">
        <v>0</v>
      </c>
      <c r="I392" s="121">
        <f t="shared" si="36"/>
        <v>0</v>
      </c>
      <c r="J392" s="121">
        <v>16</v>
      </c>
      <c r="K392" s="121">
        <f t="shared" si="37"/>
        <v>1223.8900000000001</v>
      </c>
      <c r="L392" s="121">
        <v>15</v>
      </c>
      <c r="M392" s="121">
        <f t="shared" si="38"/>
        <v>0</v>
      </c>
      <c r="N392" s="121">
        <v>0</v>
      </c>
      <c r="O392" s="121">
        <f t="shared" si="39"/>
        <v>0</v>
      </c>
      <c r="P392" s="121">
        <v>0</v>
      </c>
      <c r="Q392" s="121">
        <f t="shared" si="40"/>
        <v>0</v>
      </c>
      <c r="R392" s="121"/>
      <c r="S392" s="121" t="s">
        <v>141</v>
      </c>
      <c r="T392" s="121" t="s">
        <v>141</v>
      </c>
      <c r="U392" s="121">
        <v>0</v>
      </c>
      <c r="V392" s="121">
        <f t="shared" si="41"/>
        <v>0</v>
      </c>
      <c r="W392" s="121"/>
      <c r="X392" s="121" t="s">
        <v>538</v>
      </c>
      <c r="Y392" s="116"/>
      <c r="Z392" s="116"/>
      <c r="AA392" s="116"/>
      <c r="AB392" s="116"/>
      <c r="AC392" s="116"/>
      <c r="AD392" s="116"/>
      <c r="AE392" s="116"/>
      <c r="AF392" s="116"/>
      <c r="AG392" s="116" t="s">
        <v>539</v>
      </c>
      <c r="AH392" s="116"/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  <c r="AS392" s="116"/>
      <c r="AT392" s="116"/>
      <c r="AU392" s="116"/>
      <c r="AV392" s="116"/>
      <c r="AW392" s="116"/>
      <c r="AX392" s="116"/>
      <c r="AY392" s="116"/>
      <c r="AZ392" s="116"/>
      <c r="BA392" s="116"/>
      <c r="BB392" s="116"/>
      <c r="BC392" s="116"/>
      <c r="BD392" s="116"/>
      <c r="BE392" s="116"/>
      <c r="BF392" s="116"/>
      <c r="BG392" s="116"/>
      <c r="BH392" s="116"/>
    </row>
    <row r="393" spans="1:60" outlineLevel="1" x14ac:dyDescent="0.2">
      <c r="A393" s="139">
        <v>145</v>
      </c>
      <c r="B393" s="140" t="s">
        <v>546</v>
      </c>
      <c r="C393" s="148" t="s">
        <v>547</v>
      </c>
      <c r="D393" s="141" t="s">
        <v>140</v>
      </c>
      <c r="E393" s="142">
        <v>3.8246500000000001</v>
      </c>
      <c r="F393" s="143"/>
      <c r="G393" s="144">
        <f t="shared" si="35"/>
        <v>0</v>
      </c>
      <c r="H393" s="121">
        <v>0</v>
      </c>
      <c r="I393" s="121">
        <f t="shared" si="36"/>
        <v>0</v>
      </c>
      <c r="J393" s="121">
        <v>331</v>
      </c>
      <c r="K393" s="121">
        <f t="shared" si="37"/>
        <v>1265.96</v>
      </c>
      <c r="L393" s="121">
        <v>15</v>
      </c>
      <c r="M393" s="121">
        <f t="shared" si="38"/>
        <v>0</v>
      </c>
      <c r="N393" s="121">
        <v>0</v>
      </c>
      <c r="O393" s="121">
        <f t="shared" si="39"/>
        <v>0</v>
      </c>
      <c r="P393" s="121">
        <v>0</v>
      </c>
      <c r="Q393" s="121">
        <f t="shared" si="40"/>
        <v>0</v>
      </c>
      <c r="R393" s="121"/>
      <c r="S393" s="121" t="s">
        <v>141</v>
      </c>
      <c r="T393" s="121" t="s">
        <v>141</v>
      </c>
      <c r="U393" s="121">
        <v>0.94199999999999995</v>
      </c>
      <c r="V393" s="121">
        <f t="shared" si="41"/>
        <v>3.6</v>
      </c>
      <c r="W393" s="121"/>
      <c r="X393" s="121" t="s">
        <v>538</v>
      </c>
      <c r="Y393" s="116"/>
      <c r="Z393" s="116"/>
      <c r="AA393" s="116"/>
      <c r="AB393" s="116"/>
      <c r="AC393" s="116"/>
      <c r="AD393" s="116"/>
      <c r="AE393" s="116"/>
      <c r="AF393" s="116"/>
      <c r="AG393" s="116" t="s">
        <v>539</v>
      </c>
      <c r="AH393" s="116"/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  <c r="AS393" s="116"/>
      <c r="AT393" s="116"/>
      <c r="AU393" s="116"/>
      <c r="AV393" s="116"/>
      <c r="AW393" s="116"/>
      <c r="AX393" s="116"/>
      <c r="AY393" s="116"/>
      <c r="AZ393" s="116"/>
      <c r="BA393" s="116"/>
      <c r="BB393" s="116"/>
      <c r="BC393" s="116"/>
      <c r="BD393" s="116"/>
      <c r="BE393" s="116"/>
      <c r="BF393" s="116"/>
      <c r="BG393" s="116"/>
      <c r="BH393" s="116"/>
    </row>
    <row r="394" spans="1:60" outlineLevel="1" x14ac:dyDescent="0.2">
      <c r="A394" s="139">
        <v>146</v>
      </c>
      <c r="B394" s="140" t="s">
        <v>548</v>
      </c>
      <c r="C394" s="148" t="s">
        <v>549</v>
      </c>
      <c r="D394" s="141" t="s">
        <v>140</v>
      </c>
      <c r="E394" s="142">
        <v>11.473940000000001</v>
      </c>
      <c r="F394" s="143"/>
      <c r="G394" s="144">
        <f t="shared" si="35"/>
        <v>0</v>
      </c>
      <c r="H394" s="121">
        <v>0</v>
      </c>
      <c r="I394" s="121">
        <f t="shared" si="36"/>
        <v>0</v>
      </c>
      <c r="J394" s="121">
        <v>36.9</v>
      </c>
      <c r="K394" s="121">
        <f t="shared" si="37"/>
        <v>423.39</v>
      </c>
      <c r="L394" s="121">
        <v>15</v>
      </c>
      <c r="M394" s="121">
        <f t="shared" si="38"/>
        <v>0</v>
      </c>
      <c r="N394" s="121">
        <v>0</v>
      </c>
      <c r="O394" s="121">
        <f t="shared" si="39"/>
        <v>0</v>
      </c>
      <c r="P394" s="121">
        <v>0</v>
      </c>
      <c r="Q394" s="121">
        <f t="shared" si="40"/>
        <v>0</v>
      </c>
      <c r="R394" s="121"/>
      <c r="S394" s="121" t="s">
        <v>141</v>
      </c>
      <c r="T394" s="121" t="s">
        <v>141</v>
      </c>
      <c r="U394" s="121">
        <v>0.105</v>
      </c>
      <c r="V394" s="121">
        <f t="shared" si="41"/>
        <v>1.2</v>
      </c>
      <c r="W394" s="121"/>
      <c r="X394" s="121" t="s">
        <v>538</v>
      </c>
      <c r="Y394" s="116"/>
      <c r="Z394" s="116"/>
      <c r="AA394" s="116"/>
      <c r="AB394" s="116"/>
      <c r="AC394" s="116"/>
      <c r="AD394" s="116"/>
      <c r="AE394" s="116"/>
      <c r="AF394" s="116"/>
      <c r="AG394" s="116" t="s">
        <v>539</v>
      </c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6"/>
      <c r="AU394" s="116"/>
      <c r="AV394" s="116"/>
      <c r="AW394" s="116"/>
      <c r="AX394" s="116"/>
      <c r="AY394" s="116"/>
      <c r="AZ394" s="116"/>
      <c r="BA394" s="116"/>
      <c r="BB394" s="116"/>
      <c r="BC394" s="116"/>
      <c r="BD394" s="116"/>
      <c r="BE394" s="116"/>
      <c r="BF394" s="116"/>
      <c r="BG394" s="116"/>
      <c r="BH394" s="116"/>
    </row>
    <row r="395" spans="1:60" outlineLevel="1" x14ac:dyDescent="0.2">
      <c r="A395" s="133">
        <v>147</v>
      </c>
      <c r="B395" s="134" t="s">
        <v>550</v>
      </c>
      <c r="C395" s="146" t="s">
        <v>551</v>
      </c>
      <c r="D395" s="135" t="s">
        <v>140</v>
      </c>
      <c r="E395" s="136">
        <v>3.8246500000000001</v>
      </c>
      <c r="F395" s="137"/>
      <c r="G395" s="138">
        <f t="shared" si="35"/>
        <v>0</v>
      </c>
      <c r="H395" s="121">
        <v>0</v>
      </c>
      <c r="I395" s="121">
        <f t="shared" si="36"/>
        <v>0</v>
      </c>
      <c r="J395" s="121">
        <v>300</v>
      </c>
      <c r="K395" s="121">
        <f t="shared" si="37"/>
        <v>1147.4000000000001</v>
      </c>
      <c r="L395" s="121">
        <v>15</v>
      </c>
      <c r="M395" s="121">
        <f t="shared" si="38"/>
        <v>0</v>
      </c>
      <c r="N395" s="121">
        <v>0</v>
      </c>
      <c r="O395" s="121">
        <f t="shared" si="39"/>
        <v>0</v>
      </c>
      <c r="P395" s="121">
        <v>0</v>
      </c>
      <c r="Q395" s="121">
        <f t="shared" si="40"/>
        <v>0</v>
      </c>
      <c r="R395" s="121"/>
      <c r="S395" s="121" t="s">
        <v>552</v>
      </c>
      <c r="T395" s="121" t="s">
        <v>552</v>
      </c>
      <c r="U395" s="121">
        <v>0</v>
      </c>
      <c r="V395" s="121">
        <f t="shared" si="41"/>
        <v>0</v>
      </c>
      <c r="W395" s="121"/>
      <c r="X395" s="121" t="s">
        <v>538</v>
      </c>
      <c r="Y395" s="116"/>
      <c r="Z395" s="116"/>
      <c r="AA395" s="116"/>
      <c r="AB395" s="116"/>
      <c r="AC395" s="116"/>
      <c r="AD395" s="116"/>
      <c r="AE395" s="116"/>
      <c r="AF395" s="116"/>
      <c r="AG395" s="116" t="s">
        <v>539</v>
      </c>
      <c r="AH395" s="116"/>
      <c r="AI395" s="116"/>
      <c r="AJ395" s="116"/>
      <c r="AK395" s="116"/>
      <c r="AL395" s="116"/>
      <c r="AM395" s="116"/>
      <c r="AN395" s="116"/>
      <c r="AO395" s="116"/>
      <c r="AP395" s="116"/>
      <c r="AQ395" s="116"/>
      <c r="AR395" s="116"/>
      <c r="AS395" s="116"/>
      <c r="AT395" s="116"/>
      <c r="AU395" s="116"/>
      <c r="AV395" s="116"/>
      <c r="AW395" s="116"/>
      <c r="AX395" s="116"/>
      <c r="AY395" s="116"/>
      <c r="AZ395" s="116"/>
      <c r="BA395" s="116"/>
      <c r="BB395" s="116"/>
      <c r="BC395" s="116"/>
      <c r="BD395" s="116"/>
      <c r="BE395" s="116"/>
      <c r="BF395" s="116"/>
      <c r="BG395" s="116"/>
      <c r="BH395" s="116"/>
    </row>
    <row r="396" spans="1:60" x14ac:dyDescent="0.2">
      <c r="A396" s="3"/>
      <c r="B396" s="4"/>
      <c r="C396" s="151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AE396">
        <v>15</v>
      </c>
      <c r="AF396">
        <v>21</v>
      </c>
      <c r="AG396" t="s">
        <v>112</v>
      </c>
    </row>
    <row r="397" spans="1:60" x14ac:dyDescent="0.2">
      <c r="C397" s="152"/>
      <c r="D397" s="10"/>
      <c r="AG397" t="s">
        <v>553</v>
      </c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8:V395" xr:uid="{46F33150-4487-4DB4-A922-F04ADADF8EC9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C7898-E270-457A-9EBE-155527247C43}">
  <sheetPr>
    <outlinePr summaryBelow="0"/>
  </sheetPr>
  <dimension ref="A1:BH5000"/>
  <sheetViews>
    <sheetView workbookViewId="0">
      <pane ySplit="7" topLeftCell="A8" activePane="bottomLeft" state="frozen"/>
      <selection pane="bottomLeft" activeCell="AA20" sqref="AA20"/>
    </sheetView>
  </sheetViews>
  <sheetFormatPr defaultRowHeight="12.75" outlineLevelRow="1" x14ac:dyDescent="0.2"/>
  <cols>
    <col min="1" max="1" width="3.42578125" customWidth="1"/>
    <col min="2" max="2" width="12.5703125" style="107" customWidth="1"/>
    <col min="3" max="3" width="38.28515625" style="10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100</v>
      </c>
    </row>
    <row r="2" spans="1:60" ht="24.95" customHeight="1" x14ac:dyDescent="0.2">
      <c r="A2" s="108" t="s">
        <v>8</v>
      </c>
      <c r="B2" s="44" t="s">
        <v>37</v>
      </c>
      <c r="C2" s="198" t="s">
        <v>591</v>
      </c>
      <c r="D2" s="199"/>
      <c r="E2" s="199"/>
      <c r="F2" s="199"/>
      <c r="G2" s="200"/>
      <c r="AG2" t="s">
        <v>101</v>
      </c>
    </row>
    <row r="3" spans="1:60" ht="24.95" customHeight="1" x14ac:dyDescent="0.2">
      <c r="A3" s="108" t="s">
        <v>9</v>
      </c>
      <c r="B3" s="44" t="s">
        <v>39</v>
      </c>
      <c r="C3" s="198" t="s">
        <v>40</v>
      </c>
      <c r="D3" s="199"/>
      <c r="E3" s="199"/>
      <c r="F3" s="199"/>
      <c r="G3" s="200"/>
      <c r="AC3" s="107" t="s">
        <v>101</v>
      </c>
      <c r="AG3" t="s">
        <v>102</v>
      </c>
    </row>
    <row r="4" spans="1:60" ht="24.95" customHeight="1" x14ac:dyDescent="0.2">
      <c r="A4" s="109" t="s">
        <v>10</v>
      </c>
      <c r="B4" s="110" t="s">
        <v>41</v>
      </c>
      <c r="C4" s="201" t="s">
        <v>44</v>
      </c>
      <c r="D4" s="202"/>
      <c r="E4" s="202"/>
      <c r="F4" s="202"/>
      <c r="G4" s="203"/>
      <c r="AG4" t="s">
        <v>103</v>
      </c>
    </row>
    <row r="5" spans="1:60" x14ac:dyDescent="0.2">
      <c r="D5" s="10"/>
    </row>
    <row r="6" spans="1:60" ht="38.25" x14ac:dyDescent="0.2">
      <c r="A6" s="112" t="s">
        <v>104</v>
      </c>
      <c r="B6" s="114" t="s">
        <v>105</v>
      </c>
      <c r="C6" s="114" t="s">
        <v>106</v>
      </c>
      <c r="D6" s="113" t="s">
        <v>107</v>
      </c>
      <c r="E6" s="112" t="s">
        <v>108</v>
      </c>
      <c r="F6" s="111" t="s">
        <v>109</v>
      </c>
      <c r="G6" s="112" t="s">
        <v>26</v>
      </c>
      <c r="H6" s="115" t="s">
        <v>27</v>
      </c>
      <c r="I6" s="115" t="s">
        <v>110</v>
      </c>
      <c r="J6" s="115" t="s">
        <v>28</v>
      </c>
      <c r="K6" s="115" t="s">
        <v>111</v>
      </c>
      <c r="L6" s="115" t="s">
        <v>112</v>
      </c>
      <c r="M6" s="115" t="s">
        <v>113</v>
      </c>
      <c r="N6" s="115" t="s">
        <v>114</v>
      </c>
      <c r="O6" s="115" t="s">
        <v>115</v>
      </c>
      <c r="P6" s="115" t="s">
        <v>116</v>
      </c>
      <c r="Q6" s="115" t="s">
        <v>117</v>
      </c>
      <c r="R6" s="115" t="s">
        <v>118</v>
      </c>
      <c r="S6" s="115" t="s">
        <v>119</v>
      </c>
      <c r="T6" s="115" t="s">
        <v>120</v>
      </c>
      <c r="U6" s="115" t="s">
        <v>121</v>
      </c>
      <c r="V6" s="115" t="s">
        <v>122</v>
      </c>
      <c r="W6" s="115" t="s">
        <v>123</v>
      </c>
      <c r="X6" s="115" t="s">
        <v>124</v>
      </c>
    </row>
    <row r="7" spans="1:60" hidden="1" x14ac:dyDescent="0.2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">
      <c r="A8" s="127" t="s">
        <v>125</v>
      </c>
      <c r="B8" s="128" t="s">
        <v>99</v>
      </c>
      <c r="C8" s="145" t="s">
        <v>25</v>
      </c>
      <c r="D8" s="129"/>
      <c r="E8" s="130"/>
      <c r="F8" s="131"/>
      <c r="G8" s="132">
        <f>SUMIF(AG9:AG16,"&lt;&gt;NOR",G9:G16)</f>
        <v>0</v>
      </c>
      <c r="H8" s="126"/>
      <c r="I8" s="126">
        <f>SUM(I9:I16)</f>
        <v>0</v>
      </c>
      <c r="J8" s="126"/>
      <c r="K8" s="126">
        <f>SUM(K9:K16)</f>
        <v>14300</v>
      </c>
      <c r="L8" s="126"/>
      <c r="M8" s="126">
        <f>SUM(M9:M16)</f>
        <v>0</v>
      </c>
      <c r="N8" s="126"/>
      <c r="O8" s="126">
        <f>SUM(O9:O16)</f>
        <v>0</v>
      </c>
      <c r="P8" s="126"/>
      <c r="Q8" s="126">
        <f>SUM(Q9:Q16)</f>
        <v>0</v>
      </c>
      <c r="R8" s="126"/>
      <c r="S8" s="126"/>
      <c r="T8" s="126"/>
      <c r="U8" s="126"/>
      <c r="V8" s="126">
        <f>SUM(V9:V16)</f>
        <v>0</v>
      </c>
      <c r="W8" s="126"/>
      <c r="X8" s="126"/>
      <c r="AG8" t="s">
        <v>126</v>
      </c>
    </row>
    <row r="9" spans="1:60" outlineLevel="1" x14ac:dyDescent="0.2">
      <c r="A9" s="139">
        <v>1</v>
      </c>
      <c r="B9" s="140" t="s">
        <v>572</v>
      </c>
      <c r="C9" s="148" t="s">
        <v>573</v>
      </c>
      <c r="D9" s="141" t="s">
        <v>574</v>
      </c>
      <c r="E9" s="142">
        <v>1</v>
      </c>
      <c r="F9" s="143"/>
      <c r="G9" s="144">
        <f t="shared" ref="G9:G16" si="0">ROUND(E9*F9,2)</f>
        <v>0</v>
      </c>
      <c r="H9" s="121">
        <v>0</v>
      </c>
      <c r="I9" s="121">
        <f t="shared" ref="I9:I16" si="1">ROUND(E9*H9,2)</f>
        <v>0</v>
      </c>
      <c r="J9" s="121">
        <v>3000</v>
      </c>
      <c r="K9" s="121">
        <f t="shared" ref="K9:K16" si="2">ROUND(E9*J9,2)</f>
        <v>3000</v>
      </c>
      <c r="L9" s="121">
        <v>15</v>
      </c>
      <c r="M9" s="121">
        <f t="shared" ref="M9:M16" si="3">G9*(1+L9/100)</f>
        <v>0</v>
      </c>
      <c r="N9" s="121">
        <v>0</v>
      </c>
      <c r="O9" s="121">
        <f t="shared" ref="O9:O16" si="4">ROUND(E9*N9,2)</f>
        <v>0</v>
      </c>
      <c r="P9" s="121">
        <v>0</v>
      </c>
      <c r="Q9" s="121">
        <f t="shared" ref="Q9:Q16" si="5">ROUND(E9*P9,2)</f>
        <v>0</v>
      </c>
      <c r="R9" s="121"/>
      <c r="S9" s="121" t="s">
        <v>141</v>
      </c>
      <c r="T9" s="121" t="s">
        <v>168</v>
      </c>
      <c r="U9" s="121">
        <v>0</v>
      </c>
      <c r="V9" s="121">
        <f t="shared" ref="V9:V16" si="6">ROUND(E9*U9,2)</f>
        <v>0</v>
      </c>
      <c r="W9" s="121"/>
      <c r="X9" s="121" t="s">
        <v>575</v>
      </c>
      <c r="Y9" s="116"/>
      <c r="Z9" s="116"/>
      <c r="AA9" s="116"/>
      <c r="AB9" s="116"/>
      <c r="AC9" s="116"/>
      <c r="AD9" s="116"/>
      <c r="AE9" s="116"/>
      <c r="AF9" s="116"/>
      <c r="AG9" s="116" t="s">
        <v>576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outlineLevel="1" x14ac:dyDescent="0.2">
      <c r="A10" s="139">
        <v>2</v>
      </c>
      <c r="B10" s="140" t="s">
        <v>577</v>
      </c>
      <c r="C10" s="148" t="s">
        <v>578</v>
      </c>
      <c r="D10" s="141" t="s">
        <v>574</v>
      </c>
      <c r="E10" s="142">
        <v>1</v>
      </c>
      <c r="F10" s="143"/>
      <c r="G10" s="144">
        <f t="shared" si="0"/>
        <v>0</v>
      </c>
      <c r="H10" s="121">
        <v>0</v>
      </c>
      <c r="I10" s="121">
        <f t="shared" si="1"/>
        <v>0</v>
      </c>
      <c r="J10" s="121">
        <v>1500</v>
      </c>
      <c r="K10" s="121">
        <f t="shared" si="2"/>
        <v>1500</v>
      </c>
      <c r="L10" s="121">
        <v>15</v>
      </c>
      <c r="M10" s="121">
        <f t="shared" si="3"/>
        <v>0</v>
      </c>
      <c r="N10" s="121">
        <v>0</v>
      </c>
      <c r="O10" s="121">
        <f t="shared" si="4"/>
        <v>0</v>
      </c>
      <c r="P10" s="121">
        <v>0</v>
      </c>
      <c r="Q10" s="121">
        <f t="shared" si="5"/>
        <v>0</v>
      </c>
      <c r="R10" s="121"/>
      <c r="S10" s="121" t="s">
        <v>141</v>
      </c>
      <c r="T10" s="121" t="s">
        <v>168</v>
      </c>
      <c r="U10" s="121">
        <v>0</v>
      </c>
      <c r="V10" s="121">
        <f t="shared" si="6"/>
        <v>0</v>
      </c>
      <c r="W10" s="121"/>
      <c r="X10" s="121" t="s">
        <v>575</v>
      </c>
      <c r="Y10" s="116"/>
      <c r="Z10" s="116"/>
      <c r="AA10" s="116"/>
      <c r="AB10" s="116"/>
      <c r="AC10" s="116"/>
      <c r="AD10" s="116"/>
      <c r="AE10" s="116"/>
      <c r="AF10" s="116"/>
      <c r="AG10" s="116" t="s">
        <v>576</v>
      </c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outlineLevel="1" x14ac:dyDescent="0.2">
      <c r="A11" s="139">
        <v>3</v>
      </c>
      <c r="B11" s="140" t="s">
        <v>579</v>
      </c>
      <c r="C11" s="148" t="s">
        <v>580</v>
      </c>
      <c r="D11" s="141" t="s">
        <v>574</v>
      </c>
      <c r="E11" s="142">
        <v>1</v>
      </c>
      <c r="F11" s="143"/>
      <c r="G11" s="144">
        <f t="shared" si="0"/>
        <v>0</v>
      </c>
      <c r="H11" s="121">
        <v>0</v>
      </c>
      <c r="I11" s="121">
        <f t="shared" si="1"/>
        <v>0</v>
      </c>
      <c r="J11" s="121">
        <v>1500</v>
      </c>
      <c r="K11" s="121">
        <f t="shared" si="2"/>
        <v>1500</v>
      </c>
      <c r="L11" s="121">
        <v>15</v>
      </c>
      <c r="M11" s="121">
        <f t="shared" si="3"/>
        <v>0</v>
      </c>
      <c r="N11" s="121">
        <v>0</v>
      </c>
      <c r="O11" s="121">
        <f t="shared" si="4"/>
        <v>0</v>
      </c>
      <c r="P11" s="121">
        <v>0</v>
      </c>
      <c r="Q11" s="121">
        <f t="shared" si="5"/>
        <v>0</v>
      </c>
      <c r="R11" s="121"/>
      <c r="S11" s="121" t="s">
        <v>141</v>
      </c>
      <c r="T11" s="121" t="s">
        <v>168</v>
      </c>
      <c r="U11" s="121">
        <v>0</v>
      </c>
      <c r="V11" s="121">
        <f t="shared" si="6"/>
        <v>0</v>
      </c>
      <c r="W11" s="121"/>
      <c r="X11" s="121" t="s">
        <v>575</v>
      </c>
      <c r="Y11" s="116"/>
      <c r="Z11" s="116"/>
      <c r="AA11" s="116"/>
      <c r="AB11" s="116"/>
      <c r="AC11" s="116"/>
      <c r="AD11" s="116"/>
      <c r="AE11" s="116"/>
      <c r="AF11" s="116"/>
      <c r="AG11" s="116" t="s">
        <v>576</v>
      </c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 x14ac:dyDescent="0.2">
      <c r="A12" s="139">
        <v>4</v>
      </c>
      <c r="B12" s="140" t="s">
        <v>581</v>
      </c>
      <c r="C12" s="148" t="s">
        <v>582</v>
      </c>
      <c r="D12" s="141" t="s">
        <v>574</v>
      </c>
      <c r="E12" s="142">
        <v>1</v>
      </c>
      <c r="F12" s="143"/>
      <c r="G12" s="144">
        <f t="shared" si="0"/>
        <v>0</v>
      </c>
      <c r="H12" s="121">
        <v>0</v>
      </c>
      <c r="I12" s="121">
        <f t="shared" si="1"/>
        <v>0</v>
      </c>
      <c r="J12" s="121">
        <v>1500</v>
      </c>
      <c r="K12" s="121">
        <f t="shared" si="2"/>
        <v>1500</v>
      </c>
      <c r="L12" s="121">
        <v>15</v>
      </c>
      <c r="M12" s="121">
        <f t="shared" si="3"/>
        <v>0</v>
      </c>
      <c r="N12" s="121">
        <v>0</v>
      </c>
      <c r="O12" s="121">
        <f t="shared" si="4"/>
        <v>0</v>
      </c>
      <c r="P12" s="121">
        <v>0</v>
      </c>
      <c r="Q12" s="121">
        <f t="shared" si="5"/>
        <v>0</v>
      </c>
      <c r="R12" s="121"/>
      <c r="S12" s="121" t="s">
        <v>141</v>
      </c>
      <c r="T12" s="121" t="s">
        <v>168</v>
      </c>
      <c r="U12" s="121">
        <v>0</v>
      </c>
      <c r="V12" s="121">
        <f t="shared" si="6"/>
        <v>0</v>
      </c>
      <c r="W12" s="121"/>
      <c r="X12" s="121" t="s">
        <v>575</v>
      </c>
      <c r="Y12" s="116"/>
      <c r="Z12" s="116"/>
      <c r="AA12" s="116"/>
      <c r="AB12" s="116"/>
      <c r="AC12" s="116"/>
      <c r="AD12" s="116"/>
      <c r="AE12" s="116"/>
      <c r="AF12" s="116"/>
      <c r="AG12" s="116" t="s">
        <v>576</v>
      </c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outlineLevel="1" x14ac:dyDescent="0.2">
      <c r="A13" s="139">
        <v>5</v>
      </c>
      <c r="B13" s="140" t="s">
        <v>583</v>
      </c>
      <c r="C13" s="148" t="s">
        <v>584</v>
      </c>
      <c r="D13" s="141" t="s">
        <v>574</v>
      </c>
      <c r="E13" s="142">
        <v>1</v>
      </c>
      <c r="F13" s="143"/>
      <c r="G13" s="144">
        <f t="shared" si="0"/>
        <v>0</v>
      </c>
      <c r="H13" s="121">
        <v>0</v>
      </c>
      <c r="I13" s="121">
        <f t="shared" si="1"/>
        <v>0</v>
      </c>
      <c r="J13" s="121">
        <v>500</v>
      </c>
      <c r="K13" s="121">
        <f t="shared" si="2"/>
        <v>500</v>
      </c>
      <c r="L13" s="121">
        <v>15</v>
      </c>
      <c r="M13" s="121">
        <f t="shared" si="3"/>
        <v>0</v>
      </c>
      <c r="N13" s="121">
        <v>0</v>
      </c>
      <c r="O13" s="121">
        <f t="shared" si="4"/>
        <v>0</v>
      </c>
      <c r="P13" s="121">
        <v>0</v>
      </c>
      <c r="Q13" s="121">
        <f t="shared" si="5"/>
        <v>0</v>
      </c>
      <c r="R13" s="121"/>
      <c r="S13" s="121" t="s">
        <v>128</v>
      </c>
      <c r="T13" s="121" t="s">
        <v>168</v>
      </c>
      <c r="U13" s="121">
        <v>0</v>
      </c>
      <c r="V13" s="121">
        <f t="shared" si="6"/>
        <v>0</v>
      </c>
      <c r="W13" s="121"/>
      <c r="X13" s="121" t="s">
        <v>575</v>
      </c>
      <c r="Y13" s="116"/>
      <c r="Z13" s="116"/>
      <c r="AA13" s="116"/>
      <c r="AB13" s="116"/>
      <c r="AC13" s="116"/>
      <c r="AD13" s="116"/>
      <c r="AE13" s="116"/>
      <c r="AF13" s="116"/>
      <c r="AG13" s="116" t="s">
        <v>576</v>
      </c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 x14ac:dyDescent="0.2">
      <c r="A14" s="139">
        <v>6</v>
      </c>
      <c r="B14" s="140" t="s">
        <v>585</v>
      </c>
      <c r="C14" s="148" t="s">
        <v>586</v>
      </c>
      <c r="D14" s="141" t="s">
        <v>574</v>
      </c>
      <c r="E14" s="142">
        <v>1</v>
      </c>
      <c r="F14" s="143"/>
      <c r="G14" s="144">
        <f t="shared" si="0"/>
        <v>0</v>
      </c>
      <c r="H14" s="121">
        <v>0</v>
      </c>
      <c r="I14" s="121">
        <f t="shared" si="1"/>
        <v>0</v>
      </c>
      <c r="J14" s="121">
        <v>2000</v>
      </c>
      <c r="K14" s="121">
        <f t="shared" si="2"/>
        <v>2000</v>
      </c>
      <c r="L14" s="121">
        <v>15</v>
      </c>
      <c r="M14" s="121">
        <f t="shared" si="3"/>
        <v>0</v>
      </c>
      <c r="N14" s="121">
        <v>0</v>
      </c>
      <c r="O14" s="121">
        <f t="shared" si="4"/>
        <v>0</v>
      </c>
      <c r="P14" s="121">
        <v>0</v>
      </c>
      <c r="Q14" s="121">
        <f t="shared" si="5"/>
        <v>0</v>
      </c>
      <c r="R14" s="121"/>
      <c r="S14" s="121" t="s">
        <v>128</v>
      </c>
      <c r="T14" s="121" t="s">
        <v>168</v>
      </c>
      <c r="U14" s="121">
        <v>0</v>
      </c>
      <c r="V14" s="121">
        <f t="shared" si="6"/>
        <v>0</v>
      </c>
      <c r="W14" s="121"/>
      <c r="X14" s="121" t="s">
        <v>575</v>
      </c>
      <c r="Y14" s="116"/>
      <c r="Z14" s="116"/>
      <c r="AA14" s="116"/>
      <c r="AB14" s="116"/>
      <c r="AC14" s="116"/>
      <c r="AD14" s="116"/>
      <c r="AE14" s="116"/>
      <c r="AF14" s="116"/>
      <c r="AG14" s="116" t="s">
        <v>576</v>
      </c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outlineLevel="1" x14ac:dyDescent="0.2">
      <c r="A15" s="139">
        <v>7</v>
      </c>
      <c r="B15" s="140" t="s">
        <v>587</v>
      </c>
      <c r="C15" s="148" t="s">
        <v>588</v>
      </c>
      <c r="D15" s="141" t="s">
        <v>574</v>
      </c>
      <c r="E15" s="142">
        <v>1</v>
      </c>
      <c r="F15" s="143"/>
      <c r="G15" s="144">
        <f t="shared" si="0"/>
        <v>0</v>
      </c>
      <c r="H15" s="121">
        <v>0</v>
      </c>
      <c r="I15" s="121">
        <f t="shared" si="1"/>
        <v>0</v>
      </c>
      <c r="J15" s="121">
        <v>4000</v>
      </c>
      <c r="K15" s="121">
        <f t="shared" si="2"/>
        <v>4000</v>
      </c>
      <c r="L15" s="121">
        <v>15</v>
      </c>
      <c r="M15" s="121">
        <f t="shared" si="3"/>
        <v>0</v>
      </c>
      <c r="N15" s="121">
        <v>0</v>
      </c>
      <c r="O15" s="121">
        <f t="shared" si="4"/>
        <v>0</v>
      </c>
      <c r="P15" s="121">
        <v>0</v>
      </c>
      <c r="Q15" s="121">
        <f t="shared" si="5"/>
        <v>0</v>
      </c>
      <c r="R15" s="121"/>
      <c r="S15" s="121" t="s">
        <v>128</v>
      </c>
      <c r="T15" s="121" t="s">
        <v>168</v>
      </c>
      <c r="U15" s="121">
        <v>0</v>
      </c>
      <c r="V15" s="121">
        <f t="shared" si="6"/>
        <v>0</v>
      </c>
      <c r="W15" s="121"/>
      <c r="X15" s="121" t="s">
        <v>575</v>
      </c>
      <c r="Y15" s="116"/>
      <c r="Z15" s="116"/>
      <c r="AA15" s="116"/>
      <c r="AB15" s="116"/>
      <c r="AC15" s="116"/>
      <c r="AD15" s="116"/>
      <c r="AE15" s="116"/>
      <c r="AF15" s="116"/>
      <c r="AG15" s="116" t="s">
        <v>576</v>
      </c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">
      <c r="A16" s="133">
        <v>8</v>
      </c>
      <c r="B16" s="134" t="s">
        <v>589</v>
      </c>
      <c r="C16" s="146" t="s">
        <v>590</v>
      </c>
      <c r="D16" s="135" t="s">
        <v>574</v>
      </c>
      <c r="E16" s="136">
        <v>1</v>
      </c>
      <c r="F16" s="137"/>
      <c r="G16" s="138">
        <f t="shared" si="0"/>
        <v>0</v>
      </c>
      <c r="H16" s="121">
        <v>0</v>
      </c>
      <c r="I16" s="121">
        <f t="shared" si="1"/>
        <v>0</v>
      </c>
      <c r="J16" s="121">
        <v>300</v>
      </c>
      <c r="K16" s="121">
        <f t="shared" si="2"/>
        <v>300</v>
      </c>
      <c r="L16" s="121">
        <v>15</v>
      </c>
      <c r="M16" s="121">
        <f t="shared" si="3"/>
        <v>0</v>
      </c>
      <c r="N16" s="121">
        <v>0</v>
      </c>
      <c r="O16" s="121">
        <f t="shared" si="4"/>
        <v>0</v>
      </c>
      <c r="P16" s="121">
        <v>0</v>
      </c>
      <c r="Q16" s="121">
        <f t="shared" si="5"/>
        <v>0</v>
      </c>
      <c r="R16" s="121"/>
      <c r="S16" s="121" t="s">
        <v>128</v>
      </c>
      <c r="T16" s="121" t="s">
        <v>168</v>
      </c>
      <c r="U16" s="121">
        <v>0</v>
      </c>
      <c r="V16" s="121">
        <f t="shared" si="6"/>
        <v>0</v>
      </c>
      <c r="W16" s="121"/>
      <c r="X16" s="121" t="s">
        <v>575</v>
      </c>
      <c r="Y16" s="116"/>
      <c r="Z16" s="116"/>
      <c r="AA16" s="116"/>
      <c r="AB16" s="116"/>
      <c r="AC16" s="116"/>
      <c r="AD16" s="116"/>
      <c r="AE16" s="116"/>
      <c r="AF16" s="116"/>
      <c r="AG16" s="116" t="s">
        <v>576</v>
      </c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33" x14ac:dyDescent="0.2">
      <c r="A17" s="3"/>
      <c r="B17" s="4"/>
      <c r="C17" s="151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112</v>
      </c>
    </row>
    <row r="18" spans="1:33" x14ac:dyDescent="0.2">
      <c r="C18" s="152"/>
      <c r="D18" s="10"/>
      <c r="AG18" t="s">
        <v>553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51</vt:i4>
      </vt:variant>
    </vt:vector>
  </HeadingPairs>
  <TitlesOfParts>
    <vt:vector size="57" baseType="lpstr">
      <vt:lpstr>Pokyny pro vyplnění</vt:lpstr>
      <vt:lpstr>Stavba</vt:lpstr>
      <vt:lpstr>VzorPolozky</vt:lpstr>
      <vt:lpstr>SO 01 Pol</vt:lpstr>
      <vt:lpstr>SO 01 P1</vt:lpstr>
      <vt:lpstr>SO 01 P2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2022-09-09T08:49:26Z</dcterms:modified>
</cp:coreProperties>
</file>