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asarna\kasarna- chodník S0101\PDPS\VÝKAZ VVÝMĚR\"/>
    </mc:Choice>
  </mc:AlternateContent>
  <xr:revisionPtr revIDLastSave="0" documentId="8_{D97F8F70-E1C2-4684-A1D2-CFEEEF04E58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3 SO 103 Pol" sheetId="12" r:id="rId4"/>
    <sheet name="SO 451 SO 451 Pol" sheetId="13" r:id="rId5"/>
    <sheet name="SO 902 01 Pol" sheetId="14" r:id="rId6"/>
    <sheet name="VRN VRN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103 SO 103 Pol'!$1:$7</definedName>
    <definedName name="_xlnm.Print_Titles" localSheetId="4">'SO 451 SO 451 Pol'!$1:$7</definedName>
    <definedName name="_xlnm.Print_Titles" localSheetId="5">'SO 902 01 Pol'!$1:$7</definedName>
    <definedName name="_xlnm.Print_Titles" localSheetId="6">'VRN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103 SO 103 Pol'!$A$1:$X$167</definedName>
    <definedName name="_xlnm.Print_Area" localSheetId="4">'SO 451 SO 451 Pol'!$A$1:$X$57</definedName>
    <definedName name="_xlnm.Print_Area" localSheetId="5">'SO 902 01 Pol'!$A$1:$X$100</definedName>
    <definedName name="_xlnm.Print_Area" localSheetId="1">Stavba!$A$1:$J$75</definedName>
    <definedName name="_xlnm.Print_Area" localSheetId="6">'VRN VRN Pol'!$A$1:$X$53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52" i="15"/>
  <c r="BA48" i="15"/>
  <c r="BA47" i="15"/>
  <c r="BA41" i="15"/>
  <c r="BA37" i="15"/>
  <c r="BA30" i="15"/>
  <c r="BA23" i="15"/>
  <c r="BA18" i="15"/>
  <c r="BA11" i="15"/>
  <c r="G8" i="15"/>
  <c r="G9" i="15"/>
  <c r="AF52" i="15" s="1"/>
  <c r="I9" i="15"/>
  <c r="K9" i="15"/>
  <c r="O9" i="15"/>
  <c r="Q9" i="15"/>
  <c r="V9" i="15"/>
  <c r="G16" i="15"/>
  <c r="I16" i="15"/>
  <c r="I8" i="15" s="1"/>
  <c r="K16" i="15"/>
  <c r="K8" i="15" s="1"/>
  <c r="M16" i="15"/>
  <c r="O16" i="15"/>
  <c r="O8" i="15" s="1"/>
  <c r="Q16" i="15"/>
  <c r="Q8" i="15" s="1"/>
  <c r="V16" i="15"/>
  <c r="V8" i="15" s="1"/>
  <c r="G22" i="15"/>
  <c r="M22" i="15" s="1"/>
  <c r="I22" i="15"/>
  <c r="K22" i="15"/>
  <c r="O22" i="15"/>
  <c r="Q22" i="15"/>
  <c r="V22" i="15"/>
  <c r="G26" i="15"/>
  <c r="I26" i="15"/>
  <c r="K26" i="15"/>
  <c r="M26" i="15"/>
  <c r="O26" i="15"/>
  <c r="Q26" i="15"/>
  <c r="V26" i="15"/>
  <c r="G29" i="15"/>
  <c r="I29" i="15"/>
  <c r="K29" i="15"/>
  <c r="M29" i="15"/>
  <c r="O29" i="15"/>
  <c r="Q29" i="15"/>
  <c r="V29" i="15"/>
  <c r="G33" i="15"/>
  <c r="I33" i="15"/>
  <c r="K33" i="15"/>
  <c r="M33" i="15"/>
  <c r="O33" i="15"/>
  <c r="Q33" i="15"/>
  <c r="V33" i="15"/>
  <c r="G40" i="15"/>
  <c r="I40" i="15"/>
  <c r="K40" i="15"/>
  <c r="M40" i="15"/>
  <c r="O40" i="15"/>
  <c r="Q40" i="15"/>
  <c r="V40" i="15"/>
  <c r="G46" i="15"/>
  <c r="I46" i="15"/>
  <c r="K46" i="15"/>
  <c r="M46" i="15"/>
  <c r="O46" i="15"/>
  <c r="Q46" i="15"/>
  <c r="V46" i="15"/>
  <c r="AE52" i="15"/>
  <c r="G99" i="14"/>
  <c r="BA27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4" i="14"/>
  <c r="M14" i="14" s="1"/>
  <c r="I14" i="14"/>
  <c r="K14" i="14"/>
  <c r="O14" i="14"/>
  <c r="Q14" i="14"/>
  <c r="V14" i="14"/>
  <c r="G18" i="14"/>
  <c r="M18" i="14" s="1"/>
  <c r="I18" i="14"/>
  <c r="K18" i="14"/>
  <c r="O18" i="14"/>
  <c r="Q18" i="14"/>
  <c r="V18" i="14"/>
  <c r="G22" i="14"/>
  <c r="M22" i="14" s="1"/>
  <c r="I22" i="14"/>
  <c r="K22" i="14"/>
  <c r="O22" i="14"/>
  <c r="Q22" i="14"/>
  <c r="V22" i="14"/>
  <c r="G26" i="14"/>
  <c r="I26" i="14"/>
  <c r="K26" i="14"/>
  <c r="M26" i="14"/>
  <c r="O26" i="14"/>
  <c r="Q26" i="14"/>
  <c r="V26" i="14"/>
  <c r="G30" i="14"/>
  <c r="M30" i="14" s="1"/>
  <c r="I30" i="14"/>
  <c r="K30" i="14"/>
  <c r="O30" i="14"/>
  <c r="Q30" i="14"/>
  <c r="V30" i="14"/>
  <c r="G33" i="14"/>
  <c r="I33" i="14"/>
  <c r="K33" i="14"/>
  <c r="M33" i="14"/>
  <c r="O33" i="14"/>
  <c r="Q33" i="14"/>
  <c r="V33" i="14"/>
  <c r="G36" i="14"/>
  <c r="I36" i="14"/>
  <c r="G37" i="14"/>
  <c r="I37" i="14"/>
  <c r="K37" i="14"/>
  <c r="M37" i="14"/>
  <c r="O37" i="14"/>
  <c r="Q37" i="14"/>
  <c r="V37" i="14"/>
  <c r="G41" i="14"/>
  <c r="I41" i="14"/>
  <c r="K41" i="14"/>
  <c r="K36" i="14" s="1"/>
  <c r="M41" i="14"/>
  <c r="M36" i="14" s="1"/>
  <c r="O41" i="14"/>
  <c r="O36" i="14" s="1"/>
  <c r="Q41" i="14"/>
  <c r="Q36" i="14" s="1"/>
  <c r="V41" i="14"/>
  <c r="V36" i="14" s="1"/>
  <c r="G45" i="14"/>
  <c r="G46" i="14"/>
  <c r="I46" i="14"/>
  <c r="K46" i="14"/>
  <c r="K45" i="14" s="1"/>
  <c r="M46" i="14"/>
  <c r="O46" i="14"/>
  <c r="O45" i="14" s="1"/>
  <c r="Q46" i="14"/>
  <c r="Q45" i="14" s="1"/>
  <c r="V46" i="14"/>
  <c r="V45" i="14" s="1"/>
  <c r="G51" i="14"/>
  <c r="I51" i="14"/>
  <c r="I45" i="14" s="1"/>
  <c r="K51" i="14"/>
  <c r="M51" i="14"/>
  <c r="O51" i="14"/>
  <c r="Q51" i="14"/>
  <c r="V51" i="14"/>
  <c r="G56" i="14"/>
  <c r="I56" i="14"/>
  <c r="K56" i="14"/>
  <c r="M56" i="14"/>
  <c r="O56" i="14"/>
  <c r="Q56" i="14"/>
  <c r="V56" i="14"/>
  <c r="G61" i="14"/>
  <c r="I61" i="14"/>
  <c r="K61" i="14"/>
  <c r="M61" i="14"/>
  <c r="O61" i="14"/>
  <c r="Q61" i="14"/>
  <c r="V61" i="14"/>
  <c r="G73" i="14"/>
  <c r="M73" i="14" s="1"/>
  <c r="I73" i="14"/>
  <c r="K73" i="14"/>
  <c r="O73" i="14"/>
  <c r="Q73" i="14"/>
  <c r="V73" i="14"/>
  <c r="G85" i="14"/>
  <c r="I85" i="14"/>
  <c r="K85" i="14"/>
  <c r="O85" i="14"/>
  <c r="Q85" i="14"/>
  <c r="V85" i="14"/>
  <c r="G86" i="14"/>
  <c r="M86" i="14" s="1"/>
  <c r="M85" i="14" s="1"/>
  <c r="I86" i="14"/>
  <c r="K86" i="14"/>
  <c r="O86" i="14"/>
  <c r="Q86" i="14"/>
  <c r="V86" i="14"/>
  <c r="O89" i="14"/>
  <c r="Q89" i="14"/>
  <c r="V89" i="14"/>
  <c r="G90" i="14"/>
  <c r="M90" i="14" s="1"/>
  <c r="M89" i="14" s="1"/>
  <c r="I90" i="14"/>
  <c r="I89" i="14" s="1"/>
  <c r="K90" i="14"/>
  <c r="K89" i="14" s="1"/>
  <c r="O90" i="14"/>
  <c r="Q90" i="14"/>
  <c r="V90" i="14"/>
  <c r="Q94" i="14"/>
  <c r="V94" i="14"/>
  <c r="G95" i="14"/>
  <c r="G94" i="14" s="1"/>
  <c r="I95" i="14"/>
  <c r="I94" i="14" s="1"/>
  <c r="K95" i="14"/>
  <c r="K94" i="14" s="1"/>
  <c r="M95" i="14"/>
  <c r="M94" i="14" s="1"/>
  <c r="O95" i="14"/>
  <c r="O94" i="14" s="1"/>
  <c r="Q95" i="14"/>
  <c r="V95" i="14"/>
  <c r="AE99" i="14"/>
  <c r="G56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4" i="13"/>
  <c r="M14" i="13" s="1"/>
  <c r="I14" i="13"/>
  <c r="K14" i="13"/>
  <c r="O14" i="13"/>
  <c r="Q14" i="13"/>
  <c r="V14" i="13"/>
  <c r="G20" i="13"/>
  <c r="I20" i="13"/>
  <c r="K20" i="13"/>
  <c r="M20" i="13"/>
  <c r="O20" i="13"/>
  <c r="Q20" i="13"/>
  <c r="V20" i="13"/>
  <c r="G25" i="13"/>
  <c r="G26" i="13"/>
  <c r="I26" i="13"/>
  <c r="K26" i="13"/>
  <c r="M26" i="13"/>
  <c r="O26" i="13"/>
  <c r="O25" i="13" s="1"/>
  <c r="Q26" i="13"/>
  <c r="Q25" i="13" s="1"/>
  <c r="V26" i="13"/>
  <c r="V25" i="13" s="1"/>
  <c r="G29" i="13"/>
  <c r="I29" i="13"/>
  <c r="I25" i="13" s="1"/>
  <c r="K29" i="13"/>
  <c r="K25" i="13" s="1"/>
  <c r="M29" i="13"/>
  <c r="O29" i="13"/>
  <c r="Q29" i="13"/>
  <c r="V29" i="13"/>
  <c r="G33" i="13"/>
  <c r="I33" i="13"/>
  <c r="K33" i="13"/>
  <c r="M33" i="13"/>
  <c r="O33" i="13"/>
  <c r="Q33" i="13"/>
  <c r="V33" i="13"/>
  <c r="G37" i="13"/>
  <c r="I37" i="13"/>
  <c r="K37" i="13"/>
  <c r="M37" i="13"/>
  <c r="O37" i="13"/>
  <c r="Q37" i="13"/>
  <c r="V37" i="13"/>
  <c r="G42" i="13"/>
  <c r="M42" i="13" s="1"/>
  <c r="I42" i="13"/>
  <c r="K42" i="13"/>
  <c r="O42" i="13"/>
  <c r="Q42" i="13"/>
  <c r="V42" i="13"/>
  <c r="G47" i="13"/>
  <c r="I47" i="13"/>
  <c r="K47" i="13"/>
  <c r="M47" i="13"/>
  <c r="O47" i="13"/>
  <c r="Q47" i="13"/>
  <c r="V47" i="13"/>
  <c r="G52" i="13"/>
  <c r="M52" i="13" s="1"/>
  <c r="I52" i="13"/>
  <c r="K52" i="13"/>
  <c r="O52" i="13"/>
  <c r="Q52" i="13"/>
  <c r="V52" i="13"/>
  <c r="AE56" i="13"/>
  <c r="G166" i="12"/>
  <c r="BA111" i="12"/>
  <c r="BA103" i="12"/>
  <c r="BA57" i="12"/>
  <c r="BA45" i="12"/>
  <c r="BA41" i="12"/>
  <c r="BA19" i="12"/>
  <c r="BA14" i="12"/>
  <c r="G8" i="12"/>
  <c r="G9" i="12"/>
  <c r="AF166" i="12" s="1"/>
  <c r="I9" i="12"/>
  <c r="I8" i="12" s="1"/>
  <c r="K9" i="12"/>
  <c r="O9" i="12"/>
  <c r="Q9" i="12"/>
  <c r="V9" i="12"/>
  <c r="G13" i="12"/>
  <c r="I13" i="12"/>
  <c r="K13" i="12"/>
  <c r="K8" i="12" s="1"/>
  <c r="M13" i="12"/>
  <c r="O13" i="12"/>
  <c r="O8" i="12" s="1"/>
  <c r="Q13" i="12"/>
  <c r="Q8" i="12" s="1"/>
  <c r="V13" i="12"/>
  <c r="V8" i="12" s="1"/>
  <c r="G18" i="12"/>
  <c r="I18" i="12"/>
  <c r="K18" i="12"/>
  <c r="M18" i="12"/>
  <c r="O18" i="12"/>
  <c r="Q18" i="12"/>
  <c r="V18" i="12"/>
  <c r="G23" i="12"/>
  <c r="I23" i="12"/>
  <c r="K23" i="12"/>
  <c r="M23" i="12"/>
  <c r="O23" i="12"/>
  <c r="Q23" i="12"/>
  <c r="V23" i="12"/>
  <c r="G28" i="12"/>
  <c r="I28" i="12"/>
  <c r="K28" i="12"/>
  <c r="M28" i="12"/>
  <c r="O28" i="12"/>
  <c r="Q28" i="12"/>
  <c r="V28" i="12"/>
  <c r="G32" i="12"/>
  <c r="I32" i="12"/>
  <c r="K32" i="12"/>
  <c r="M32" i="12"/>
  <c r="O32" i="12"/>
  <c r="Q32" i="12"/>
  <c r="V32" i="12"/>
  <c r="G36" i="12"/>
  <c r="I36" i="12"/>
  <c r="K36" i="12"/>
  <c r="M36" i="12"/>
  <c r="O36" i="12"/>
  <c r="Q36" i="12"/>
  <c r="V36" i="12"/>
  <c r="G40" i="12"/>
  <c r="M40" i="12" s="1"/>
  <c r="I40" i="12"/>
  <c r="K40" i="12"/>
  <c r="O40" i="12"/>
  <c r="Q40" i="12"/>
  <c r="V40" i="12"/>
  <c r="G44" i="12"/>
  <c r="M44" i="12" s="1"/>
  <c r="I44" i="12"/>
  <c r="K44" i="12"/>
  <c r="O44" i="12"/>
  <c r="Q44" i="12"/>
  <c r="V44" i="12"/>
  <c r="G48" i="12"/>
  <c r="M48" i="12" s="1"/>
  <c r="I48" i="12"/>
  <c r="K48" i="12"/>
  <c r="O48" i="12"/>
  <c r="Q48" i="12"/>
  <c r="V48" i="12"/>
  <c r="G52" i="12"/>
  <c r="I52" i="12"/>
  <c r="K52" i="12"/>
  <c r="M52" i="12"/>
  <c r="O52" i="12"/>
  <c r="Q52" i="12"/>
  <c r="V52" i="12"/>
  <c r="G56" i="12"/>
  <c r="I56" i="12"/>
  <c r="K56" i="12"/>
  <c r="M56" i="12"/>
  <c r="O56" i="12"/>
  <c r="Q56" i="12"/>
  <c r="V56" i="12"/>
  <c r="G60" i="12"/>
  <c r="I60" i="12"/>
  <c r="K60" i="12"/>
  <c r="M60" i="12"/>
  <c r="O60" i="12"/>
  <c r="Q60" i="12"/>
  <c r="V60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76" i="12"/>
  <c r="M76" i="12" s="1"/>
  <c r="M75" i="12" s="1"/>
  <c r="I76" i="12"/>
  <c r="I75" i="12" s="1"/>
  <c r="K76" i="12"/>
  <c r="O76" i="12"/>
  <c r="Q76" i="12"/>
  <c r="V76" i="12"/>
  <c r="G79" i="12"/>
  <c r="I79" i="12"/>
  <c r="K79" i="12"/>
  <c r="M79" i="12"/>
  <c r="O79" i="12"/>
  <c r="O75" i="12" s="1"/>
  <c r="Q79" i="12"/>
  <c r="V79" i="12"/>
  <c r="V75" i="12" s="1"/>
  <c r="G82" i="12"/>
  <c r="I82" i="12"/>
  <c r="K82" i="12"/>
  <c r="K75" i="12" s="1"/>
  <c r="M82" i="12"/>
  <c r="O82" i="12"/>
  <c r="Q82" i="12"/>
  <c r="V82" i="12"/>
  <c r="G86" i="12"/>
  <c r="I86" i="12"/>
  <c r="K86" i="12"/>
  <c r="M86" i="12"/>
  <c r="O86" i="12"/>
  <c r="Q86" i="12"/>
  <c r="V86" i="12"/>
  <c r="G90" i="12"/>
  <c r="I90" i="12"/>
  <c r="K90" i="12"/>
  <c r="M90" i="12"/>
  <c r="O90" i="12"/>
  <c r="Q90" i="12"/>
  <c r="Q75" i="12" s="1"/>
  <c r="V90" i="12"/>
  <c r="G94" i="12"/>
  <c r="I94" i="12"/>
  <c r="K94" i="12"/>
  <c r="M94" i="12"/>
  <c r="O94" i="12"/>
  <c r="Q94" i="12"/>
  <c r="V94" i="12"/>
  <c r="G98" i="12"/>
  <c r="I98" i="12"/>
  <c r="K98" i="12"/>
  <c r="M98" i="12"/>
  <c r="O98" i="12"/>
  <c r="Q98" i="12"/>
  <c r="V98" i="12"/>
  <c r="G102" i="12"/>
  <c r="M102" i="12" s="1"/>
  <c r="I102" i="12"/>
  <c r="K102" i="12"/>
  <c r="O102" i="12"/>
  <c r="Q102" i="12"/>
  <c r="V102" i="12"/>
  <c r="G107" i="12"/>
  <c r="I107" i="12"/>
  <c r="K107" i="12"/>
  <c r="M107" i="12"/>
  <c r="O107" i="12"/>
  <c r="Q107" i="12"/>
  <c r="V107" i="12"/>
  <c r="G110" i="12"/>
  <c r="M110" i="12" s="1"/>
  <c r="I110" i="12"/>
  <c r="K110" i="12"/>
  <c r="O110" i="12"/>
  <c r="Q110" i="12"/>
  <c r="V110" i="12"/>
  <c r="G117" i="12"/>
  <c r="I117" i="12"/>
  <c r="K117" i="12"/>
  <c r="M117" i="12"/>
  <c r="O117" i="12"/>
  <c r="Q117" i="12"/>
  <c r="V117" i="12"/>
  <c r="G120" i="12"/>
  <c r="I120" i="12"/>
  <c r="K120" i="12"/>
  <c r="M120" i="12"/>
  <c r="O120" i="12"/>
  <c r="Q120" i="12"/>
  <c r="V120" i="12"/>
  <c r="G124" i="12"/>
  <c r="G123" i="12" s="1"/>
  <c r="I124" i="12"/>
  <c r="I123" i="12" s="1"/>
  <c r="K124" i="12"/>
  <c r="K123" i="12" s="1"/>
  <c r="O124" i="12"/>
  <c r="O123" i="12" s="1"/>
  <c r="Q124" i="12"/>
  <c r="Q123" i="12" s="1"/>
  <c r="V124" i="12"/>
  <c r="V123" i="12" s="1"/>
  <c r="G128" i="12"/>
  <c r="I128" i="12"/>
  <c r="K128" i="12"/>
  <c r="M128" i="12"/>
  <c r="O128" i="12"/>
  <c r="Q128" i="12"/>
  <c r="V128" i="12"/>
  <c r="G132" i="12"/>
  <c r="I132" i="12"/>
  <c r="K132" i="12"/>
  <c r="M132" i="12"/>
  <c r="O132" i="12"/>
  <c r="Q132" i="12"/>
  <c r="V132" i="12"/>
  <c r="G135" i="12"/>
  <c r="M135" i="12" s="1"/>
  <c r="I135" i="12"/>
  <c r="K135" i="12"/>
  <c r="O135" i="12"/>
  <c r="Q135" i="12"/>
  <c r="V135" i="12"/>
  <c r="G139" i="12"/>
  <c r="I139" i="12"/>
  <c r="K139" i="12"/>
  <c r="M139" i="12"/>
  <c r="O139" i="12"/>
  <c r="Q139" i="12"/>
  <c r="V139" i="12"/>
  <c r="G142" i="12"/>
  <c r="I142" i="12"/>
  <c r="K142" i="12"/>
  <c r="M142" i="12"/>
  <c r="G143" i="12"/>
  <c r="I143" i="12"/>
  <c r="K143" i="12"/>
  <c r="M143" i="12"/>
  <c r="O143" i="12"/>
  <c r="O142" i="12" s="1"/>
  <c r="Q143" i="12"/>
  <c r="Q142" i="12" s="1"/>
  <c r="V143" i="12"/>
  <c r="V142" i="12" s="1"/>
  <c r="G146" i="12"/>
  <c r="O146" i="12"/>
  <c r="Q146" i="12"/>
  <c r="G147" i="12"/>
  <c r="I147" i="12"/>
  <c r="K147" i="12"/>
  <c r="M147" i="12"/>
  <c r="O147" i="12"/>
  <c r="Q147" i="12"/>
  <c r="V147" i="12"/>
  <c r="V146" i="12" s="1"/>
  <c r="G150" i="12"/>
  <c r="I150" i="12"/>
  <c r="K150" i="12"/>
  <c r="M150" i="12"/>
  <c r="O150" i="12"/>
  <c r="Q150" i="12"/>
  <c r="V150" i="12"/>
  <c r="G153" i="12"/>
  <c r="M153" i="12" s="1"/>
  <c r="I153" i="12"/>
  <c r="K153" i="12"/>
  <c r="O153" i="12"/>
  <c r="Q153" i="12"/>
  <c r="V153" i="12"/>
  <c r="G157" i="12"/>
  <c r="I157" i="12"/>
  <c r="K157" i="12"/>
  <c r="M157" i="12"/>
  <c r="O157" i="12"/>
  <c r="Q157" i="12"/>
  <c r="V157" i="12"/>
  <c r="G159" i="12"/>
  <c r="M159" i="12" s="1"/>
  <c r="I159" i="12"/>
  <c r="I146" i="12" s="1"/>
  <c r="K159" i="12"/>
  <c r="K146" i="12" s="1"/>
  <c r="O159" i="12"/>
  <c r="Q159" i="12"/>
  <c r="V159" i="12"/>
  <c r="G162" i="12"/>
  <c r="I162" i="12"/>
  <c r="K162" i="12"/>
  <c r="M162" i="12"/>
  <c r="O162" i="12"/>
  <c r="Q162" i="12"/>
  <c r="V162" i="12"/>
  <c r="AE166" i="12"/>
  <c r="I20" i="1"/>
  <c r="I19" i="1"/>
  <c r="I18" i="1"/>
  <c r="I17" i="1"/>
  <c r="I16" i="1"/>
  <c r="I75" i="1"/>
  <c r="J74" i="1" s="1"/>
  <c r="F49" i="1"/>
  <c r="G49" i="1"/>
  <c r="G25" i="1" s="1"/>
  <c r="A25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9" i="1" s="1"/>
  <c r="J28" i="1"/>
  <c r="J26" i="1"/>
  <c r="G38" i="1"/>
  <c r="F38" i="1"/>
  <c r="J23" i="1"/>
  <c r="J24" i="1"/>
  <c r="J25" i="1"/>
  <c r="J27" i="1"/>
  <c r="E24" i="1"/>
  <c r="E26" i="1"/>
  <c r="J73" i="1" l="1"/>
  <c r="J71" i="1"/>
  <c r="J72" i="1"/>
  <c r="J70" i="1"/>
  <c r="J66" i="1"/>
  <c r="J65" i="1"/>
  <c r="J67" i="1"/>
  <c r="J68" i="1"/>
  <c r="J69" i="1"/>
  <c r="A26" i="1"/>
  <c r="G26" i="1"/>
  <c r="G28" i="1"/>
  <c r="G23" i="1"/>
  <c r="M9" i="15"/>
  <c r="M8" i="15" s="1"/>
  <c r="M45" i="14"/>
  <c r="M9" i="14"/>
  <c r="M8" i="14" s="1"/>
  <c r="AF99" i="14"/>
  <c r="G89" i="14"/>
  <c r="M25" i="13"/>
  <c r="M9" i="13"/>
  <c r="M8" i="13" s="1"/>
  <c r="AF56" i="13"/>
  <c r="M146" i="12"/>
  <c r="M124" i="12"/>
  <c r="M123" i="12" s="1"/>
  <c r="G75" i="12"/>
  <c r="M9" i="12"/>
  <c r="M8" i="12" s="1"/>
  <c r="I21" i="1"/>
  <c r="I39" i="1"/>
  <c r="I49" i="1" s="1"/>
  <c r="J75" i="1" l="1"/>
  <c r="A23" i="1"/>
  <c r="J44" i="1"/>
  <c r="J45" i="1"/>
  <c r="J43" i="1"/>
  <c r="J48" i="1"/>
  <c r="J42" i="1"/>
  <c r="J41" i="1"/>
  <c r="J46" i="1"/>
  <c r="J39" i="1"/>
  <c r="J49" i="1" s="1"/>
  <c r="J47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3DD1963D-E1CA-461D-AC9C-70C2DA74E15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F3436D-0282-4D86-9035-177F7A849D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39C72B2A-DD24-48A6-A84C-AA4091F233E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25BC39-522B-41E2-AC9B-22C774189B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7C8D4AE5-2DED-46E9-B4FA-0F197E7B506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27525E-9E64-414C-872A-054741F0A07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D0D0E59D-3C18-43AD-814F-6EB55D1D46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E3CEBA-6508-4B27-BE6E-FD30FB939F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<sst xmlns="http://schemas.openxmlformats.org/spreadsheetml/2006/main" count="1349" uniqueCount="424">
  <si>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</si>
  <si>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</si>
  <si>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</si>
  <si>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</si>
  <si>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</si>
  <si>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</si>
  <si>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</si>
  <si>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</si>
  <si>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</si>
  <si>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</si>
  <si>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</si>
  <si>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</si>
  <si>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</si>
  <si>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</si>
  <si>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</si>
  <si>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</si>
  <si>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</si>
  <si>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</si>
  <si>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</si>
  <si>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</si>
  <si>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</si>
  <si>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</si>
  <si>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</si>
  <si>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</si>
  <si>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</si>
  <si>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</si>
  <si>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</si>
  <si>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</si>
  <si>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</si>
  <si>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</si>
  <si>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</si>
  <si>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</si>
  <si>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</si>
  <si>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</si>
  <si>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</si>
  <si>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</si>
  <si>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</si>
  <si>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</si>
  <si>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</si>
  <si>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</si>
  <si>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</si>
  <si>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</si>
  <si>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</si>
  <si>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Petr Guňka</t>
  </si>
  <si>
    <t>KAS04/2022_1</t>
  </si>
  <si>
    <t>ŘEŠENÍ VEŘEJNÉHO PROSTRANSTVÍ BÝVALÝCH KASÁREN V KRNOVĚ-IV.ETAPA</t>
  </si>
  <si>
    <t>Stavba</t>
  </si>
  <si>
    <t>Stavební objekt</t>
  </si>
  <si>
    <t>SO 103</t>
  </si>
  <si>
    <t>CHODNÍKY A SPOLEČNÁ CYKLOSTEZKA</t>
  </si>
  <si>
    <t>SO 451</t>
  </si>
  <si>
    <t>Veřejné osvětlení VO</t>
  </si>
  <si>
    <t>SO 902</t>
  </si>
  <si>
    <t>PODZEMNÍ KONTEJNERY NA TŘÍDĚNÝ ODPAD</t>
  </si>
  <si>
    <t>01</t>
  </si>
  <si>
    <t xml:space="preserve"> PODZEMNÍ KONTEJNERY NA TŘÍDĚNÝ ODPAD</t>
  </si>
  <si>
    <t>VRN</t>
  </si>
  <si>
    <t>VEDLEŠÍ ROZPOČTOVÉ NÁKLADY</t>
  </si>
  <si>
    <t>Celkem za stavbu</t>
  </si>
  <si>
    <t>CZK</t>
  </si>
  <si>
    <t>#POPS</t>
  </si>
  <si>
    <t>Popis stavby: KAS04/2022_1 - ŘEŠENÍ VEŘEJNÉHO PROSTRANSTVÍ BÝVALÝCH KASÁREN V KRNOVĚ-IV.ETAPA</t>
  </si>
  <si>
    <t>#POPO</t>
  </si>
  <si>
    <t>Popis objektu: SO 103 - CHODNÍKY A SPOLEČNÁ CYKLOSTEZKA</t>
  </si>
  <si>
    <t>#POPR</t>
  </si>
  <si>
    <t>Popis rozpočtu: SO 103 - CHODNÍKY A SPOLEČNÁ CYKLOSTEZKA</t>
  </si>
  <si>
    <t>Popis objektu: SO 451 - Veřejné osvětlení VO</t>
  </si>
  <si>
    <t>Popis rozpočtu: SO 451 - Veřejné osvětlení VO</t>
  </si>
  <si>
    <t>Popis objektu: SO 902 - PODZEMNÍ KONTEJNERY NA TŘÍDĚNÝ ODPAD</t>
  </si>
  <si>
    <t>Popis rozpočtu: 01 -  PODZEMNÍ KONTEJNERY NA TŘÍDĚNÝ ODPAD</t>
  </si>
  <si>
    <t>Popis objektu: VRN - VEDLEŠÍ ROZPOČTOVÉ NÁKLADY</t>
  </si>
  <si>
    <t>Popis rozpočtu: VRN - VEDLEŠÍ ROZPOČTOVÉ NÁKLADY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</si>
  <si>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</si>
  <si>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</si>
  <si>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</si>
  <si>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</si>
  <si>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</si>
  <si>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</si>
  <si>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</si>
  <si>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</si>
  <si>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</si>
  <si>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</si>
  <si>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91</t>
  </si>
  <si>
    <t>Doplňující práce na komunikaci</t>
  </si>
  <si>
    <t>99</t>
  </si>
  <si>
    <t>Staveništní přesun hmot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</si>
  <si>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</si>
  <si>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</si>
  <si>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</si>
  <si>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</si>
  <si>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</si>
  <si>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</si>
  <si>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</si>
  <si>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</si>
  <si>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</si>
  <si>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</si>
  <si>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</si>
  <si>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</si>
  <si>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</si>
  <si>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</si>
  <si>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</si>
  <si>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</si>
  <si>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</si>
  <si>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</si>
  <si>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</si>
  <si>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</si>
  <si>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</si>
  <si>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</si>
  <si>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</si>
  <si>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</si>
  <si>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</si>
  <si>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</si>
  <si>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</si>
  <si>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</si>
  <si>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</si>
  <si>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</si>
  <si>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</si>
  <si>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</si>
  <si>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</si>
  <si>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</si>
  <si>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</si>
  <si>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</si>
  <si>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</si>
  <si>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113107430R00</t>
  </si>
  <si>
    <t>Odstranění podkladů nebo krytů z kameniva těženého, v ploše jednotlivě nad 50 m2, tloušťka vrstvy 300 mm</t>
  </si>
  <si>
    <t>m2</t>
  </si>
  <si>
    <t>822-1</t>
  </si>
  <si>
    <t>RTS 22/ II</t>
  </si>
  <si>
    <t>Práce</t>
  </si>
  <si>
    <t>POL1_</t>
  </si>
  <si>
    <t xml:space="preserve">ODTARSNĚNÍSTAV. KONSTRUKCE POD ZPEVNĚNÝMI PLOCHAMI : </t>
  </si>
  <si>
    <t>VV</t>
  </si>
  <si>
    <t>(POD STVA. ASF. PLOCHAMI) : 30</t>
  </si>
  <si>
    <t>SPU</t>
  </si>
  <si>
    <t>113151119R00</t>
  </si>
  <si>
    <t>Odstranění podkladu, krytu frézováním povrch živičný, plochy do 500 m2 na jednom objektu nebo při provádění pruhu šířky do  750 mm, tloušťky 100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</si>
  <si>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</si>
  <si>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</si>
  <si>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 xml:space="preserve">ODTARSNĚNÍSTAV. KONSTRUKCE POD ZPEVNNĚÝMI PLOCHAMI : 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</si>
  <si>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</si>
  <si>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</si>
  <si>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</si>
  <si>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</si>
  <si>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silniční obrubník : 25</t>
  </si>
  <si>
    <t>přídlažba : 25</t>
  </si>
  <si>
    <t>122201103R00</t>
  </si>
  <si>
    <t>Odkopávky a  prokopávky nezapažené v hornině 3  přes 1 000 do 10 000 m3</t>
  </si>
  <si>
    <t>m3</t>
  </si>
  <si>
    <t>800-1</t>
  </si>
  <si>
    <t>s přehozením výkopku na vzdálenost do 3 m nebo s naložením na dopravní prostředek,</t>
  </si>
  <si>
    <t>dlážděné chodníky : (180*3,2)*0,30*1,1</t>
  </si>
  <si>
    <t>OSKOPÁVKY PRO SANACI PLÁNĚ tl. 300 mm : (180*3,2*0,3)</t>
  </si>
  <si>
    <t>122201109R00</t>
  </si>
  <si>
    <t>Odkopávky a  prokopávky nezapažené v hornině 3  příplatek k cenám za lepivost horniny</t>
  </si>
  <si>
    <t>Odkaz na mn. položky pořadí 4 : 362,88000</t>
  </si>
  <si>
    <t>162701105RT3</t>
  </si>
  <si>
    <t>Vodorovné přemístění výkopku z horniny 1 až 4, na vzdálenost přes 9 000  do 10 000 m</t>
  </si>
  <si>
    <t>po suchu, bez naložení výkopku, avšak se složením bez rozhrnutí, zpáteční cesta vozidla.</t>
  </si>
  <si>
    <t>vodorvné přemístění na vzdálenost do 15 km : (362,88*0,8)</t>
  </si>
  <si>
    <t>162701109RT3</t>
  </si>
  <si>
    <t>Vodorovné přemístění výkopku příplatek k ceně za každých dalších i započatých 1 000 m přes 10 000 m  z horniny 1 až 4</t>
  </si>
  <si>
    <t>příplatek za 5km nad 10 km (celkem 15 km) : 5*290,30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</si>
  <si>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</si>
  <si>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</si>
  <si>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</si>
  <si>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obsyp objketů - předpoklád se 20% odkopávek : 362,88*0,2</t>
  </si>
  <si>
    <t>175101209R00</t>
  </si>
  <si>
    <t>Obsyp objektů příplatek za prohození sypaniny</t>
  </si>
  <si>
    <t>Odkaz na mn. položky pořadí 8 : 72,57600</t>
  </si>
  <si>
    <t>180403112R00</t>
  </si>
  <si>
    <t>Založení trávníku parterový trávník, výsevem, na svahu přes 1:5 do 1:2</t>
  </si>
  <si>
    <t>823-1</t>
  </si>
  <si>
    <t>na půdě předem připravené s pokosením, naložením, odvozem odpadu do 20 km a se složením,</t>
  </si>
  <si>
    <t>180*1*2</t>
  </si>
  <si>
    <t>181101102R00</t>
  </si>
  <si>
    <t>Úprava pláně v zářezech v hornině 1 až 4, se zhutněním</t>
  </si>
  <si>
    <t>vyrovnáním výškových rozdílů, ploch vodorovných a ploch do sklonu 1 : 5.</t>
  </si>
  <si>
    <t>180*3,2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</si>
  <si>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</si>
  <si>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</si>
  <si>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</si>
  <si>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</si>
  <si>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1- 4, skupina 17 05 04 z Katalogu odpadů</t>
  </si>
  <si>
    <t>Odkaz na mn. položky pořadí 6 : 290,30400</t>
  </si>
  <si>
    <t>21461EOA0</t>
  </si>
  <si>
    <t>SEPARAČNÍ GEOTEXTILIE DO 500G/M2</t>
  </si>
  <si>
    <t>M2</t>
  </si>
  <si>
    <t>EXP 21</t>
  </si>
  <si>
    <t>Agregovaná položka</t>
  </si>
  <si>
    <t>POL2_</t>
  </si>
  <si>
    <t>Položka zahrnuje:</t>
  </si>
  <si>
    <t>POP</t>
  </si>
  <si>
    <t>- dodávku předepsané geotextilie</t>
  </si>
  <si>
    <t>- úpravu, očištění a ochranu podkladu</t>
  </si>
  <si>
    <t>- přichycení k podkladu, případně zatížení</t>
  </si>
  <si>
    <t>- úpravy spojů a zajištění okrajů</t>
  </si>
  <si>
    <t>- úpravy pro odvodnění</t>
  </si>
  <si>
    <t>- nutné přesahy</t>
  </si>
  <si>
    <t>- mimostaveništní a vnitrostaveništní dopravu</t>
  </si>
  <si>
    <t>564851111RT2</t>
  </si>
  <si>
    <t>Podklad ze štěrkodrti s rozprostřením a zhutněním frakce 0-32 mm, tloušťka po zhutnění 150 mm, Kamenivo nestanovené</t>
  </si>
  <si>
    <t>stav komunikace v místě napojení chodníků apod. : 30*2</t>
  </si>
  <si>
    <t>564851111RT4</t>
  </si>
  <si>
    <t>Podklad ze štěrkodrti s rozprostřením a zhutněním frakce 0-63 mm, tloušťka po zhutnění 150 mm, Kamenivo nestanovené</t>
  </si>
  <si>
    <t>OSKOPÁVKY PRO SANACI PLÁNĚ tl. 300 mm : (180*3,2)</t>
  </si>
  <si>
    <t>564861111RT2</t>
  </si>
  <si>
    <t>Podklad ze štěrkodrti s rozprostřením a zhutněním frakce 0-32 mm, tloušťka po zhutnění 200 mm, Kamenivo nestanovené</t>
  </si>
  <si>
    <t>podklad ze štěrkodrti (ŠDA 0/32.EG.ČSN 736126)..............................tl. 200mm    100MPa</t>
  </si>
  <si>
    <t>podkladní vsrtva pod dlážděné chodníky : 180*3,2</t>
  </si>
  <si>
    <t>573211112R00</t>
  </si>
  <si>
    <t>Postřik živičný spojovací bez posypu kamenivem z asfaltu silničního, v množství 0,2 kg/m2</t>
  </si>
  <si>
    <t>RTS 22/ I</t>
  </si>
  <si>
    <t>bez posypu kamenivem</t>
  </si>
  <si>
    <t>féz. stav komunikace v místě napojení chodníků apod. : 30</t>
  </si>
  <si>
    <t>573231111R00</t>
  </si>
  <si>
    <t>Postřik živičný spojovací bez posypu kamenivem ze silniční emulze, v množství od 0,5 do 0,7 kg/m2</t>
  </si>
  <si>
    <t>577141112R00</t>
  </si>
  <si>
    <t>Beton asfaltový s rozprostřením a zhutněním v pruhu šířky do 3 m, ACO 11+ nebo ACO 16+, tloušťky 50 mm, plochy přes 1000 m2</t>
  </si>
  <si>
    <t xml:space="preserve">večtně ošetřní pracovních spár (zalití, prořezání apod). : </t>
  </si>
  <si>
    <t>577141122R00</t>
  </si>
  <si>
    <t>Beton asfaltový s rozprostřením a zhutněním v pruhu šířky do 3 m, ACL 16+, tloušťky 50 mm, plochy přes 1000 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</si>
  <si>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</si>
  <si>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</si>
  <si>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</si>
  <si>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CHODNÍK  (200/200/60) : 360*1,05</t>
  </si>
  <si>
    <t>SLP DLAŽBA (200/100/60) : 9,6*1,05</t>
  </si>
  <si>
    <t>596291111R00</t>
  </si>
  <si>
    <t>Řezání zámkové dlažby tloušťky 60 mm</t>
  </si>
  <si>
    <t>Odkaz na mn. položky pořadí 22 : 388,08000</t>
  </si>
  <si>
    <t>57475OA0</t>
  </si>
  <si>
    <t>VOZOVKOVÉ VÝZTUŽNÉ VRSTVY Z GEOMŘÍŽOVINY</t>
  </si>
  <si>
    <t>- dodání geomříže v požadované kvalitě a v množství včetně přesahů (přesahy započteny v jednotkové ceně)</t>
  </si>
  <si>
    <t>- očištění podkladu</t>
  </si>
  <si>
    <t>- pokládka geomříže dle předepsaného technologického předpisu</t>
  </si>
  <si>
    <t>- bude realizováno po schválneí investorem</t>
  </si>
  <si>
    <t>592451151R</t>
  </si>
  <si>
    <t>dlažba betonová dvouvrstvá, skladebná; obdélník; dlaždice pro nevidomé; červená; l = 200 mm; š = 100 mm; tl. 60,0 mm</t>
  </si>
  <si>
    <t>SPCM</t>
  </si>
  <si>
    <t>Specifikace</t>
  </si>
  <si>
    <t>POL3_</t>
  </si>
  <si>
    <t>(9,60)*1,05</t>
  </si>
  <si>
    <t>5924511900R</t>
  </si>
  <si>
    <t>dlažba betonová dvouvrstvá; čtverec; šedá; l = 200 mm; š = 200 mm; tl. 60,0 mm</t>
  </si>
  <si>
    <t>(360)*1,05</t>
  </si>
  <si>
    <t>916661111RT5</t>
  </si>
  <si>
    <t>Osazení parkového obrubníku betonového včetně dodávky obrubníku 80x250x1000 mm, s boční opěrou z betonu prostého</t>
  </si>
  <si>
    <t>se zřízením lože z betonu prostého C 12/15 tl. 80-100 mm</t>
  </si>
  <si>
    <t>180*2</t>
  </si>
  <si>
    <t>917862111RT7</t>
  </si>
  <si>
    <t>Osazení silničního nebo chodníkového betonového obrubníku včetně dodávky betonovéího obrubníku  stojatého, rozměru 1000/150/250 mm, s boční opěrou z betonu prostého, do lože z betonu prostého C 12/15</t>
  </si>
  <si>
    <t>S dodáním hmot pro lože tl. 80-100 mm.</t>
  </si>
  <si>
    <t>OBRUBA V MÍSTEVCH NPOJENÍ NA STAV KOMUNIKACI : (25)*1,05</t>
  </si>
  <si>
    <t>917932121R00</t>
  </si>
  <si>
    <t>Osazení silniční přídlažby  z betonových dlaždic o rozměru 500x250 mm,  , lože z betonu C16/20, bez dodávky přídlažby</t>
  </si>
  <si>
    <t>přídlažba podél komunikace : (25)*1,05</t>
  </si>
  <si>
    <t>919735112R00</t>
  </si>
  <si>
    <t>Řezání stávajících krytů nebo podkladů živičných, hloubky přes 50 do 100 mm</t>
  </si>
  <si>
    <t>včetně spotřeby vody</t>
  </si>
  <si>
    <t>50</t>
  </si>
  <si>
    <t>592162116R</t>
  </si>
  <si>
    <t>přídlažba silniční; beton; l = 500 mm; š = 250 mm; h = 80 mm; přírodní</t>
  </si>
  <si>
    <t>kus</t>
  </si>
  <si>
    <t>5%ztrátné : (25/0,5)*1,05</t>
  </si>
  <si>
    <t>998225111R00</t>
  </si>
  <si>
    <t>Přesun hmot komunikací a letišť, kryt živičný jakékoliv délky objektu</t>
  </si>
  <si>
    <t>t</t>
  </si>
  <si>
    <t>Přesun hmot</t>
  </si>
  <si>
    <t>POL7_</t>
  </si>
  <si>
    <t>vodorovně do 200 m</t>
  </si>
  <si>
    <t>979990001R00.1</t>
  </si>
  <si>
    <t>Poplatek za skládku stavební suti</t>
  </si>
  <si>
    <t>Vlastní</t>
  </si>
  <si>
    <t>RTS 18/ II</t>
  </si>
  <si>
    <t>VIZ. POLOŽKA Č.113107430R : 30*0,3*2,0</t>
  </si>
  <si>
    <t>979990103R00.1</t>
  </si>
  <si>
    <t>Poplatek za uložení suti - beton, skupina odpadu 170101</t>
  </si>
  <si>
    <t>VIZ. POLOŽKA Č.113202111R : 50*0,45*0,45*2,4</t>
  </si>
  <si>
    <t>979999995R00.1</t>
  </si>
  <si>
    <t>Poplatek za recyklaci asfalt (skup.170302)</t>
  </si>
  <si>
    <t>170 302</t>
  </si>
  <si>
    <t>VIZ. POLOŽKA Č. 113151119R : 30*0,1*2,4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</si>
  <si>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</si>
  <si>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</si>
  <si>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</si>
  <si>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</si>
  <si>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</si>
  <si>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</si>
  <si>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Příplatek za dalších 14 km dopravy nad 1 km (celková vzdálenost 15km)</t>
  </si>
  <si>
    <t>979087212R00</t>
  </si>
  <si>
    <t>Nakládání na dopravní prostředky suti</t>
  </si>
  <si>
    <t>pro vodorovnou dopravu</t>
  </si>
  <si>
    <t>SUM</t>
  </si>
  <si>
    <t>END</t>
  </si>
  <si>
    <t>210010046R00</t>
  </si>
  <si>
    <t xml:space="preserve">Montáž trubky ohebné, ocelové, uložené pevně, průměr 48 mm,  ,  </t>
  </si>
  <si>
    <t xml:space="preserve">ochranná trubka pro napájecí kabel, včetně protažení kabelu a uložení : </t>
  </si>
  <si>
    <t>mezi sloupy : 240</t>
  </si>
  <si>
    <t>propoje : 60</t>
  </si>
  <si>
    <t>210220002RT2</t>
  </si>
  <si>
    <t>Montáž uzemňovacího vedení na povrchu, včetně svorek upevnění a připojení, z drátů ocelových pozinkovaných  (FeZn),  , včetně dodávky drátu průměru 10 mm, bez nátěru</t>
  </si>
  <si>
    <t>včetně montáže svorek spojovacích, odbočných, upevňovacích a spojovacího materiálu.</t>
  </si>
  <si>
    <t xml:space="preserve">uložení do výkopu a vyvedení na sloup : </t>
  </si>
  <si>
    <t>34571020R.1</t>
  </si>
  <si>
    <t>Trubka elektroinst. ohebná kopodur 3363</t>
  </si>
  <si>
    <t>RTS 20/ I</t>
  </si>
  <si>
    <t xml:space="preserve">ochranná trubka pro napájecí kabel : </t>
  </si>
  <si>
    <t>460010022R00</t>
  </si>
  <si>
    <t>Vytýčení kabelové trasy podél silnice</t>
  </si>
  <si>
    <t>km</t>
  </si>
  <si>
    <t>0,25</t>
  </si>
  <si>
    <t>460100001RT1</t>
  </si>
  <si>
    <t>Pouzdrový základ 250x800 mm mimo osu trasy, kompletní zhot.pouzdrového základu</t>
  </si>
  <si>
    <t xml:space="preserve">veškeré provedení osazení stožárů, výkop, osazení stožáru, pouzdrový základ, vycentrování, jeřáb,odvoz suti na skládku aj. : </t>
  </si>
  <si>
    <t>8</t>
  </si>
  <si>
    <t>460120002RT1</t>
  </si>
  <si>
    <t>Zához jámy, hornina třídy 3 - 4, upěchování a úprava povrchu</t>
  </si>
  <si>
    <t xml:space="preserve">zához jam pro sloupy včetně úpravy po demontovaných sloupech : </t>
  </si>
  <si>
    <t>460200164RT2</t>
  </si>
  <si>
    <t>Výkop kabelové rýhy 35/80 cm  hor.4, ruční výkop rýhy</t>
  </si>
  <si>
    <t xml:space="preserve">veškeré výkopy pro napájecí kabel : </t>
  </si>
  <si>
    <t>460490012RT1</t>
  </si>
  <si>
    <t>Fólie výstražná z PVC, šířka 33 cm, fólie PVC šířka 33 cm</t>
  </si>
  <si>
    <t xml:space="preserve">výstražná rudá folie včetně uložení : </t>
  </si>
  <si>
    <t>460570164R00</t>
  </si>
  <si>
    <t>Zához rýhy 35/80 cm, hornina třídy 4, se zhutněním</t>
  </si>
  <si>
    <t xml:space="preserve">kompletní zához a zhutnění : </t>
  </si>
  <si>
    <t>460961602R00</t>
  </si>
  <si>
    <t>Zpracování výsledku měření</t>
  </si>
  <si>
    <t>10</t>
  </si>
  <si>
    <t>122201102R00</t>
  </si>
  <si>
    <t>Odkopávky a  prokopávky nezapažené v hornině 3_x000D_
 přes 100 do 1 000 m3</t>
  </si>
  <si>
    <t xml:space="preserve">odkopávky pro zřízení podzem kontejneru : </t>
  </si>
  <si>
    <t>(plocha v řezu x šířka : 21,50*3,625</t>
  </si>
  <si>
    <t>Odkopávky a  prokopávky nezapažené v hornině 3_x000D_
 příplatek k cenám za lepivost horniny</t>
  </si>
  <si>
    <t>Odkaz na mn. položky pořadí 1 : 77,93750</t>
  </si>
  <si>
    <t>vodorvné přemístění na vzdálenost do 15 km : 77,94-14,32</t>
  </si>
  <si>
    <t>Vodorovné přemístění výkopku příplatek k ceně za každých dalších i započatých 1 000 m přes 10 000 m_x000D_
 z horniny 1 až 4</t>
  </si>
  <si>
    <t>příplatek za 5km nad 10 km (celkem 15 km) : 5*63,62</t>
  </si>
  <si>
    <t>obsyp kontejenrových stání : 3,95*3,625</t>
  </si>
  <si>
    <t>Poplatky za skládku horniny 1- 4</t>
  </si>
  <si>
    <t>Odkaz na mn. položky pořadí 3 : 63,62000</t>
  </si>
  <si>
    <t>58344171R</t>
  </si>
  <si>
    <t>štěrkodrť frakce 0,0 až 32,0 mm; třída C; Jihomoravský kraj</t>
  </si>
  <si>
    <t>obsyp kontejenrových stání : 3,95*3,625*2,4</t>
  </si>
  <si>
    <t>273323611RT2</t>
  </si>
  <si>
    <t xml:space="preserve">Beton základových desek železový vodostavební třídy C 30/37, stupeň vlivu prostředí XD3, odolnost proti korozi způsobené chloridy </t>
  </si>
  <si>
    <t>801-1</t>
  </si>
  <si>
    <t>bez dodávky a uložení výztuže</t>
  </si>
  <si>
    <t>základoví deska pod kontejnery : 2*2,37</t>
  </si>
  <si>
    <t>273361921RT8</t>
  </si>
  <si>
    <t>Výztuž základových desek ze svařovaných sítí průměr drátu 8 mm, velikost oka 100/100 mm</t>
  </si>
  <si>
    <t>včetně distančních prvků</t>
  </si>
  <si>
    <t>7,90kg/m2 : (8,7*2,37*2)*7,90*0,001</t>
  </si>
  <si>
    <t>311261141R00</t>
  </si>
  <si>
    <t>Osazování bloků nadzákladových zdí přes 0,80 do 1,20 m3</t>
  </si>
  <si>
    <t>z betonu prostého nebo železového na maltu MC 25,</t>
  </si>
  <si>
    <t>osazení hnízd pro zřízení kontejneru o objemu 3 m3 - 1,75 m 3 : 3</t>
  </si>
  <si>
    <t>osazení hnízd pro zřízení kontejneru o objemu 5 m3 -2,20 m3 : 1</t>
  </si>
  <si>
    <t>R001</t>
  </si>
  <si>
    <t>Prefa jímka na kontejner o objemu 3,0 m3</t>
  </si>
  <si>
    <t xml:space="preserve">ks    </t>
  </si>
  <si>
    <t>Indiv</t>
  </si>
  <si>
    <t>(včetně dopravy a vnitrostaveništní a mimostaveništíní dopravy)</t>
  </si>
  <si>
    <t>R002</t>
  </si>
  <si>
    <t>Prefa jímka pro kontejnery o objemu 5 m3</t>
  </si>
  <si>
    <t>R003</t>
  </si>
  <si>
    <t>Dodávka a montáž podzemního kontejneru 3m3, včetně dopravy</t>
  </si>
  <si>
    <t>Elektricky otvíraná pochozí plošina (E-KLAP)</t>
  </si>
  <si>
    <t>cena zahrnuje veškeré náklady na dodváku a montáž podzmního kontejneru : 3</t>
  </si>
  <si>
    <t xml:space="preserve">(detailní popis montáže a požadovaných vlastností viz. TZ 902) : </t>
  </si>
  <si>
    <t>R004</t>
  </si>
  <si>
    <t>Dodávka a montáž podzemního kontejenru 5m3, včetně dopravy</t>
  </si>
  <si>
    <t>cena zahrnuje veškeré náklady na dodváku a montáž podzmního kontejneru : 1</t>
  </si>
  <si>
    <t>564861111RT4</t>
  </si>
  <si>
    <t>Podklad ze štěrkodrti s rozprostřením a zhutněním frakce 0-63 mm, tloušťka po zhutnění 200 mm</t>
  </si>
  <si>
    <t>podkladní vrstva pod základ kontejneru : 8,7*2,37</t>
  </si>
  <si>
    <t>14,5*1,05</t>
  </si>
  <si>
    <t>do ceny jous započítány veškeré náklady na dodávku a montáž želbet. prefa jímky na konstejnery</t>
  </si>
  <si>
    <t>Objem PK (3m3 )</t>
  </si>
  <si>
    <t>pochozí plocha z gumového recyklátu</t>
  </si>
  <si>
    <t>antigrafittová úprava vhoz. šachet</t>
  </si>
  <si>
    <t>reklamní banner A3 umístěný na šachtě</t>
  </si>
  <si>
    <t>DUO kontejner (rozdělení bílé/barevné sklo)</t>
  </si>
  <si>
    <t>Vhozová šachta ZEMI (nerezová ocel)</t>
  </si>
  <si>
    <t>Protihluková úprava kontejneru na sklo</t>
  </si>
  <si>
    <t>Objem PK (5m3 )</t>
  </si>
  <si>
    <t>02620OA0</t>
  </si>
  <si>
    <t>ZKOUŠENÍ KONSTRUKCÍ A PRACÍ NEZÁVISLOU ZKUŠEBNOU</t>
  </si>
  <si>
    <t>kompl</t>
  </si>
  <si>
    <t>Zkoušení konstrukcí a prací nezávislou zkušebnou:</t>
  </si>
  <si>
    <t>- zahrnuje veškeré náklady spojené s objednatelem požadovanými zkouškami, tj. provedení jádrových vývrtů o průměru 100 mm v nové vrstvě vozovky z asfaltového betonu a pracemi zkušebny pro ověření tloušťky obrusné vsrtvy, míry zhutnění, mezerovitost akontroly spojení vrstvy s podkladem.</t>
  </si>
  <si>
    <t>-zkoušky budou provedeny dle platných ČSN, TP a TKP.</t>
  </si>
  <si>
    <t>4</t>
  </si>
  <si>
    <t>02720OA0</t>
  </si>
  <si>
    <t>POMOC PRÁCE ZŘÍZ NEBO ZAJIŠŤ REGULACI A OCHRANU DOPRAVY</t>
  </si>
  <si>
    <t>Zabezpečení staveniště dopravní značení na stavenišť.</t>
  </si>
  <si>
    <t>Projednání dočasné úpravy dopravního značení po dobu výstavby s územně příslušným odborem dopravy a d DI Policie ČR.</t>
  </si>
  <si>
    <t>Zřízení, údržba a odstranění dopravního značení.</t>
  </si>
  <si>
    <t>02730OA0</t>
  </si>
  <si>
    <t>POMOC PRÁCE ZŘÍZ NEBO ZAJIŠŤ OCHRANU INŽENÝRSKÝCH SÍTÍ</t>
  </si>
  <si>
    <t>Náklady na vytyčení inženýrských sítí na staveništi jejich správci, s případným provedením průzkumných sond.</t>
  </si>
  <si>
    <t>02911OA0</t>
  </si>
  <si>
    <t>OSTATNÍ POŽADAVKY - GEODETICKÉ ZAMĚŘENÍ</t>
  </si>
  <si>
    <t>vypracování geometrického plánu (1ks) : 1</t>
  </si>
  <si>
    <t>02944OA0</t>
  </si>
  <si>
    <t>OSTAT POŽADAVKY - DOKUMENTACE SKUTEČ PROVEDENÍ V DIGIT FORMĚ</t>
  </si>
  <si>
    <t>Průzkumné, geodetické a projektové práce geodetické práce při stavbě a po výstavbě,zaměření skutečného provedení stavby (odevzdání dokumentace skutečného provedení stavby v počtu 4 paré v papírové podobě a 4 ksx v ele. na CD).</t>
  </si>
  <si>
    <t>02946OA0</t>
  </si>
  <si>
    <t>OSTAT POŽADAVKY - FOTODOKUMENTACE</t>
  </si>
  <si>
    <t>Pořízení fotodokumentace stavby po dnech a její předání na nosiči CD</t>
  </si>
  <si>
    <t>položka zahrnuje: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</si>
  <si>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</si>
  <si>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</si>
  <si>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02991OA0</t>
  </si>
  <si>
    <t>OSTATNÍ POŽADAVKY - INFORMAČNÍ TABULE</t>
  </si>
  <si>
    <t>Dodávka a osazení 2 ks informační tabule s uvedením názvu stavby, investora stavby a zhotovitele stavby, s uvedením termínu realizace stavby a s uvedením kontaktu na odpovědného stavbyvedoucího</t>
  </si>
  <si>
    <t>" Billboard - informace o stavbě !</t>
  </si>
  <si>
    <t>"logo dle požadavků investora, pevný materiál např. dřevo, plast + příslušná konstrukce"</t>
  </si>
  <si>
    <t>billborad včetně informační desky : 2</t>
  </si>
  <si>
    <t>03100OA0</t>
  </si>
  <si>
    <t>ZAŘÍZENÍ STAVENIŠTĚ - ZŘÍZENÍ, PROVOZ, DEMONTÁŽ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</si>
  <si>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</si>
  <si>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</si>
  <si>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- cena zahrnuje veškeré náklady na laboratorní zkoušky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</si>
</sst>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KiXUnWQNI3Lharhq+v9P6uwsDEW99AcQWzN6v2foSBqKUjzHw7rIeSuQnzQJrBWwyRCHn6tF5QNQC2Bdjqpbow==" saltValue="+cblOPtYAYfV61wBsTO3X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abSelected="1" topLeftCell="B2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SUMIF(F65:F74,A16,I65:I74)+SUMIF(F65:F74,"PSU",I65:I74)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SUMIF(F65:F74,A17,I65:I74)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SUMIF(F65:F74,A18,I65:I74)</f>
        <v>0</v>
      </c>
      <c r="J18" s="85"/>
    </row>
    <row r="19" spans="1:10" ht="23.25" customHeight="1" x14ac:dyDescent="0.2">
      <c r="A19" s="194" t="s">
        <v>93</v>
      </c>
      <c r="B19" s="38" t="s">
        <v>27</v>
      </c>
      <c r="C19" s="62"/>
      <c r="D19" s="63"/>
      <c r="E19" s="83"/>
      <c r="F19" s="84"/>
      <c r="G19" s="83"/>
      <c r="H19" s="84"/>
      <c r="I19" s="83">
        <f>SUMIF(F65:F74,A19,I65:I74)</f>
        <v>0</v>
      </c>
      <c r="J19" s="85"/>
    </row>
    <row r="20" spans="1:10" ht="23.25" customHeight="1" x14ac:dyDescent="0.2">
      <c r="A20" s="194" t="s">
        <v>94</v>
      </c>
      <c r="B20" s="38" t="s">
        <v>28</v>
      </c>
      <c r="C20" s="62"/>
      <c r="D20" s="63"/>
      <c r="E20" s="83"/>
      <c r="F20" s="84"/>
      <c r="G20" s="83"/>
      <c r="H20" s="84"/>
      <c r="I20" s="83">
        <f>SUMIF(F65:F74,A20,I65:I74)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'SO 103 SO 103 Pol'!AE166+'SO 451 SO 451 Pol'!AE56+'SO 902 01 Pol'!AE99+'VRN VRN Pol'!AE52</f>
        <v>0</v>
      </c>
      <c r="G39" s="148">
        <f>'SO 103 SO 103 Pol'!AF166+'SO 451 SO 451 Pol'!AF56+'SO 902 01 Pol'!AF99+'VRN VRN Pol'!AF52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48</v>
      </c>
      <c r="C41" s="152" t="s">
        <v>49</v>
      </c>
      <c r="D41" s="152"/>
      <c r="E41" s="152"/>
      <c r="F41" s="153">
        <f>'SO 103 SO 103 Pol'!AE166</f>
        <v>0</v>
      </c>
      <c r="G41" s="154">
        <f>'SO 103 SO 103 Pol'!AF166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48</v>
      </c>
      <c r="C42" s="146" t="s">
        <v>49</v>
      </c>
      <c r="D42" s="146"/>
      <c r="E42" s="146"/>
      <c r="F42" s="157">
        <f>'SO 103 SO 103 Pol'!AE166</f>
        <v>0</v>
      </c>
      <c r="G42" s="149">
        <f>'SO 103 SO 103 Pol'!AF166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50</v>
      </c>
      <c r="C43" s="152" t="s">
        <v>51</v>
      </c>
      <c r="D43" s="152"/>
      <c r="E43" s="152"/>
      <c r="F43" s="153">
        <f>'SO 451 SO 451 Pol'!AE56</f>
        <v>0</v>
      </c>
      <c r="G43" s="154">
        <f>'SO 451 SO 451 Pol'!AF56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50</v>
      </c>
      <c r="C44" s="146" t="s">
        <v>51</v>
      </c>
      <c r="D44" s="146"/>
      <c r="E44" s="146"/>
      <c r="F44" s="157">
        <f>'SO 451 SO 451 Pol'!AE56</f>
        <v>0</v>
      </c>
      <c r="G44" s="149">
        <f>'SO 451 SO 451 Pol'!AF56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2</v>
      </c>
      <c r="B45" s="151" t="s">
        <v>52</v>
      </c>
      <c r="C45" s="152" t="s">
        <v>53</v>
      </c>
      <c r="D45" s="152"/>
      <c r="E45" s="152"/>
      <c r="F45" s="153">
        <f>'SO 902 01 Pol'!AE99</f>
        <v>0</v>
      </c>
      <c r="G45" s="154">
        <f>'SO 902 01 Pol'!AF99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54</v>
      </c>
      <c r="C46" s="146" t="s">
        <v>55</v>
      </c>
      <c r="D46" s="146"/>
      <c r="E46" s="146"/>
      <c r="F46" s="157">
        <f>'SO 902 01 Pol'!AE99</f>
        <v>0</v>
      </c>
      <c r="G46" s="149">
        <f>'SO 902 01 Pol'!AF99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2</v>
      </c>
      <c r="B47" s="151" t="s">
        <v>56</v>
      </c>
      <c r="C47" s="152" t="s">
        <v>57</v>
      </c>
      <c r="D47" s="152"/>
      <c r="E47" s="152"/>
      <c r="F47" s="153">
        <f>'VRN VRN Pol'!AE52</f>
        <v>0</v>
      </c>
      <c r="G47" s="154">
        <f>'VRN VRN Pol'!AF52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56</v>
      </c>
      <c r="C48" s="146" t="s">
        <v>57</v>
      </c>
      <c r="D48" s="146"/>
      <c r="E48" s="146"/>
      <c r="F48" s="157">
        <f>'VRN VRN Pol'!AE52</f>
        <v>0</v>
      </c>
      <c r="G48" s="149">
        <f>'VRN VRN Pol'!AF52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/>
      <c r="B49" s="158" t="s">
        <v>58</v>
      </c>
      <c r="C49" s="159"/>
      <c r="D49" s="159"/>
      <c r="E49" s="160"/>
      <c r="F49" s="161">
        <f>SUMIF(A39:A48,"=1",F39:F48)</f>
        <v>0</v>
      </c>
      <c r="G49" s="162">
        <f>SUMIF(A39:A48,"=1",G39:G48)</f>
        <v>0</v>
      </c>
      <c r="H49" s="162">
        <f>SUMIF(A39:A48,"=1",H39:H48)</f>
        <v>0</v>
      </c>
      <c r="I49" s="162">
        <f>SUMIF(A39:A48,"=1",I39:I48)</f>
        <v>0</v>
      </c>
      <c r="J49" s="163">
        <f>SUMIF(A39:A48,"=1",J39:J48)</f>
        <v>0</v>
      </c>
    </row>
    <row r="51" spans="1:10" x14ac:dyDescent="0.2">
      <c r="A51" t="s">
        <v>60</v>
      </c>
      <c r="B51" t="s">
        <v>61</v>
      </c>
    </row>
    <row r="52" spans="1:10" x14ac:dyDescent="0.2">
      <c r="A52" t="s">
        <v>62</v>
      </c>
      <c r="B52" t="s">
        <v>63</v>
      </c>
    </row>
    <row r="53" spans="1:10" x14ac:dyDescent="0.2">
      <c r="A53" t="s">
        <v>64</v>
      </c>
      <c r="B53" t="s">
        <v>65</v>
      </c>
    </row>
    <row r="54" spans="1:10" x14ac:dyDescent="0.2">
      <c r="A54" t="s">
        <v>62</v>
      </c>
      <c r="B54" t="s">
        <v>66</v>
      </c>
    </row>
    <row r="55" spans="1:10" x14ac:dyDescent="0.2">
      <c r="A55" t="s">
        <v>64</v>
      </c>
      <c r="B55" t="s">
        <v>67</v>
      </c>
    </row>
    <row r="56" spans="1:10" x14ac:dyDescent="0.2">
      <c r="A56" t="s">
        <v>62</v>
      </c>
      <c r="B56" t="s">
        <v>68</v>
      </c>
    </row>
    <row r="57" spans="1:10" x14ac:dyDescent="0.2">
      <c r="A57" t="s">
        <v>64</v>
      </c>
      <c r="B57" t="s">
        <v>69</v>
      </c>
    </row>
    <row r="58" spans="1:10" x14ac:dyDescent="0.2">
      <c r="A58" t="s">
        <v>62</v>
      </c>
      <c r="B58" t="s">
        <v>70</v>
      </c>
    </row>
    <row r="59" spans="1:10" x14ac:dyDescent="0.2">
      <c r="A59" t="s">
        <v>64</v>
      </c>
      <c r="B59" t="s">
        <v>71</v>
      </c>
    </row>
    <row r="62" spans="1:10" ht="15.75" x14ac:dyDescent="0.25">
      <c r="B62" s="174" t="s">
        <v>72</v>
      </c>
    </row>
    <row r="64" spans="1:10" ht="25.5" customHeight="1" x14ac:dyDescent="0.2">
      <c r="A64" s="176"/>
      <c r="B64" s="179" t="s">
        <v>17</v>
      </c>
      <c r="C64" s="179" t="s">
        <v>5</v>
      </c>
      <c r="D64" s="180"/>
      <c r="E64" s="180"/>
      <c r="F64" s="181" t="s">
        <v>73</v>
      </c>
      <c r="G64" s="181"/>
      <c r="H64" s="181"/>
      <c r="I64" s="181" t="s">
        <v>29</v>
      </c>
      <c r="J64" s="181" t="s">
        <v>0</v>
      </c>
    </row>
    <row r="65" spans="1:10" ht="36.75" customHeight="1" x14ac:dyDescent="0.2">
      <c r="A65" s="177"/>
      <c r="B65" s="182" t="s">
        <v>74</v>
      </c>
      <c r="C65" s="183" t="s">
        <v>75</v>
      </c>
      <c r="D65" s="184"/>
      <c r="E65" s="184"/>
      <c r="F65" s="190" t="s">
        <v>24</v>
      </c>
      <c r="G65" s="191"/>
      <c r="H65" s="191"/>
      <c r="I65" s="191">
        <f>'SO 103 SO 103 Pol'!G8+'SO 902 01 Pol'!G8</f>
        <v>0</v>
      </c>
      <c r="J65" s="188" t="str">
        <f>IF(I75=0,"",I65/I75*100)</f>
        <v/>
      </c>
    </row>
    <row r="66" spans="1:10" ht="36.75" customHeight="1" x14ac:dyDescent="0.2">
      <c r="A66" s="177"/>
      <c r="B66" s="182" t="s">
        <v>76</v>
      </c>
      <c r="C66" s="183" t="s">
        <v>77</v>
      </c>
      <c r="D66" s="184"/>
      <c r="E66" s="184"/>
      <c r="F66" s="190" t="s">
        <v>24</v>
      </c>
      <c r="G66" s="191"/>
      <c r="H66" s="191"/>
      <c r="I66" s="191">
        <f>'SO 103 SO 103 Pol'!G63+'SO 902 01 Pol'!G36</f>
        <v>0</v>
      </c>
      <c r="J66" s="188" t="str">
        <f>IF(I75=0,"",I66/I75*100)</f>
        <v/>
      </c>
    </row>
    <row r="67" spans="1:10" ht="36.75" customHeight="1" x14ac:dyDescent="0.2">
      <c r="A67" s="177"/>
      <c r="B67" s="182" t="s">
        <v>78</v>
      </c>
      <c r="C67" s="183" t="s">
        <v>79</v>
      </c>
      <c r="D67" s="184"/>
      <c r="E67" s="184"/>
      <c r="F67" s="190" t="s">
        <v>24</v>
      </c>
      <c r="G67" s="191"/>
      <c r="H67" s="191"/>
      <c r="I67" s="191">
        <f>'SO 902 01 Pol'!G45</f>
        <v>0</v>
      </c>
      <c r="J67" s="188" t="str">
        <f>IF(I75=0,"",I67/I75*100)</f>
        <v/>
      </c>
    </row>
    <row r="68" spans="1:10" ht="36.75" customHeight="1" x14ac:dyDescent="0.2">
      <c r="A68" s="177"/>
      <c r="B68" s="182" t="s">
        <v>80</v>
      </c>
      <c r="C68" s="183" t="s">
        <v>81</v>
      </c>
      <c r="D68" s="184"/>
      <c r="E68" s="184"/>
      <c r="F68" s="190" t="s">
        <v>24</v>
      </c>
      <c r="G68" s="191"/>
      <c r="H68" s="191"/>
      <c r="I68" s="191">
        <f>'SO 103 SO 103 Pol'!G75+'SO 902 01 Pol'!G85</f>
        <v>0</v>
      </c>
      <c r="J68" s="188" t="str">
        <f>IF(I75=0,"",I68/I75*100)</f>
        <v/>
      </c>
    </row>
    <row r="69" spans="1:10" ht="36.75" customHeight="1" x14ac:dyDescent="0.2">
      <c r="A69" s="177"/>
      <c r="B69" s="182" t="s">
        <v>82</v>
      </c>
      <c r="C69" s="183" t="s">
        <v>83</v>
      </c>
      <c r="D69" s="184"/>
      <c r="E69" s="184"/>
      <c r="F69" s="190" t="s">
        <v>24</v>
      </c>
      <c r="G69" s="191"/>
      <c r="H69" s="191"/>
      <c r="I69" s="191">
        <f>'SO 103 SO 103 Pol'!G123+'SO 902 01 Pol'!G89</f>
        <v>0</v>
      </c>
      <c r="J69" s="188" t="str">
        <f>IF(I75=0,"",I69/I75*100)</f>
        <v/>
      </c>
    </row>
    <row r="70" spans="1:10" ht="36.75" customHeight="1" x14ac:dyDescent="0.2">
      <c r="A70" s="177"/>
      <c r="B70" s="182" t="s">
        <v>84</v>
      </c>
      <c r="C70" s="183" t="s">
        <v>85</v>
      </c>
      <c r="D70" s="184"/>
      <c r="E70" s="184"/>
      <c r="F70" s="190" t="s">
        <v>24</v>
      </c>
      <c r="G70" s="191"/>
      <c r="H70" s="191"/>
      <c r="I70" s="191">
        <f>'SO 103 SO 103 Pol'!G142+'SO 902 01 Pol'!G94</f>
        <v>0</v>
      </c>
      <c r="J70" s="188" t="str">
        <f>IF(I75=0,"",I70/I75*100)</f>
        <v/>
      </c>
    </row>
    <row r="71" spans="1:10" ht="36.75" customHeight="1" x14ac:dyDescent="0.2">
      <c r="A71" s="177"/>
      <c r="B71" s="182" t="s">
        <v>86</v>
      </c>
      <c r="C71" s="183" t="s">
        <v>87</v>
      </c>
      <c r="D71" s="184"/>
      <c r="E71" s="184"/>
      <c r="F71" s="190" t="s">
        <v>26</v>
      </c>
      <c r="G71" s="191"/>
      <c r="H71" s="191"/>
      <c r="I71" s="191">
        <f>'SO 451 SO 451 Pol'!G8</f>
        <v>0</v>
      </c>
      <c r="J71" s="188" t="str">
        <f>IF(I75=0,"",I71/I75*100)</f>
        <v/>
      </c>
    </row>
    <row r="72" spans="1:10" ht="36.75" customHeight="1" x14ac:dyDescent="0.2">
      <c r="A72" s="177"/>
      <c r="B72" s="182" t="s">
        <v>88</v>
      </c>
      <c r="C72" s="183" t="s">
        <v>89</v>
      </c>
      <c r="D72" s="184"/>
      <c r="E72" s="184"/>
      <c r="F72" s="190" t="s">
        <v>26</v>
      </c>
      <c r="G72" s="191"/>
      <c r="H72" s="191"/>
      <c r="I72" s="191">
        <f>'SO 451 SO 451 Pol'!G25</f>
        <v>0</v>
      </c>
      <c r="J72" s="188" t="str">
        <f>IF(I75=0,"",I72/I75*100)</f>
        <v/>
      </c>
    </row>
    <row r="73" spans="1:10" ht="36.75" customHeight="1" x14ac:dyDescent="0.2">
      <c r="A73" s="177"/>
      <c r="B73" s="182" t="s">
        <v>90</v>
      </c>
      <c r="C73" s="183" t="s">
        <v>91</v>
      </c>
      <c r="D73" s="184"/>
      <c r="E73" s="184"/>
      <c r="F73" s="190" t="s">
        <v>92</v>
      </c>
      <c r="G73" s="191"/>
      <c r="H73" s="191"/>
      <c r="I73" s="191">
        <f>'SO 103 SO 103 Pol'!G146</f>
        <v>0</v>
      </c>
      <c r="J73" s="188" t="str">
        <f>IF(I75=0,"",I73/I75*100)</f>
        <v/>
      </c>
    </row>
    <row r="74" spans="1:10" ht="36.75" customHeight="1" x14ac:dyDescent="0.2">
      <c r="A74" s="177"/>
      <c r="B74" s="182" t="s">
        <v>93</v>
      </c>
      <c r="C74" s="183" t="s">
        <v>27</v>
      </c>
      <c r="D74" s="184"/>
      <c r="E74" s="184"/>
      <c r="F74" s="190" t="s">
        <v>93</v>
      </c>
      <c r="G74" s="191"/>
      <c r="H74" s="191"/>
      <c r="I74" s="191">
        <f>'VRN VRN Pol'!G8</f>
        <v>0</v>
      </c>
      <c r="J74" s="188" t="str">
        <f>IF(I75=0,"",I74/I75*100)</f>
        <v/>
      </c>
    </row>
    <row r="75" spans="1:10" ht="25.5" customHeight="1" x14ac:dyDescent="0.2">
      <c r="A75" s="178"/>
      <c r="B75" s="185" t="s">
        <v>1</v>
      </c>
      <c r="C75" s="186"/>
      <c r="D75" s="187"/>
      <c r="E75" s="187"/>
      <c r="F75" s="192"/>
      <c r="G75" s="193"/>
      <c r="H75" s="193"/>
      <c r="I75" s="193">
        <f>SUM(I65:I74)</f>
        <v>0</v>
      </c>
      <c r="J75" s="189">
        <f>SUM(J65:J74)</f>
        <v>0</v>
      </c>
    </row>
    <row r="76" spans="1:10" x14ac:dyDescent="0.2">
      <c r="F76" s="133"/>
      <c r="G76" s="133"/>
      <c r="H76" s="133"/>
      <c r="I76" s="133"/>
      <c r="J76" s="134"/>
    </row>
    <row r="77" spans="1:10" x14ac:dyDescent="0.2">
      <c r="F77" s="133"/>
      <c r="G77" s="133"/>
      <c r="H77" s="133"/>
      <c r="I77" s="133"/>
      <c r="J77" s="134"/>
    </row>
    <row r="78" spans="1:10" x14ac:dyDescent="0.2">
      <c r="F78" s="133"/>
      <c r="G78" s="133"/>
      <c r="H78" s="133"/>
      <c r="I78" s="133"/>
      <c r="J78" s="134"/>
    </row>
  </sheetData>
  <sheetProtection algorithmName="SHA-512" hashValue="n1pLphcX8O/wNEua2i7o0ODPlencKw+lKdVD2aJIIG58lrI7M0NNl0xHWvcOaNPxZ2VDgGj9kIAvTxJkPp7h7Q==" saltValue="JGQsEzMQDrBSrmyX3uOsU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74:E74"/>
    <mergeCell ref="C69:E69"/>
    <mergeCell ref="C70:E70"/>
    <mergeCell ref="C71:E71"/>
    <mergeCell ref="C72:E72"/>
    <mergeCell ref="C73:E73"/>
    <mergeCell ref="B49:E49"/>
    <mergeCell ref="C65:E65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ft2/t0/Gd3myiyzxJZj2JhL+l0FTp6r++UyarprE+QdkgCyWknWlSa1IQ9GQmGyqAaN6XQVtdFBxYSRAc+zZdQ==" saltValue="cRv7LOY6Af3Z5vKKklfE5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846A-452A-417F-8FA7-98FEEEA2DAD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97</v>
      </c>
      <c r="AG3" t="s">
        <v>98</v>
      </c>
    </row>
    <row r="4" spans="1:60" ht="24.95" customHeight="1" x14ac:dyDescent="0.2">
      <c r="A4" s="200" t="s">
        <v>9</v>
      </c>
      <c r="B4" s="201" t="s">
        <v>48</v>
      </c>
      <c r="C4" s="202" t="s">
        <v>49</v>
      </c>
      <c r="D4" s="203"/>
      <c r="E4" s="203"/>
      <c r="F4" s="203"/>
      <c r="G4" s="204"/>
      <c r="AG4" t="s">
        <v>99</v>
      </c>
    </row>
    <row r="5" spans="1:60" x14ac:dyDescent="0.2">
      <c r="D5" s="10"/>
    </row>
    <row r="6" spans="1:60" ht="38.25" x14ac:dyDescent="0.2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121</v>
      </c>
      <c r="B8" s="225" t="s">
        <v>74</v>
      </c>
      <c r="C8" s="244" t="s">
        <v>75</v>
      </c>
      <c r="D8" s="226"/>
      <c r="E8" s="227"/>
      <c r="F8" s="228"/>
      <c r="G8" s="228">
        <f>SUMIF(AG9:AG62,"&lt;&gt;NOR",G9:G62)</f>
        <v>0</v>
      </c>
      <c r="H8" s="228"/>
      <c r="I8" s="228">
        <f>SUM(I9:I62)</f>
        <v>0</v>
      </c>
      <c r="J8" s="228"/>
      <c r="K8" s="228">
        <f>SUM(K9:K62)</f>
        <v>0</v>
      </c>
      <c r="L8" s="228"/>
      <c r="M8" s="228">
        <f>SUM(M9:M62)</f>
        <v>0</v>
      </c>
      <c r="N8" s="227"/>
      <c r="O8" s="227">
        <f>SUM(O9:O62)</f>
        <v>0</v>
      </c>
      <c r="P8" s="227"/>
      <c r="Q8" s="227">
        <f>SUM(Q9:Q62)</f>
        <v>39.9</v>
      </c>
      <c r="R8" s="228"/>
      <c r="S8" s="228"/>
      <c r="T8" s="229"/>
      <c r="U8" s="223"/>
      <c r="V8" s="223">
        <f>SUM(V9:V62)</f>
        <v>374.39</v>
      </c>
      <c r="W8" s="223"/>
      <c r="X8" s="223"/>
      <c r="AG8" t="s">
        <v>122</v>
      </c>
    </row>
    <row r="9" spans="1:60" ht="22.5" outlineLevel="1" x14ac:dyDescent="0.2">
      <c r="A9" s="231">
        <v>1</v>
      </c>
      <c r="B9" s="232" t="s">
        <v>123</v>
      </c>
      <c r="C9" s="245" t="s">
        <v>124</v>
      </c>
      <c r="D9" s="233" t="s">
        <v>125</v>
      </c>
      <c r="E9" s="234">
        <v>30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0.66</v>
      </c>
      <c r="Q9" s="234">
        <f>ROUND(E9*P9,2)</f>
        <v>19.8</v>
      </c>
      <c r="R9" s="236" t="s">
        <v>126</v>
      </c>
      <c r="S9" s="236" t="s">
        <v>127</v>
      </c>
      <c r="T9" s="237" t="s">
        <v>127</v>
      </c>
      <c r="U9" s="220">
        <v>0.08</v>
      </c>
      <c r="V9" s="220">
        <f>ROUND(E9*U9,2)</f>
        <v>2.4</v>
      </c>
      <c r="W9" s="220"/>
      <c r="X9" s="220" t="s">
        <v>128</v>
      </c>
      <c r="Y9" s="210"/>
      <c r="Z9" s="210"/>
      <c r="AA9" s="210"/>
      <c r="AB9" s="210"/>
      <c r="AC9" s="210"/>
      <c r="AD9" s="210"/>
      <c r="AE9" s="210"/>
      <c r="AF9" s="210"/>
      <c r="AG9" s="210" t="s">
        <v>129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6" t="s">
        <v>130</v>
      </c>
      <c r="D10" s="221"/>
      <c r="E10" s="222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131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6" t="s">
        <v>132</v>
      </c>
      <c r="D11" s="221"/>
      <c r="E11" s="222">
        <v>30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131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7"/>
      <c r="D12" s="238"/>
      <c r="E12" s="238"/>
      <c r="F12" s="238"/>
      <c r="G12" s="238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1">
        <v>2</v>
      </c>
      <c r="B13" s="232" t="s">
        <v>134</v>
      </c>
      <c r="C13" s="245" t="s">
        <v>135</v>
      </c>
      <c r="D13" s="233" t="s">
        <v>125</v>
      </c>
      <c r="E13" s="234">
        <v>30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0.22</v>
      </c>
      <c r="Q13" s="234">
        <f>ROUND(E13*P13,2)</f>
        <v>6.6</v>
      </c>
      <c r="R13" s="236" t="s">
        <v>126</v>
      </c>
      <c r="S13" s="236" t="s">
        <v>127</v>
      </c>
      <c r="T13" s="237" t="s">
        <v>127</v>
      </c>
      <c r="U13" s="220">
        <v>0.12</v>
      </c>
      <c r="V13" s="220">
        <f>ROUND(E13*U13,2)</f>
        <v>3.6</v>
      </c>
      <c r="W13" s="220"/>
      <c r="X13" s="220" t="s">
        <v>128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129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17"/>
      <c r="B14" s="218"/>
      <c r="C14" s="248" t="s">
        <v>136</v>
      </c>
      <c r="D14" s="240"/>
      <c r="E14" s="240"/>
      <c r="F14" s="240"/>
      <c r="G14" s="24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137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9" t="str">
        <f>C14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6" t="s">
        <v>138</v>
      </c>
      <c r="D15" s="221"/>
      <c r="E15" s="222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131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6" t="s">
        <v>132</v>
      </c>
      <c r="D16" s="221"/>
      <c r="E16" s="222">
        <v>30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131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7"/>
      <c r="D17" s="238"/>
      <c r="E17" s="238"/>
      <c r="F17" s="238"/>
      <c r="G17" s="238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133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3</v>
      </c>
      <c r="B18" s="232" t="s">
        <v>139</v>
      </c>
      <c r="C18" s="245" t="s">
        <v>140</v>
      </c>
      <c r="D18" s="233" t="s">
        <v>141</v>
      </c>
      <c r="E18" s="234">
        <v>50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0.27</v>
      </c>
      <c r="Q18" s="234">
        <f>ROUND(E18*P18,2)</f>
        <v>13.5</v>
      </c>
      <c r="R18" s="236" t="s">
        <v>126</v>
      </c>
      <c r="S18" s="236" t="s">
        <v>127</v>
      </c>
      <c r="T18" s="237" t="s">
        <v>127</v>
      </c>
      <c r="U18" s="220">
        <v>0.12</v>
      </c>
      <c r="V18" s="220">
        <f>ROUND(E18*U18,2)</f>
        <v>6</v>
      </c>
      <c r="W18" s="220"/>
      <c r="X18" s="220" t="s">
        <v>128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129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8" t="s">
        <v>142</v>
      </c>
      <c r="D19" s="240"/>
      <c r="E19" s="240"/>
      <c r="F19" s="240"/>
      <c r="G19" s="24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137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9" t="str">
        <f>C19</f>
        <v>s vybouráním lože, s přemístěním hmot na skládku na vzdálenost do 3 m nebo naložením na dopravní prostředek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6" t="s">
        <v>143</v>
      </c>
      <c r="D20" s="221"/>
      <c r="E20" s="222">
        <v>25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131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6" t="s">
        <v>144</v>
      </c>
      <c r="D21" s="221"/>
      <c r="E21" s="222">
        <v>25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131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7"/>
      <c r="D22" s="238"/>
      <c r="E22" s="238"/>
      <c r="F22" s="238"/>
      <c r="G22" s="238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133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1">
        <v>4</v>
      </c>
      <c r="B23" s="232" t="s">
        <v>145</v>
      </c>
      <c r="C23" s="245" t="s">
        <v>146</v>
      </c>
      <c r="D23" s="233" t="s">
        <v>147</v>
      </c>
      <c r="E23" s="234">
        <v>362.88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 t="s">
        <v>148</v>
      </c>
      <c r="S23" s="236" t="s">
        <v>127</v>
      </c>
      <c r="T23" s="237" t="s">
        <v>127</v>
      </c>
      <c r="U23" s="220">
        <v>0.12</v>
      </c>
      <c r="V23" s="220">
        <f>ROUND(E23*U23,2)</f>
        <v>43.55</v>
      </c>
      <c r="W23" s="220"/>
      <c r="X23" s="220" t="s">
        <v>128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129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8" t="s">
        <v>149</v>
      </c>
      <c r="D24" s="240"/>
      <c r="E24" s="240"/>
      <c r="F24" s="240"/>
      <c r="G24" s="24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137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6" t="s">
        <v>150</v>
      </c>
      <c r="D25" s="221"/>
      <c r="E25" s="222">
        <v>190.08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131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6" t="s">
        <v>151</v>
      </c>
      <c r="D26" s="221"/>
      <c r="E26" s="222">
        <v>172.8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131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7"/>
      <c r="D27" s="238"/>
      <c r="E27" s="238"/>
      <c r="F27" s="238"/>
      <c r="G27" s="238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133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1">
        <v>5</v>
      </c>
      <c r="B28" s="232" t="s">
        <v>152</v>
      </c>
      <c r="C28" s="245" t="s">
        <v>153</v>
      </c>
      <c r="D28" s="233" t="s">
        <v>147</v>
      </c>
      <c r="E28" s="234">
        <v>362.88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6" t="s">
        <v>148</v>
      </c>
      <c r="S28" s="236" t="s">
        <v>127</v>
      </c>
      <c r="T28" s="237" t="s">
        <v>127</v>
      </c>
      <c r="U28" s="220">
        <v>0.06</v>
      </c>
      <c r="V28" s="220">
        <f>ROUND(E28*U28,2)</f>
        <v>21.77</v>
      </c>
      <c r="W28" s="220"/>
      <c r="X28" s="220" t="s">
        <v>128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129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8" t="s">
        <v>149</v>
      </c>
      <c r="D29" s="240"/>
      <c r="E29" s="240"/>
      <c r="F29" s="240"/>
      <c r="G29" s="24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137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6" t="s">
        <v>154</v>
      </c>
      <c r="D30" s="221"/>
      <c r="E30" s="222">
        <v>362.88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131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7"/>
      <c r="D31" s="238"/>
      <c r="E31" s="238"/>
      <c r="F31" s="238"/>
      <c r="G31" s="238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133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1">
        <v>6</v>
      </c>
      <c r="B32" s="232" t="s">
        <v>155</v>
      </c>
      <c r="C32" s="245" t="s">
        <v>156</v>
      </c>
      <c r="D32" s="233" t="s">
        <v>147</v>
      </c>
      <c r="E32" s="234">
        <v>290.30399999999997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 t="s">
        <v>148</v>
      </c>
      <c r="S32" s="236" t="s">
        <v>127</v>
      </c>
      <c r="T32" s="237" t="s">
        <v>127</v>
      </c>
      <c r="U32" s="220">
        <v>0.01</v>
      </c>
      <c r="V32" s="220">
        <f>ROUND(E32*U32,2)</f>
        <v>2.9</v>
      </c>
      <c r="W32" s="220"/>
      <c r="X32" s="220" t="s">
        <v>128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129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8" t="s">
        <v>157</v>
      </c>
      <c r="D33" s="240"/>
      <c r="E33" s="240"/>
      <c r="F33" s="240"/>
      <c r="G33" s="24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137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6" t="s">
        <v>158</v>
      </c>
      <c r="D34" s="221"/>
      <c r="E34" s="222">
        <v>290.30399999999997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131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7"/>
      <c r="D35" s="238"/>
      <c r="E35" s="238"/>
      <c r="F35" s="238"/>
      <c r="G35" s="238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133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1">
        <v>7</v>
      </c>
      <c r="B36" s="232" t="s">
        <v>159</v>
      </c>
      <c r="C36" s="245" t="s">
        <v>160</v>
      </c>
      <c r="D36" s="233" t="s">
        <v>147</v>
      </c>
      <c r="E36" s="234">
        <v>1451.5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6" t="s">
        <v>148</v>
      </c>
      <c r="S36" s="236" t="s">
        <v>127</v>
      </c>
      <c r="T36" s="237" t="s">
        <v>127</v>
      </c>
      <c r="U36" s="220">
        <v>0</v>
      </c>
      <c r="V36" s="220">
        <f>ROUND(E36*U36,2)</f>
        <v>0</v>
      </c>
      <c r="W36" s="220"/>
      <c r="X36" s="220" t="s">
        <v>128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129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8" t="s">
        <v>157</v>
      </c>
      <c r="D37" s="240"/>
      <c r="E37" s="240"/>
      <c r="F37" s="240"/>
      <c r="G37" s="24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137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6" t="s">
        <v>161</v>
      </c>
      <c r="D38" s="221"/>
      <c r="E38" s="222">
        <v>1451.5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131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7"/>
      <c r="D39" s="238"/>
      <c r="E39" s="238"/>
      <c r="F39" s="238"/>
      <c r="G39" s="238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133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1">
        <v>8</v>
      </c>
      <c r="B40" s="232" t="s">
        <v>162</v>
      </c>
      <c r="C40" s="245" t="s">
        <v>163</v>
      </c>
      <c r="D40" s="233" t="s">
        <v>147</v>
      </c>
      <c r="E40" s="234">
        <v>72.575999999999993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6" t="s">
        <v>148</v>
      </c>
      <c r="S40" s="236" t="s">
        <v>127</v>
      </c>
      <c r="T40" s="237" t="s">
        <v>127</v>
      </c>
      <c r="U40" s="220">
        <v>2.2000000000000002</v>
      </c>
      <c r="V40" s="220">
        <f>ROUND(E40*U40,2)</f>
        <v>159.66999999999999</v>
      </c>
      <c r="W40" s="220"/>
      <c r="X40" s="220" t="s">
        <v>128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129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17"/>
      <c r="B41" s="218"/>
      <c r="C41" s="248" t="s">
        <v>164</v>
      </c>
      <c r="D41" s="240"/>
      <c r="E41" s="240"/>
      <c r="F41" s="240"/>
      <c r="G41" s="24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137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39" t="str">
        <f>C41</f>
        <v>sypaninou z vhodných hornin tř. 1 - 4 nebo materiálem, uloženým ve vzdálenosti do 30 m od vnějšího kraje objektu, pro jakoukoliv míru zhutnění,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6" t="s">
        <v>165</v>
      </c>
      <c r="D42" s="221"/>
      <c r="E42" s="222">
        <v>72.575999999999993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131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7"/>
      <c r="D43" s="238"/>
      <c r="E43" s="238"/>
      <c r="F43" s="238"/>
      <c r="G43" s="238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133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1">
        <v>9</v>
      </c>
      <c r="B44" s="232" t="s">
        <v>166</v>
      </c>
      <c r="C44" s="245" t="s">
        <v>167</v>
      </c>
      <c r="D44" s="233" t="s">
        <v>147</v>
      </c>
      <c r="E44" s="234">
        <v>72.575999999999993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6" t="s">
        <v>148</v>
      </c>
      <c r="S44" s="236" t="s">
        <v>127</v>
      </c>
      <c r="T44" s="237" t="s">
        <v>127</v>
      </c>
      <c r="U44" s="220">
        <v>1</v>
      </c>
      <c r="V44" s="220">
        <f>ROUND(E44*U44,2)</f>
        <v>72.58</v>
      </c>
      <c r="W44" s="220"/>
      <c r="X44" s="220" t="s">
        <v>128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129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17"/>
      <c r="B45" s="218"/>
      <c r="C45" s="248" t="s">
        <v>164</v>
      </c>
      <c r="D45" s="240"/>
      <c r="E45" s="240"/>
      <c r="F45" s="240"/>
      <c r="G45" s="24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137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39" t="str">
        <f>C45</f>
        <v>sypaninou z vhodných hornin tř. 1 - 4 nebo materiálem, uloženým ve vzdálenosti do 30 m od vnějšího kraje objektu, pro jakoukoliv míru zhutnění,</v>
      </c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6" t="s">
        <v>168</v>
      </c>
      <c r="D46" s="221"/>
      <c r="E46" s="222">
        <v>72.575999999999993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131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7"/>
      <c r="D47" s="238"/>
      <c r="E47" s="238"/>
      <c r="F47" s="238"/>
      <c r="G47" s="238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133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1">
        <v>10</v>
      </c>
      <c r="B48" s="232" t="s">
        <v>169</v>
      </c>
      <c r="C48" s="245" t="s">
        <v>170</v>
      </c>
      <c r="D48" s="233" t="s">
        <v>125</v>
      </c>
      <c r="E48" s="234">
        <v>360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6" t="s">
        <v>171</v>
      </c>
      <c r="S48" s="236" t="s">
        <v>127</v>
      </c>
      <c r="T48" s="237" t="s">
        <v>127</v>
      </c>
      <c r="U48" s="220">
        <v>0.13</v>
      </c>
      <c r="V48" s="220">
        <f>ROUND(E48*U48,2)</f>
        <v>46.8</v>
      </c>
      <c r="W48" s="220"/>
      <c r="X48" s="220" t="s">
        <v>128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129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8" t="s">
        <v>172</v>
      </c>
      <c r="D49" s="240"/>
      <c r="E49" s="240"/>
      <c r="F49" s="240"/>
      <c r="G49" s="24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137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6" t="s">
        <v>173</v>
      </c>
      <c r="D50" s="221"/>
      <c r="E50" s="222">
        <v>360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131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7"/>
      <c r="D51" s="238"/>
      <c r="E51" s="238"/>
      <c r="F51" s="238"/>
      <c r="G51" s="238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133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1">
        <v>11</v>
      </c>
      <c r="B52" s="232" t="s">
        <v>174</v>
      </c>
      <c r="C52" s="245" t="s">
        <v>175</v>
      </c>
      <c r="D52" s="233" t="s">
        <v>125</v>
      </c>
      <c r="E52" s="234">
        <v>576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6" t="s">
        <v>148</v>
      </c>
      <c r="S52" s="236" t="s">
        <v>127</v>
      </c>
      <c r="T52" s="237" t="s">
        <v>127</v>
      </c>
      <c r="U52" s="220">
        <v>0.02</v>
      </c>
      <c r="V52" s="220">
        <f>ROUND(E52*U52,2)</f>
        <v>11.52</v>
      </c>
      <c r="W52" s="220"/>
      <c r="X52" s="220" t="s">
        <v>128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129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8" t="s">
        <v>176</v>
      </c>
      <c r="D53" s="240"/>
      <c r="E53" s="240"/>
      <c r="F53" s="240"/>
      <c r="G53" s="24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137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6" t="s">
        <v>177</v>
      </c>
      <c r="D54" s="221"/>
      <c r="E54" s="222">
        <v>576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131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7"/>
      <c r="D55" s="238"/>
      <c r="E55" s="238"/>
      <c r="F55" s="238"/>
      <c r="G55" s="238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133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1">
        <v>12</v>
      </c>
      <c r="B56" s="232" t="s">
        <v>178</v>
      </c>
      <c r="C56" s="245" t="s">
        <v>179</v>
      </c>
      <c r="D56" s="233" t="s">
        <v>125</v>
      </c>
      <c r="E56" s="234">
        <v>360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6" t="s">
        <v>148</v>
      </c>
      <c r="S56" s="236" t="s">
        <v>127</v>
      </c>
      <c r="T56" s="237" t="s">
        <v>127</v>
      </c>
      <c r="U56" s="220">
        <v>0.01</v>
      </c>
      <c r="V56" s="220">
        <f>ROUND(E56*U56,2)</f>
        <v>3.6</v>
      </c>
      <c r="W56" s="220"/>
      <c r="X56" s="220" t="s">
        <v>128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129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17"/>
      <c r="B57" s="218"/>
      <c r="C57" s="248" t="s">
        <v>180</v>
      </c>
      <c r="D57" s="240"/>
      <c r="E57" s="240"/>
      <c r="F57" s="240"/>
      <c r="G57" s="24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137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39" t="str">
        <f>C57</f>
        <v>s případným nutným přemístěním hromad nebo dočasných skládek na místo potřeby ze vzdálenosti do 30 m, v rovině nebo ve svahu do 1 : 5,</v>
      </c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46" t="s">
        <v>173</v>
      </c>
      <c r="D58" s="221"/>
      <c r="E58" s="222">
        <v>360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131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7"/>
      <c r="D59" s="238"/>
      <c r="E59" s="238"/>
      <c r="F59" s="238"/>
      <c r="G59" s="238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133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1">
        <v>13</v>
      </c>
      <c r="B60" s="232" t="s">
        <v>181</v>
      </c>
      <c r="C60" s="245" t="s">
        <v>182</v>
      </c>
      <c r="D60" s="233" t="s">
        <v>147</v>
      </c>
      <c r="E60" s="234">
        <v>290.30399999999997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4">
        <v>0</v>
      </c>
      <c r="O60" s="234">
        <f>ROUND(E60*N60,2)</f>
        <v>0</v>
      </c>
      <c r="P60" s="234">
        <v>0</v>
      </c>
      <c r="Q60" s="234">
        <f>ROUND(E60*P60,2)</f>
        <v>0</v>
      </c>
      <c r="R60" s="236" t="s">
        <v>148</v>
      </c>
      <c r="S60" s="236" t="s">
        <v>127</v>
      </c>
      <c r="T60" s="237" t="s">
        <v>127</v>
      </c>
      <c r="U60" s="220">
        <v>0</v>
      </c>
      <c r="V60" s="220">
        <f>ROUND(E60*U60,2)</f>
        <v>0</v>
      </c>
      <c r="W60" s="220"/>
      <c r="X60" s="220" t="s">
        <v>128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129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6" t="s">
        <v>183</v>
      </c>
      <c r="D61" s="221"/>
      <c r="E61" s="222">
        <v>290.30399999999997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131</v>
      </c>
      <c r="AH61" s="210">
        <v>5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7"/>
      <c r="D62" s="238"/>
      <c r="E62" s="238"/>
      <c r="F62" s="238"/>
      <c r="G62" s="238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133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4" t="s">
        <v>121</v>
      </c>
      <c r="B63" s="225" t="s">
        <v>76</v>
      </c>
      <c r="C63" s="244" t="s">
        <v>77</v>
      </c>
      <c r="D63" s="226"/>
      <c r="E63" s="227"/>
      <c r="F63" s="228"/>
      <c r="G63" s="228">
        <f>SUMIF(AG64:AG74,"&lt;&gt;NOR",G64:G74)</f>
        <v>0</v>
      </c>
      <c r="H63" s="228"/>
      <c r="I63" s="228">
        <f>SUM(I64:I74)</f>
        <v>0</v>
      </c>
      <c r="J63" s="228"/>
      <c r="K63" s="228">
        <f>SUM(K64:K74)</f>
        <v>0</v>
      </c>
      <c r="L63" s="228"/>
      <c r="M63" s="228">
        <f>SUM(M64:M74)</f>
        <v>0</v>
      </c>
      <c r="N63" s="227"/>
      <c r="O63" s="227">
        <f>SUM(O64:O74)</f>
        <v>0</v>
      </c>
      <c r="P63" s="227"/>
      <c r="Q63" s="227">
        <f>SUM(Q64:Q74)</f>
        <v>0</v>
      </c>
      <c r="R63" s="228"/>
      <c r="S63" s="228"/>
      <c r="T63" s="229"/>
      <c r="U63" s="223"/>
      <c r="V63" s="223">
        <f>SUM(V64:V74)</f>
        <v>0</v>
      </c>
      <c r="W63" s="223"/>
      <c r="X63" s="223"/>
      <c r="AG63" t="s">
        <v>122</v>
      </c>
    </row>
    <row r="64" spans="1:60" outlineLevel="1" x14ac:dyDescent="0.2">
      <c r="A64" s="231">
        <v>14</v>
      </c>
      <c r="B64" s="232" t="s">
        <v>184</v>
      </c>
      <c r="C64" s="245" t="s">
        <v>185</v>
      </c>
      <c r="D64" s="233" t="s">
        <v>186</v>
      </c>
      <c r="E64" s="234">
        <v>576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/>
      <c r="S64" s="236" t="s">
        <v>127</v>
      </c>
      <c r="T64" s="237" t="s">
        <v>187</v>
      </c>
      <c r="U64" s="220">
        <v>0</v>
      </c>
      <c r="V64" s="220">
        <f>ROUND(E64*U64,2)</f>
        <v>0</v>
      </c>
      <c r="W64" s="220"/>
      <c r="X64" s="220" t="s">
        <v>188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189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9" t="s">
        <v>190</v>
      </c>
      <c r="D65" s="241"/>
      <c r="E65" s="241"/>
      <c r="F65" s="241"/>
      <c r="G65" s="241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191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0" t="s">
        <v>192</v>
      </c>
      <c r="D66" s="242"/>
      <c r="E66" s="242"/>
      <c r="F66" s="242"/>
      <c r="G66" s="242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191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0" t="s">
        <v>193</v>
      </c>
      <c r="D67" s="242"/>
      <c r="E67" s="242"/>
      <c r="F67" s="242"/>
      <c r="G67" s="242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191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0" t="s">
        <v>194</v>
      </c>
      <c r="D68" s="242"/>
      <c r="E68" s="242"/>
      <c r="F68" s="242"/>
      <c r="G68" s="242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191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0" t="s">
        <v>195</v>
      </c>
      <c r="D69" s="242"/>
      <c r="E69" s="242"/>
      <c r="F69" s="242"/>
      <c r="G69" s="242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191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0" t="s">
        <v>196</v>
      </c>
      <c r="D70" s="242"/>
      <c r="E70" s="242"/>
      <c r="F70" s="242"/>
      <c r="G70" s="242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191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0" t="s">
        <v>197</v>
      </c>
      <c r="D71" s="242"/>
      <c r="E71" s="242"/>
      <c r="F71" s="242"/>
      <c r="G71" s="242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191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0" t="s">
        <v>198</v>
      </c>
      <c r="D72" s="242"/>
      <c r="E72" s="242"/>
      <c r="F72" s="242"/>
      <c r="G72" s="242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191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46" t="s">
        <v>177</v>
      </c>
      <c r="D73" s="221"/>
      <c r="E73" s="222">
        <v>576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131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7"/>
      <c r="D74" s="238"/>
      <c r="E74" s="238"/>
      <c r="F74" s="238"/>
      <c r="G74" s="238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133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4" t="s">
        <v>121</v>
      </c>
      <c r="B75" s="225" t="s">
        <v>80</v>
      </c>
      <c r="C75" s="244" t="s">
        <v>81</v>
      </c>
      <c r="D75" s="226"/>
      <c r="E75" s="227"/>
      <c r="F75" s="228"/>
      <c r="G75" s="228">
        <f>SUMIF(AG76:AG122,"&lt;&gt;NOR",G76:G122)</f>
        <v>0</v>
      </c>
      <c r="H75" s="228"/>
      <c r="I75" s="228">
        <f>SUM(I76:I122)</f>
        <v>0</v>
      </c>
      <c r="J75" s="228"/>
      <c r="K75" s="228">
        <f>SUM(K76:K122)</f>
        <v>0</v>
      </c>
      <c r="L75" s="228"/>
      <c r="M75" s="228">
        <f>SUM(M76:M122)</f>
        <v>0</v>
      </c>
      <c r="N75" s="227"/>
      <c r="O75" s="227">
        <f>SUM(O76:O122)</f>
        <v>581.9</v>
      </c>
      <c r="P75" s="227"/>
      <c r="Q75" s="227">
        <f>SUM(Q76:Q122)</f>
        <v>0</v>
      </c>
      <c r="R75" s="228"/>
      <c r="S75" s="228"/>
      <c r="T75" s="229"/>
      <c r="U75" s="223"/>
      <c r="V75" s="223">
        <f>SUM(V76:V122)</f>
        <v>374.43</v>
      </c>
      <c r="W75" s="223"/>
      <c r="X75" s="223"/>
      <c r="AG75" t="s">
        <v>122</v>
      </c>
    </row>
    <row r="76" spans="1:60" ht="22.5" outlineLevel="1" x14ac:dyDescent="0.2">
      <c r="A76" s="231">
        <v>15</v>
      </c>
      <c r="B76" s="232" t="s">
        <v>199</v>
      </c>
      <c r="C76" s="245" t="s">
        <v>200</v>
      </c>
      <c r="D76" s="233" t="s">
        <v>125</v>
      </c>
      <c r="E76" s="234">
        <v>60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0.378</v>
      </c>
      <c r="O76" s="234">
        <f>ROUND(E76*N76,2)</f>
        <v>22.68</v>
      </c>
      <c r="P76" s="234">
        <v>0</v>
      </c>
      <c r="Q76" s="234">
        <f>ROUND(E76*P76,2)</f>
        <v>0</v>
      </c>
      <c r="R76" s="236" t="s">
        <v>126</v>
      </c>
      <c r="S76" s="236" t="s">
        <v>127</v>
      </c>
      <c r="T76" s="237" t="s">
        <v>127</v>
      </c>
      <c r="U76" s="220">
        <v>0.03</v>
      </c>
      <c r="V76" s="220">
        <f>ROUND(E76*U76,2)</f>
        <v>1.8</v>
      </c>
      <c r="W76" s="220"/>
      <c r="X76" s="220" t="s">
        <v>128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129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46" t="s">
        <v>201</v>
      </c>
      <c r="D77" s="221"/>
      <c r="E77" s="222">
        <v>60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131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47"/>
      <c r="D78" s="238"/>
      <c r="E78" s="238"/>
      <c r="F78" s="238"/>
      <c r="G78" s="238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133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1">
        <v>16</v>
      </c>
      <c r="B79" s="232" t="s">
        <v>202</v>
      </c>
      <c r="C79" s="245" t="s">
        <v>203</v>
      </c>
      <c r="D79" s="233" t="s">
        <v>125</v>
      </c>
      <c r="E79" s="234">
        <v>576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4">
        <v>0.378</v>
      </c>
      <c r="O79" s="234">
        <f>ROUND(E79*N79,2)</f>
        <v>217.73</v>
      </c>
      <c r="P79" s="234">
        <v>0</v>
      </c>
      <c r="Q79" s="234">
        <f>ROUND(E79*P79,2)</f>
        <v>0</v>
      </c>
      <c r="R79" s="236" t="s">
        <v>126</v>
      </c>
      <c r="S79" s="236" t="s">
        <v>127</v>
      </c>
      <c r="T79" s="237" t="s">
        <v>127</v>
      </c>
      <c r="U79" s="220">
        <v>0.03</v>
      </c>
      <c r="V79" s="220">
        <f>ROUND(E79*U79,2)</f>
        <v>17.28</v>
      </c>
      <c r="W79" s="220"/>
      <c r="X79" s="220" t="s">
        <v>128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129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6" t="s">
        <v>204</v>
      </c>
      <c r="D80" s="221"/>
      <c r="E80" s="222">
        <v>576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131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47"/>
      <c r="D81" s="238"/>
      <c r="E81" s="238"/>
      <c r="F81" s="238"/>
      <c r="G81" s="238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133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1">
        <v>17</v>
      </c>
      <c r="B82" s="232" t="s">
        <v>205</v>
      </c>
      <c r="C82" s="245" t="s">
        <v>206</v>
      </c>
      <c r="D82" s="233" t="s">
        <v>125</v>
      </c>
      <c r="E82" s="234">
        <v>576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0.441</v>
      </c>
      <c r="O82" s="234">
        <f>ROUND(E82*N82,2)</f>
        <v>254.02</v>
      </c>
      <c r="P82" s="234">
        <v>0</v>
      </c>
      <c r="Q82" s="234">
        <f>ROUND(E82*P82,2)</f>
        <v>0</v>
      </c>
      <c r="R82" s="236" t="s">
        <v>126</v>
      </c>
      <c r="S82" s="236" t="s">
        <v>127</v>
      </c>
      <c r="T82" s="237" t="s">
        <v>127</v>
      </c>
      <c r="U82" s="220">
        <v>0.03</v>
      </c>
      <c r="V82" s="220">
        <f>ROUND(E82*U82,2)</f>
        <v>17.28</v>
      </c>
      <c r="W82" s="220"/>
      <c r="X82" s="220" t="s">
        <v>128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129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49" t="s">
        <v>207</v>
      </c>
      <c r="D83" s="241"/>
      <c r="E83" s="241"/>
      <c r="F83" s="241"/>
      <c r="G83" s="241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191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46" t="s">
        <v>208</v>
      </c>
      <c r="D84" s="221"/>
      <c r="E84" s="222">
        <v>576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131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47"/>
      <c r="D85" s="238"/>
      <c r="E85" s="238"/>
      <c r="F85" s="238"/>
      <c r="G85" s="238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133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31">
        <v>18</v>
      </c>
      <c r="B86" s="232" t="s">
        <v>209</v>
      </c>
      <c r="C86" s="245" t="s">
        <v>210</v>
      </c>
      <c r="D86" s="233" t="s">
        <v>125</v>
      </c>
      <c r="E86" s="234">
        <v>30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3.1E-4</v>
      </c>
      <c r="O86" s="234">
        <f>ROUND(E86*N86,2)</f>
        <v>0.01</v>
      </c>
      <c r="P86" s="234">
        <v>0</v>
      </c>
      <c r="Q86" s="234">
        <f>ROUND(E86*P86,2)</f>
        <v>0</v>
      </c>
      <c r="R86" s="236" t="s">
        <v>126</v>
      </c>
      <c r="S86" s="236" t="s">
        <v>211</v>
      </c>
      <c r="T86" s="237" t="s">
        <v>211</v>
      </c>
      <c r="U86" s="220">
        <v>2E-3</v>
      </c>
      <c r="V86" s="220">
        <f>ROUND(E86*U86,2)</f>
        <v>0.06</v>
      </c>
      <c r="W86" s="220"/>
      <c r="X86" s="220" t="s">
        <v>128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129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48" t="s">
        <v>212</v>
      </c>
      <c r="D87" s="240"/>
      <c r="E87" s="240"/>
      <c r="F87" s="240"/>
      <c r="G87" s="24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137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6" t="s">
        <v>213</v>
      </c>
      <c r="D88" s="221"/>
      <c r="E88" s="222">
        <v>30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131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7"/>
      <c r="D89" s="238"/>
      <c r="E89" s="238"/>
      <c r="F89" s="238"/>
      <c r="G89" s="238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133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31">
        <v>19</v>
      </c>
      <c r="B90" s="232" t="s">
        <v>214</v>
      </c>
      <c r="C90" s="245" t="s">
        <v>215</v>
      </c>
      <c r="D90" s="233" t="s">
        <v>125</v>
      </c>
      <c r="E90" s="234">
        <v>30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4">
        <v>7.1000000000000002E-4</v>
      </c>
      <c r="O90" s="234">
        <f>ROUND(E90*N90,2)</f>
        <v>0.02</v>
      </c>
      <c r="P90" s="234">
        <v>0</v>
      </c>
      <c r="Q90" s="234">
        <f>ROUND(E90*P90,2)</f>
        <v>0</v>
      </c>
      <c r="R90" s="236" t="s">
        <v>126</v>
      </c>
      <c r="S90" s="236" t="s">
        <v>211</v>
      </c>
      <c r="T90" s="237" t="s">
        <v>211</v>
      </c>
      <c r="U90" s="220">
        <v>2E-3</v>
      </c>
      <c r="V90" s="220">
        <f>ROUND(E90*U90,2)</f>
        <v>0.06</v>
      </c>
      <c r="W90" s="220"/>
      <c r="X90" s="220" t="s">
        <v>128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129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48" t="s">
        <v>212</v>
      </c>
      <c r="D91" s="240"/>
      <c r="E91" s="240"/>
      <c r="F91" s="240"/>
      <c r="G91" s="24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137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6" t="s">
        <v>213</v>
      </c>
      <c r="D92" s="221"/>
      <c r="E92" s="222">
        <v>30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131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47"/>
      <c r="D93" s="238"/>
      <c r="E93" s="238"/>
      <c r="F93" s="238"/>
      <c r="G93" s="238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133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31">
        <v>20</v>
      </c>
      <c r="B94" s="232" t="s">
        <v>216</v>
      </c>
      <c r="C94" s="245" t="s">
        <v>217</v>
      </c>
      <c r="D94" s="233" t="s">
        <v>125</v>
      </c>
      <c r="E94" s="234">
        <v>30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4">
        <v>0.12966</v>
      </c>
      <c r="O94" s="234">
        <f>ROUND(E94*N94,2)</f>
        <v>3.89</v>
      </c>
      <c r="P94" s="234">
        <v>0</v>
      </c>
      <c r="Q94" s="234">
        <f>ROUND(E94*P94,2)</f>
        <v>0</v>
      </c>
      <c r="R94" s="236" t="s">
        <v>126</v>
      </c>
      <c r="S94" s="236" t="s">
        <v>127</v>
      </c>
      <c r="T94" s="237" t="s">
        <v>127</v>
      </c>
      <c r="U94" s="220">
        <v>7.0000000000000007E-2</v>
      </c>
      <c r="V94" s="220">
        <f>ROUND(E94*U94,2)</f>
        <v>2.1</v>
      </c>
      <c r="W94" s="220"/>
      <c r="X94" s="220" t="s">
        <v>128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129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46" t="s">
        <v>218</v>
      </c>
      <c r="D95" s="221"/>
      <c r="E95" s="222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131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6" t="s">
        <v>213</v>
      </c>
      <c r="D96" s="221"/>
      <c r="E96" s="222">
        <v>30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131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47"/>
      <c r="D97" s="238"/>
      <c r="E97" s="238"/>
      <c r="F97" s="238"/>
      <c r="G97" s="238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133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31">
        <v>21</v>
      </c>
      <c r="B98" s="232" t="s">
        <v>219</v>
      </c>
      <c r="C98" s="245" t="s">
        <v>220</v>
      </c>
      <c r="D98" s="233" t="s">
        <v>125</v>
      </c>
      <c r="E98" s="234">
        <v>30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0.12966</v>
      </c>
      <c r="O98" s="234">
        <f>ROUND(E98*N98,2)</f>
        <v>3.89</v>
      </c>
      <c r="P98" s="234">
        <v>0</v>
      </c>
      <c r="Q98" s="234">
        <f>ROUND(E98*P98,2)</f>
        <v>0</v>
      </c>
      <c r="R98" s="236" t="s">
        <v>126</v>
      </c>
      <c r="S98" s="236" t="s">
        <v>127</v>
      </c>
      <c r="T98" s="237" t="s">
        <v>127</v>
      </c>
      <c r="U98" s="220">
        <v>7.0000000000000007E-2</v>
      </c>
      <c r="V98" s="220">
        <f>ROUND(E98*U98,2)</f>
        <v>2.1</v>
      </c>
      <c r="W98" s="220"/>
      <c r="X98" s="220" t="s">
        <v>128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129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46" t="s">
        <v>218</v>
      </c>
      <c r="D99" s="221"/>
      <c r="E99" s="222"/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131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6" t="s">
        <v>213</v>
      </c>
      <c r="D100" s="221"/>
      <c r="E100" s="222">
        <v>30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131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47"/>
      <c r="D101" s="238"/>
      <c r="E101" s="238"/>
      <c r="F101" s="238"/>
      <c r="G101" s="238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133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1">
        <v>22</v>
      </c>
      <c r="B102" s="232" t="s">
        <v>221</v>
      </c>
      <c r="C102" s="245" t="s">
        <v>222</v>
      </c>
      <c r="D102" s="233" t="s">
        <v>125</v>
      </c>
      <c r="E102" s="234">
        <v>388.08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7.3899999999999993E-2</v>
      </c>
      <c r="O102" s="234">
        <f>ROUND(E102*N102,2)</f>
        <v>28.68</v>
      </c>
      <c r="P102" s="234">
        <v>0</v>
      </c>
      <c r="Q102" s="234">
        <f>ROUND(E102*P102,2)</f>
        <v>0</v>
      </c>
      <c r="R102" s="236" t="s">
        <v>126</v>
      </c>
      <c r="S102" s="236" t="s">
        <v>127</v>
      </c>
      <c r="T102" s="237" t="s">
        <v>127</v>
      </c>
      <c r="U102" s="220">
        <v>0.45</v>
      </c>
      <c r="V102" s="220">
        <f>ROUND(E102*U102,2)</f>
        <v>174.64</v>
      </c>
      <c r="W102" s="220"/>
      <c r="X102" s="220" t="s">
        <v>128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129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17"/>
      <c r="B103" s="218"/>
      <c r="C103" s="248" t="s">
        <v>223</v>
      </c>
      <c r="D103" s="240"/>
      <c r="E103" s="240"/>
      <c r="F103" s="240"/>
      <c r="G103" s="24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137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39" t="str">
        <f>C103</f>
        <v>s provedením lože z kameniva drceného, s vyplněním spár, s dvojitým hutněním a se smetením přebytečného materiálu na krajnici. S dodáním hmot pro lože a výplň spár.</v>
      </c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46" t="s">
        <v>224</v>
      </c>
      <c r="D104" s="221"/>
      <c r="E104" s="222">
        <v>378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131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46" t="s">
        <v>225</v>
      </c>
      <c r="D105" s="221"/>
      <c r="E105" s="222">
        <v>10.08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131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47"/>
      <c r="D106" s="238"/>
      <c r="E106" s="238"/>
      <c r="F106" s="238"/>
      <c r="G106" s="238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133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1">
        <v>23</v>
      </c>
      <c r="B107" s="232" t="s">
        <v>226</v>
      </c>
      <c r="C107" s="245" t="s">
        <v>227</v>
      </c>
      <c r="D107" s="233" t="s">
        <v>141</v>
      </c>
      <c r="E107" s="234">
        <v>388.08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4">
        <v>3.3E-4</v>
      </c>
      <c r="O107" s="234">
        <f>ROUND(E107*N107,2)</f>
        <v>0.13</v>
      </c>
      <c r="P107" s="234">
        <v>0</v>
      </c>
      <c r="Q107" s="234">
        <f>ROUND(E107*P107,2)</f>
        <v>0</v>
      </c>
      <c r="R107" s="236" t="s">
        <v>126</v>
      </c>
      <c r="S107" s="236" t="s">
        <v>127</v>
      </c>
      <c r="T107" s="237" t="s">
        <v>127</v>
      </c>
      <c r="U107" s="220">
        <v>0.41</v>
      </c>
      <c r="V107" s="220">
        <f>ROUND(E107*U107,2)</f>
        <v>159.11000000000001</v>
      </c>
      <c r="W107" s="220"/>
      <c r="X107" s="220" t="s">
        <v>128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129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6" t="s">
        <v>228</v>
      </c>
      <c r="D108" s="221"/>
      <c r="E108" s="222">
        <v>388.08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131</v>
      </c>
      <c r="AH108" s="210">
        <v>5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7"/>
      <c r="D109" s="238"/>
      <c r="E109" s="238"/>
      <c r="F109" s="238"/>
      <c r="G109" s="238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133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1">
        <v>24</v>
      </c>
      <c r="B110" s="232" t="s">
        <v>229</v>
      </c>
      <c r="C110" s="245" t="s">
        <v>230</v>
      </c>
      <c r="D110" s="233" t="s">
        <v>186</v>
      </c>
      <c r="E110" s="234">
        <v>576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4">
        <v>0</v>
      </c>
      <c r="O110" s="234">
        <f>ROUND(E110*N110,2)</f>
        <v>0</v>
      </c>
      <c r="P110" s="234">
        <v>0</v>
      </c>
      <c r="Q110" s="234">
        <f>ROUND(E110*P110,2)</f>
        <v>0</v>
      </c>
      <c r="R110" s="236"/>
      <c r="S110" s="236" t="s">
        <v>127</v>
      </c>
      <c r="T110" s="237" t="s">
        <v>187</v>
      </c>
      <c r="U110" s="220">
        <v>0</v>
      </c>
      <c r="V110" s="220">
        <f>ROUND(E110*U110,2)</f>
        <v>0</v>
      </c>
      <c r="W110" s="220"/>
      <c r="X110" s="220" t="s">
        <v>188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189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49" t="s">
        <v>231</v>
      </c>
      <c r="D111" s="241"/>
      <c r="E111" s="241"/>
      <c r="F111" s="241"/>
      <c r="G111" s="241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191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39" t="str">
        <f>C111</f>
        <v>- dodání geomříže v požadované kvalitě a v množství včetně přesahů (přesahy započteny v jednotkové ceně)</v>
      </c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0" t="s">
        <v>232</v>
      </c>
      <c r="D112" s="242"/>
      <c r="E112" s="242"/>
      <c r="F112" s="242"/>
      <c r="G112" s="242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191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50" t="s">
        <v>233</v>
      </c>
      <c r="D113" s="242"/>
      <c r="E113" s="242"/>
      <c r="F113" s="242"/>
      <c r="G113" s="242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191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0" t="s">
        <v>234</v>
      </c>
      <c r="D114" s="242"/>
      <c r="E114" s="242"/>
      <c r="F114" s="242"/>
      <c r="G114" s="242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191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46" t="s">
        <v>177</v>
      </c>
      <c r="D115" s="221"/>
      <c r="E115" s="222">
        <v>576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131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47"/>
      <c r="D116" s="238"/>
      <c r="E116" s="238"/>
      <c r="F116" s="238"/>
      <c r="G116" s="238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133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31">
        <v>25</v>
      </c>
      <c r="B117" s="232" t="s">
        <v>235</v>
      </c>
      <c r="C117" s="245" t="s">
        <v>236</v>
      </c>
      <c r="D117" s="233" t="s">
        <v>125</v>
      </c>
      <c r="E117" s="234">
        <v>10.08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4">
        <v>0.13150000000000001</v>
      </c>
      <c r="O117" s="234">
        <f>ROUND(E117*N117,2)</f>
        <v>1.33</v>
      </c>
      <c r="P117" s="234">
        <v>0</v>
      </c>
      <c r="Q117" s="234">
        <f>ROUND(E117*P117,2)</f>
        <v>0</v>
      </c>
      <c r="R117" s="236" t="s">
        <v>237</v>
      </c>
      <c r="S117" s="236" t="s">
        <v>127</v>
      </c>
      <c r="T117" s="237" t="s">
        <v>127</v>
      </c>
      <c r="U117" s="220">
        <v>0</v>
      </c>
      <c r="V117" s="220">
        <f>ROUND(E117*U117,2)</f>
        <v>0</v>
      </c>
      <c r="W117" s="220"/>
      <c r="X117" s="220" t="s">
        <v>238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239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46" t="s">
        <v>240</v>
      </c>
      <c r="D118" s="221"/>
      <c r="E118" s="222">
        <v>10.08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131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47"/>
      <c r="D119" s="238"/>
      <c r="E119" s="238"/>
      <c r="F119" s="238"/>
      <c r="G119" s="238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133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1">
        <v>26</v>
      </c>
      <c r="B120" s="232" t="s">
        <v>241</v>
      </c>
      <c r="C120" s="245" t="s">
        <v>242</v>
      </c>
      <c r="D120" s="233" t="s">
        <v>125</v>
      </c>
      <c r="E120" s="234">
        <v>378</v>
      </c>
      <c r="F120" s="235"/>
      <c r="G120" s="236">
        <f>ROUND(E120*F120,2)</f>
        <v>0</v>
      </c>
      <c r="H120" s="235"/>
      <c r="I120" s="236">
        <f>ROUND(E120*H120,2)</f>
        <v>0</v>
      </c>
      <c r="J120" s="235"/>
      <c r="K120" s="236">
        <f>ROUND(E120*J120,2)</f>
        <v>0</v>
      </c>
      <c r="L120" s="236">
        <v>21</v>
      </c>
      <c r="M120" s="236">
        <f>G120*(1+L120/100)</f>
        <v>0</v>
      </c>
      <c r="N120" s="234">
        <v>0.13100000000000001</v>
      </c>
      <c r="O120" s="234">
        <f>ROUND(E120*N120,2)</f>
        <v>49.52</v>
      </c>
      <c r="P120" s="234">
        <v>0</v>
      </c>
      <c r="Q120" s="234">
        <f>ROUND(E120*P120,2)</f>
        <v>0</v>
      </c>
      <c r="R120" s="236" t="s">
        <v>237</v>
      </c>
      <c r="S120" s="236" t="s">
        <v>127</v>
      </c>
      <c r="T120" s="237" t="s">
        <v>127</v>
      </c>
      <c r="U120" s="220">
        <v>0</v>
      </c>
      <c r="V120" s="220">
        <f>ROUND(E120*U120,2)</f>
        <v>0</v>
      </c>
      <c r="W120" s="220"/>
      <c r="X120" s="220" t="s">
        <v>238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239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46" t="s">
        <v>243</v>
      </c>
      <c r="D121" s="221"/>
      <c r="E121" s="222">
        <v>378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131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47"/>
      <c r="D122" s="238"/>
      <c r="E122" s="238"/>
      <c r="F122" s="238"/>
      <c r="G122" s="238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133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">
      <c r="A123" s="224" t="s">
        <v>121</v>
      </c>
      <c r="B123" s="225" t="s">
        <v>82</v>
      </c>
      <c r="C123" s="244" t="s">
        <v>83</v>
      </c>
      <c r="D123" s="226"/>
      <c r="E123" s="227"/>
      <c r="F123" s="228"/>
      <c r="G123" s="228">
        <f>SUMIF(AG124:AG141,"&lt;&gt;NOR",G124:G141)</f>
        <v>0</v>
      </c>
      <c r="H123" s="228"/>
      <c r="I123" s="228">
        <f>SUM(I124:I141)</f>
        <v>0</v>
      </c>
      <c r="J123" s="228"/>
      <c r="K123" s="228">
        <f>SUM(K124:K141)</f>
        <v>0</v>
      </c>
      <c r="L123" s="228"/>
      <c r="M123" s="228">
        <f>SUM(M124:M141)</f>
        <v>0</v>
      </c>
      <c r="N123" s="227"/>
      <c r="O123" s="227">
        <f>SUM(O124:O141)</f>
        <v>78.919999999999987</v>
      </c>
      <c r="P123" s="227"/>
      <c r="Q123" s="227">
        <f>SUM(Q124:Q141)</f>
        <v>0</v>
      </c>
      <c r="R123" s="228"/>
      <c r="S123" s="228"/>
      <c r="T123" s="229"/>
      <c r="U123" s="223"/>
      <c r="V123" s="223">
        <f>SUM(V124:V141)</f>
        <v>73.52</v>
      </c>
      <c r="W123" s="223"/>
      <c r="X123" s="223"/>
      <c r="AG123" t="s">
        <v>122</v>
      </c>
    </row>
    <row r="124" spans="1:60" ht="22.5" outlineLevel="1" x14ac:dyDescent="0.2">
      <c r="A124" s="231">
        <v>27</v>
      </c>
      <c r="B124" s="232" t="s">
        <v>244</v>
      </c>
      <c r="C124" s="245" t="s">
        <v>245</v>
      </c>
      <c r="D124" s="233" t="s">
        <v>141</v>
      </c>
      <c r="E124" s="234">
        <v>360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4">
        <v>0.19189000000000001</v>
      </c>
      <c r="O124" s="234">
        <f>ROUND(E124*N124,2)</f>
        <v>69.08</v>
      </c>
      <c r="P124" s="234">
        <v>0</v>
      </c>
      <c r="Q124" s="234">
        <f>ROUND(E124*P124,2)</f>
        <v>0</v>
      </c>
      <c r="R124" s="236" t="s">
        <v>126</v>
      </c>
      <c r="S124" s="236" t="s">
        <v>127</v>
      </c>
      <c r="T124" s="237" t="s">
        <v>127</v>
      </c>
      <c r="U124" s="220">
        <v>0.16</v>
      </c>
      <c r="V124" s="220">
        <f>ROUND(E124*U124,2)</f>
        <v>57.6</v>
      </c>
      <c r="W124" s="220"/>
      <c r="X124" s="220" t="s">
        <v>128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129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48" t="s">
        <v>246</v>
      </c>
      <c r="D125" s="240"/>
      <c r="E125" s="240"/>
      <c r="F125" s="240"/>
      <c r="G125" s="24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137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46" t="s">
        <v>247</v>
      </c>
      <c r="D126" s="221"/>
      <c r="E126" s="222">
        <v>360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131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47"/>
      <c r="D127" s="238"/>
      <c r="E127" s="238"/>
      <c r="F127" s="238"/>
      <c r="G127" s="238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133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33.75" outlineLevel="1" x14ac:dyDescent="0.2">
      <c r="A128" s="231">
        <v>28</v>
      </c>
      <c r="B128" s="232" t="s">
        <v>248</v>
      </c>
      <c r="C128" s="245" t="s">
        <v>249</v>
      </c>
      <c r="D128" s="233" t="s">
        <v>141</v>
      </c>
      <c r="E128" s="234">
        <v>26.25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4">
        <v>0.26980999999999999</v>
      </c>
      <c r="O128" s="234">
        <f>ROUND(E128*N128,2)</f>
        <v>7.08</v>
      </c>
      <c r="P128" s="234">
        <v>0</v>
      </c>
      <c r="Q128" s="234">
        <f>ROUND(E128*P128,2)</f>
        <v>0</v>
      </c>
      <c r="R128" s="236" t="s">
        <v>126</v>
      </c>
      <c r="S128" s="236" t="s">
        <v>127</v>
      </c>
      <c r="T128" s="237" t="s">
        <v>127</v>
      </c>
      <c r="U128" s="220">
        <v>0.27</v>
      </c>
      <c r="V128" s="220">
        <f>ROUND(E128*U128,2)</f>
        <v>7.09</v>
      </c>
      <c r="W128" s="220"/>
      <c r="X128" s="220" t="s">
        <v>128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129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48" t="s">
        <v>250</v>
      </c>
      <c r="D129" s="240"/>
      <c r="E129" s="240"/>
      <c r="F129" s="240"/>
      <c r="G129" s="24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137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46" t="s">
        <v>251</v>
      </c>
      <c r="D130" s="221"/>
      <c r="E130" s="222">
        <v>26.25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131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47"/>
      <c r="D131" s="238"/>
      <c r="E131" s="238"/>
      <c r="F131" s="238"/>
      <c r="G131" s="238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133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31">
        <v>29</v>
      </c>
      <c r="B132" s="232" t="s">
        <v>252</v>
      </c>
      <c r="C132" s="245" t="s">
        <v>253</v>
      </c>
      <c r="D132" s="233" t="s">
        <v>141</v>
      </c>
      <c r="E132" s="234">
        <v>26.25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4">
        <v>5.9049999999999998E-2</v>
      </c>
      <c r="O132" s="234">
        <f>ROUND(E132*N132,2)</f>
        <v>1.55</v>
      </c>
      <c r="P132" s="234">
        <v>0</v>
      </c>
      <c r="Q132" s="234">
        <f>ROUND(E132*P132,2)</f>
        <v>0</v>
      </c>
      <c r="R132" s="236" t="s">
        <v>126</v>
      </c>
      <c r="S132" s="236" t="s">
        <v>127</v>
      </c>
      <c r="T132" s="237" t="s">
        <v>127</v>
      </c>
      <c r="U132" s="220">
        <v>0.26</v>
      </c>
      <c r="V132" s="220">
        <f>ROUND(E132*U132,2)</f>
        <v>6.83</v>
      </c>
      <c r="W132" s="220"/>
      <c r="X132" s="220" t="s">
        <v>128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129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46" t="s">
        <v>254</v>
      </c>
      <c r="D133" s="221"/>
      <c r="E133" s="222">
        <v>26.25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131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47"/>
      <c r="D134" s="238"/>
      <c r="E134" s="238"/>
      <c r="F134" s="238"/>
      <c r="G134" s="238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133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1">
        <v>30</v>
      </c>
      <c r="B135" s="232" t="s">
        <v>255</v>
      </c>
      <c r="C135" s="245" t="s">
        <v>256</v>
      </c>
      <c r="D135" s="233" t="s">
        <v>141</v>
      </c>
      <c r="E135" s="234">
        <v>50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4">
        <v>0</v>
      </c>
      <c r="O135" s="234">
        <f>ROUND(E135*N135,2)</f>
        <v>0</v>
      </c>
      <c r="P135" s="234">
        <v>0</v>
      </c>
      <c r="Q135" s="234">
        <f>ROUND(E135*P135,2)</f>
        <v>0</v>
      </c>
      <c r="R135" s="236" t="s">
        <v>126</v>
      </c>
      <c r="S135" s="236" t="s">
        <v>127</v>
      </c>
      <c r="T135" s="237" t="s">
        <v>127</v>
      </c>
      <c r="U135" s="220">
        <v>0.04</v>
      </c>
      <c r="V135" s="220">
        <f>ROUND(E135*U135,2)</f>
        <v>2</v>
      </c>
      <c r="W135" s="220"/>
      <c r="X135" s="220" t="s">
        <v>128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129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48" t="s">
        <v>257</v>
      </c>
      <c r="D136" s="240"/>
      <c r="E136" s="240"/>
      <c r="F136" s="240"/>
      <c r="G136" s="24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137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46" t="s">
        <v>258</v>
      </c>
      <c r="D137" s="221"/>
      <c r="E137" s="222">
        <v>50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131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47"/>
      <c r="D138" s="238"/>
      <c r="E138" s="238"/>
      <c r="F138" s="238"/>
      <c r="G138" s="238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133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1">
        <v>31</v>
      </c>
      <c r="B139" s="232" t="s">
        <v>259</v>
      </c>
      <c r="C139" s="245" t="s">
        <v>260</v>
      </c>
      <c r="D139" s="233" t="s">
        <v>261</v>
      </c>
      <c r="E139" s="234">
        <v>52.5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4">
        <v>2.3E-2</v>
      </c>
      <c r="O139" s="234">
        <f>ROUND(E139*N139,2)</f>
        <v>1.21</v>
      </c>
      <c r="P139" s="234">
        <v>0</v>
      </c>
      <c r="Q139" s="234">
        <f>ROUND(E139*P139,2)</f>
        <v>0</v>
      </c>
      <c r="R139" s="236" t="s">
        <v>237</v>
      </c>
      <c r="S139" s="236" t="s">
        <v>127</v>
      </c>
      <c r="T139" s="237" t="s">
        <v>127</v>
      </c>
      <c r="U139" s="220">
        <v>0</v>
      </c>
      <c r="V139" s="220">
        <f>ROUND(E139*U139,2)</f>
        <v>0</v>
      </c>
      <c r="W139" s="220"/>
      <c r="X139" s="220" t="s">
        <v>238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239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46" t="s">
        <v>262</v>
      </c>
      <c r="D140" s="221"/>
      <c r="E140" s="222">
        <v>52.5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131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47"/>
      <c r="D141" s="238"/>
      <c r="E141" s="238"/>
      <c r="F141" s="238"/>
      <c r="G141" s="238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133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x14ac:dyDescent="0.2">
      <c r="A142" s="224" t="s">
        <v>121</v>
      </c>
      <c r="B142" s="225" t="s">
        <v>84</v>
      </c>
      <c r="C142" s="244" t="s">
        <v>85</v>
      </c>
      <c r="D142" s="226"/>
      <c r="E142" s="227"/>
      <c r="F142" s="228"/>
      <c r="G142" s="228">
        <f>SUMIF(AG143:AG145,"&lt;&gt;NOR",G143:G145)</f>
        <v>0</v>
      </c>
      <c r="H142" s="228"/>
      <c r="I142" s="228">
        <f>SUM(I143:I145)</f>
        <v>0</v>
      </c>
      <c r="J142" s="228"/>
      <c r="K142" s="228">
        <f>SUM(K143:K145)</f>
        <v>0</v>
      </c>
      <c r="L142" s="228"/>
      <c r="M142" s="228">
        <f>SUM(M143:M145)</f>
        <v>0</v>
      </c>
      <c r="N142" s="227"/>
      <c r="O142" s="227">
        <f>SUM(O143:O145)</f>
        <v>0</v>
      </c>
      <c r="P142" s="227"/>
      <c r="Q142" s="227">
        <f>SUM(Q143:Q145)</f>
        <v>0</v>
      </c>
      <c r="R142" s="228"/>
      <c r="S142" s="228"/>
      <c r="T142" s="229"/>
      <c r="U142" s="223"/>
      <c r="V142" s="223">
        <f>SUM(V143:V145)</f>
        <v>10.57</v>
      </c>
      <c r="W142" s="223"/>
      <c r="X142" s="223"/>
      <c r="AG142" t="s">
        <v>122</v>
      </c>
    </row>
    <row r="143" spans="1:60" outlineLevel="1" x14ac:dyDescent="0.2">
      <c r="A143" s="231">
        <v>32</v>
      </c>
      <c r="B143" s="232" t="s">
        <v>263</v>
      </c>
      <c r="C143" s="245" t="s">
        <v>264</v>
      </c>
      <c r="D143" s="233" t="s">
        <v>265</v>
      </c>
      <c r="E143" s="234">
        <v>660.80537000000004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4">
        <v>0</v>
      </c>
      <c r="O143" s="234">
        <f>ROUND(E143*N143,2)</f>
        <v>0</v>
      </c>
      <c r="P143" s="234">
        <v>0</v>
      </c>
      <c r="Q143" s="234">
        <f>ROUND(E143*P143,2)</f>
        <v>0</v>
      </c>
      <c r="R143" s="236" t="s">
        <v>126</v>
      </c>
      <c r="S143" s="236" t="s">
        <v>127</v>
      </c>
      <c r="T143" s="237" t="s">
        <v>127</v>
      </c>
      <c r="U143" s="220">
        <v>1.6E-2</v>
      </c>
      <c r="V143" s="220">
        <f>ROUND(E143*U143,2)</f>
        <v>10.57</v>
      </c>
      <c r="W143" s="220"/>
      <c r="X143" s="220" t="s">
        <v>266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267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48" t="s">
        <v>268</v>
      </c>
      <c r="D144" s="240"/>
      <c r="E144" s="240"/>
      <c r="F144" s="240"/>
      <c r="G144" s="24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137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47"/>
      <c r="D145" s="238"/>
      <c r="E145" s="238"/>
      <c r="F145" s="238"/>
      <c r="G145" s="238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133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24" t="s">
        <v>121</v>
      </c>
      <c r="B146" s="225" t="s">
        <v>90</v>
      </c>
      <c r="C146" s="244" t="s">
        <v>91</v>
      </c>
      <c r="D146" s="226"/>
      <c r="E146" s="227"/>
      <c r="F146" s="228"/>
      <c r="G146" s="228">
        <f>SUMIF(AG147:AG164,"&lt;&gt;NOR",G147:G164)</f>
        <v>0</v>
      </c>
      <c r="H146" s="228"/>
      <c r="I146" s="228">
        <f>SUM(I147:I164)</f>
        <v>0</v>
      </c>
      <c r="J146" s="228"/>
      <c r="K146" s="228">
        <f>SUM(K147:K164)</f>
        <v>0</v>
      </c>
      <c r="L146" s="228"/>
      <c r="M146" s="228">
        <f>SUM(M147:M164)</f>
        <v>0</v>
      </c>
      <c r="N146" s="227"/>
      <c r="O146" s="227">
        <f>SUM(O147:O164)</f>
        <v>0</v>
      </c>
      <c r="P146" s="227"/>
      <c r="Q146" s="227">
        <f>SUM(Q147:Q164)</f>
        <v>0</v>
      </c>
      <c r="R146" s="228"/>
      <c r="S146" s="228"/>
      <c r="T146" s="229"/>
      <c r="U146" s="223"/>
      <c r="V146" s="223">
        <f>SUM(V147:V164)</f>
        <v>4.3500000000000005</v>
      </c>
      <c r="W146" s="223"/>
      <c r="X146" s="223"/>
      <c r="AG146" t="s">
        <v>122</v>
      </c>
    </row>
    <row r="147" spans="1:60" outlineLevel="1" x14ac:dyDescent="0.2">
      <c r="A147" s="231">
        <v>33</v>
      </c>
      <c r="B147" s="232" t="s">
        <v>269</v>
      </c>
      <c r="C147" s="245" t="s">
        <v>270</v>
      </c>
      <c r="D147" s="233" t="s">
        <v>265</v>
      </c>
      <c r="E147" s="234">
        <v>18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4">
        <v>0</v>
      </c>
      <c r="O147" s="234">
        <f>ROUND(E147*N147,2)</f>
        <v>0</v>
      </c>
      <c r="P147" s="234">
        <v>0</v>
      </c>
      <c r="Q147" s="234">
        <f>ROUND(E147*P147,2)</f>
        <v>0</v>
      </c>
      <c r="R147" s="236"/>
      <c r="S147" s="236" t="s">
        <v>271</v>
      </c>
      <c r="T147" s="237" t="s">
        <v>272</v>
      </c>
      <c r="U147" s="220">
        <v>0</v>
      </c>
      <c r="V147" s="220">
        <f>ROUND(E147*U147,2)</f>
        <v>0</v>
      </c>
      <c r="W147" s="220"/>
      <c r="X147" s="220" t="s">
        <v>128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129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46" t="s">
        <v>273</v>
      </c>
      <c r="D148" s="221"/>
      <c r="E148" s="222">
        <v>18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131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47"/>
      <c r="D149" s="238"/>
      <c r="E149" s="238"/>
      <c r="F149" s="238"/>
      <c r="G149" s="238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133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31">
        <v>34</v>
      </c>
      <c r="B150" s="232" t="s">
        <v>274</v>
      </c>
      <c r="C150" s="245" t="s">
        <v>275</v>
      </c>
      <c r="D150" s="233" t="s">
        <v>265</v>
      </c>
      <c r="E150" s="234">
        <v>24.3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21</v>
      </c>
      <c r="M150" s="236">
        <f>G150*(1+L150/100)</f>
        <v>0</v>
      </c>
      <c r="N150" s="234">
        <v>0</v>
      </c>
      <c r="O150" s="234">
        <f>ROUND(E150*N150,2)</f>
        <v>0</v>
      </c>
      <c r="P150" s="234">
        <v>0</v>
      </c>
      <c r="Q150" s="234">
        <f>ROUND(E150*P150,2)</f>
        <v>0</v>
      </c>
      <c r="R150" s="236"/>
      <c r="S150" s="236" t="s">
        <v>271</v>
      </c>
      <c r="T150" s="237" t="s">
        <v>211</v>
      </c>
      <c r="U150" s="220">
        <v>0</v>
      </c>
      <c r="V150" s="220">
        <f>ROUND(E150*U150,2)</f>
        <v>0</v>
      </c>
      <c r="W150" s="220"/>
      <c r="X150" s="220" t="s">
        <v>128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129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46" t="s">
        <v>276</v>
      </c>
      <c r="D151" s="221"/>
      <c r="E151" s="222">
        <v>24.3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131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47"/>
      <c r="D152" s="238"/>
      <c r="E152" s="238"/>
      <c r="F152" s="238"/>
      <c r="G152" s="238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133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1">
        <v>35</v>
      </c>
      <c r="B153" s="232" t="s">
        <v>277</v>
      </c>
      <c r="C153" s="245" t="s">
        <v>278</v>
      </c>
      <c r="D153" s="233" t="s">
        <v>265</v>
      </c>
      <c r="E153" s="234">
        <v>7.2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4">
        <v>0</v>
      </c>
      <c r="O153" s="234">
        <f>ROUND(E153*N153,2)</f>
        <v>0</v>
      </c>
      <c r="P153" s="234">
        <v>0</v>
      </c>
      <c r="Q153" s="234">
        <f>ROUND(E153*P153,2)</f>
        <v>0</v>
      </c>
      <c r="R153" s="236"/>
      <c r="S153" s="236" t="s">
        <v>271</v>
      </c>
      <c r="T153" s="237" t="s">
        <v>211</v>
      </c>
      <c r="U153" s="220">
        <v>0</v>
      </c>
      <c r="V153" s="220">
        <f>ROUND(E153*U153,2)</f>
        <v>0</v>
      </c>
      <c r="W153" s="220"/>
      <c r="X153" s="220" t="s">
        <v>128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129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49" t="s">
        <v>279</v>
      </c>
      <c r="D154" s="241"/>
      <c r="E154" s="241"/>
      <c r="F154" s="241"/>
      <c r="G154" s="241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191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46" t="s">
        <v>280</v>
      </c>
      <c r="D155" s="221"/>
      <c r="E155" s="222">
        <v>7.2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131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47"/>
      <c r="D156" s="238"/>
      <c r="E156" s="238"/>
      <c r="F156" s="238"/>
      <c r="G156" s="238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133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31">
        <v>36</v>
      </c>
      <c r="B157" s="232" t="s">
        <v>281</v>
      </c>
      <c r="C157" s="245" t="s">
        <v>282</v>
      </c>
      <c r="D157" s="233" t="s">
        <v>265</v>
      </c>
      <c r="E157" s="234">
        <v>39.9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4">
        <v>0</v>
      </c>
      <c r="O157" s="234">
        <f>ROUND(E157*N157,2)</f>
        <v>0</v>
      </c>
      <c r="P157" s="234">
        <v>0</v>
      </c>
      <c r="Q157" s="234">
        <f>ROUND(E157*P157,2)</f>
        <v>0</v>
      </c>
      <c r="R157" s="236" t="s">
        <v>126</v>
      </c>
      <c r="S157" s="236" t="s">
        <v>127</v>
      </c>
      <c r="T157" s="237" t="s">
        <v>127</v>
      </c>
      <c r="U157" s="220">
        <v>0.01</v>
      </c>
      <c r="V157" s="220">
        <f>ROUND(E157*U157,2)</f>
        <v>0.4</v>
      </c>
      <c r="W157" s="220"/>
      <c r="X157" s="220" t="s">
        <v>283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284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1"/>
      <c r="D158" s="243"/>
      <c r="E158" s="243"/>
      <c r="F158" s="243"/>
      <c r="G158" s="243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133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31">
        <v>37</v>
      </c>
      <c r="B159" s="232" t="s">
        <v>285</v>
      </c>
      <c r="C159" s="245" t="s">
        <v>286</v>
      </c>
      <c r="D159" s="233" t="s">
        <v>265</v>
      </c>
      <c r="E159" s="234">
        <v>558.6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4">
        <v>0</v>
      </c>
      <c r="O159" s="234">
        <f>ROUND(E159*N159,2)</f>
        <v>0</v>
      </c>
      <c r="P159" s="234">
        <v>0</v>
      </c>
      <c r="Q159" s="234">
        <f>ROUND(E159*P159,2)</f>
        <v>0</v>
      </c>
      <c r="R159" s="236" t="s">
        <v>126</v>
      </c>
      <c r="S159" s="236" t="s">
        <v>127</v>
      </c>
      <c r="T159" s="237" t="s">
        <v>127</v>
      </c>
      <c r="U159" s="220">
        <v>0</v>
      </c>
      <c r="V159" s="220">
        <f>ROUND(E159*U159,2)</f>
        <v>0</v>
      </c>
      <c r="W159" s="220"/>
      <c r="X159" s="220" t="s">
        <v>283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284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49" t="s">
        <v>287</v>
      </c>
      <c r="D160" s="241"/>
      <c r="E160" s="241"/>
      <c r="F160" s="241"/>
      <c r="G160" s="241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191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47"/>
      <c r="D161" s="238"/>
      <c r="E161" s="238"/>
      <c r="F161" s="238"/>
      <c r="G161" s="238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133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1">
        <v>38</v>
      </c>
      <c r="B162" s="232" t="s">
        <v>288</v>
      </c>
      <c r="C162" s="245" t="s">
        <v>289</v>
      </c>
      <c r="D162" s="233" t="s">
        <v>265</v>
      </c>
      <c r="E162" s="234">
        <v>39.9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21</v>
      </c>
      <c r="M162" s="236">
        <f>G162*(1+L162/100)</f>
        <v>0</v>
      </c>
      <c r="N162" s="234">
        <v>0</v>
      </c>
      <c r="O162" s="234">
        <f>ROUND(E162*N162,2)</f>
        <v>0</v>
      </c>
      <c r="P162" s="234">
        <v>0</v>
      </c>
      <c r="Q162" s="234">
        <f>ROUND(E162*P162,2)</f>
        <v>0</v>
      </c>
      <c r="R162" s="236" t="s">
        <v>126</v>
      </c>
      <c r="S162" s="236" t="s">
        <v>127</v>
      </c>
      <c r="T162" s="237" t="s">
        <v>127</v>
      </c>
      <c r="U162" s="220">
        <v>9.9000000000000005E-2</v>
      </c>
      <c r="V162" s="220">
        <f>ROUND(E162*U162,2)</f>
        <v>3.95</v>
      </c>
      <c r="W162" s="220"/>
      <c r="X162" s="220" t="s">
        <v>283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284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48" t="s">
        <v>290</v>
      </c>
      <c r="D163" s="240"/>
      <c r="E163" s="240"/>
      <c r="F163" s="240"/>
      <c r="G163" s="24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137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47"/>
      <c r="D164" s="238"/>
      <c r="E164" s="238"/>
      <c r="F164" s="238"/>
      <c r="G164" s="238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133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3"/>
      <c r="B165" s="4"/>
      <c r="C165" s="252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AE165">
        <v>15</v>
      </c>
      <c r="AF165">
        <v>21</v>
      </c>
      <c r="AG165" t="s">
        <v>108</v>
      </c>
    </row>
    <row r="166" spans="1:60" x14ac:dyDescent="0.2">
      <c r="A166" s="213"/>
      <c r="B166" s="214" t="s">
        <v>29</v>
      </c>
      <c r="C166" s="253"/>
      <c r="D166" s="215"/>
      <c r="E166" s="216"/>
      <c r="F166" s="216"/>
      <c r="G166" s="230">
        <f>G8+G63+G75+G123+G142+G146</f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E166">
        <f>SUMIF(L7:L164,AE165,G7:G164)</f>
        <v>0</v>
      </c>
      <c r="AF166">
        <f>SUMIF(L7:L164,AF165,G7:G164)</f>
        <v>0</v>
      </c>
      <c r="AG166" t="s">
        <v>291</v>
      </c>
    </row>
    <row r="167" spans="1:60" x14ac:dyDescent="0.2">
      <c r="C167" s="254"/>
      <c r="D167" s="10"/>
      <c r="AG167" t="s">
        <v>292</v>
      </c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s+bcLrGTH7XfEbIi9qEI0LpSWwB0zovK260M2ez8+gJcEgNYnXDUZPCYsOH+vBdjt8kR3faUUkAK1RPa6Knvg==" saltValue="rl0aRwCcIoRPRCWSag0HRw==" spinCount="100000" sheet="1"/>
  <mergeCells count="76">
    <mergeCell ref="C160:G160"/>
    <mergeCell ref="C161:G161"/>
    <mergeCell ref="C163:G163"/>
    <mergeCell ref="C164:G164"/>
    <mergeCell ref="C145:G145"/>
    <mergeCell ref="C149:G149"/>
    <mergeCell ref="C152:G152"/>
    <mergeCell ref="C154:G154"/>
    <mergeCell ref="C156:G156"/>
    <mergeCell ref="C158:G158"/>
    <mergeCell ref="C131:G131"/>
    <mergeCell ref="C134:G134"/>
    <mergeCell ref="C136:G136"/>
    <mergeCell ref="C138:G138"/>
    <mergeCell ref="C141:G141"/>
    <mergeCell ref="C144:G144"/>
    <mergeCell ref="C116:G116"/>
    <mergeCell ref="C119:G119"/>
    <mergeCell ref="C122:G122"/>
    <mergeCell ref="C125:G125"/>
    <mergeCell ref="C127:G127"/>
    <mergeCell ref="C129:G129"/>
    <mergeCell ref="C106:G106"/>
    <mergeCell ref="C109:G109"/>
    <mergeCell ref="C111:G111"/>
    <mergeCell ref="C112:G112"/>
    <mergeCell ref="C113:G113"/>
    <mergeCell ref="C114:G114"/>
    <mergeCell ref="C89:G89"/>
    <mergeCell ref="C91:G91"/>
    <mergeCell ref="C93:G93"/>
    <mergeCell ref="C97:G97"/>
    <mergeCell ref="C101:G101"/>
    <mergeCell ref="C103:G103"/>
    <mergeCell ref="C74:G74"/>
    <mergeCell ref="C78:G78"/>
    <mergeCell ref="C81:G81"/>
    <mergeCell ref="C83:G83"/>
    <mergeCell ref="C85:G85"/>
    <mergeCell ref="C87:G87"/>
    <mergeCell ref="C67:G67"/>
    <mergeCell ref="C68:G68"/>
    <mergeCell ref="C69:G69"/>
    <mergeCell ref="C70:G70"/>
    <mergeCell ref="C71:G71"/>
    <mergeCell ref="C72:G72"/>
    <mergeCell ref="C55:G55"/>
    <mergeCell ref="C57:G57"/>
    <mergeCell ref="C59:G59"/>
    <mergeCell ref="C62:G62"/>
    <mergeCell ref="C65:G65"/>
    <mergeCell ref="C66:G66"/>
    <mergeCell ref="C43:G43"/>
    <mergeCell ref="C45:G45"/>
    <mergeCell ref="C47:G47"/>
    <mergeCell ref="C49:G49"/>
    <mergeCell ref="C51:G51"/>
    <mergeCell ref="C53:G53"/>
    <mergeCell ref="C31:G31"/>
    <mergeCell ref="C33:G33"/>
    <mergeCell ref="C35:G35"/>
    <mergeCell ref="C37:G37"/>
    <mergeCell ref="C39:G39"/>
    <mergeCell ref="C41:G41"/>
    <mergeCell ref="C17:G17"/>
    <mergeCell ref="C19:G19"/>
    <mergeCell ref="C22:G22"/>
    <mergeCell ref="C24:G24"/>
    <mergeCell ref="C27:G27"/>
    <mergeCell ref="C29:G29"/>
    <mergeCell ref="A1:G1"/>
    <mergeCell ref="C2:G2"/>
    <mergeCell ref="C3:G3"/>
    <mergeCell ref="C4:G4"/>
    <mergeCell ref="C12:G12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3052-6C7D-4B26-A19C-9706D881FF8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97</v>
      </c>
      <c r="AG3" t="s">
        <v>98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99</v>
      </c>
    </row>
    <row r="5" spans="1:60" x14ac:dyDescent="0.2">
      <c r="D5" s="10"/>
    </row>
    <row r="6" spans="1:60" ht="38.25" x14ac:dyDescent="0.2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121</v>
      </c>
      <c r="B8" s="225" t="s">
        <v>86</v>
      </c>
      <c r="C8" s="244" t="s">
        <v>87</v>
      </c>
      <c r="D8" s="226"/>
      <c r="E8" s="227"/>
      <c r="F8" s="228"/>
      <c r="G8" s="228">
        <f>SUMIF(AG9:AG24,"&lt;&gt;NOR",G9:G24)</f>
        <v>0</v>
      </c>
      <c r="H8" s="228"/>
      <c r="I8" s="228">
        <f>SUM(I9:I24)</f>
        <v>0</v>
      </c>
      <c r="J8" s="228"/>
      <c r="K8" s="228">
        <f>SUM(K9:K24)</f>
        <v>0</v>
      </c>
      <c r="L8" s="228"/>
      <c r="M8" s="228">
        <f>SUM(M9:M24)</f>
        <v>0</v>
      </c>
      <c r="N8" s="227"/>
      <c r="O8" s="227">
        <f>SUM(O9:O24)</f>
        <v>0.37</v>
      </c>
      <c r="P8" s="227"/>
      <c r="Q8" s="227">
        <f>SUM(Q9:Q24)</f>
        <v>0</v>
      </c>
      <c r="R8" s="228"/>
      <c r="S8" s="228"/>
      <c r="T8" s="229"/>
      <c r="U8" s="223"/>
      <c r="V8" s="223">
        <f>SUM(V9:V24)</f>
        <v>93</v>
      </c>
      <c r="W8" s="223"/>
      <c r="X8" s="223"/>
      <c r="AG8" t="s">
        <v>122</v>
      </c>
    </row>
    <row r="9" spans="1:60" outlineLevel="1" x14ac:dyDescent="0.2">
      <c r="A9" s="231">
        <v>1</v>
      </c>
      <c r="B9" s="232" t="s">
        <v>293</v>
      </c>
      <c r="C9" s="245" t="s">
        <v>294</v>
      </c>
      <c r="D9" s="233" t="s">
        <v>141</v>
      </c>
      <c r="E9" s="234">
        <v>300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86</v>
      </c>
      <c r="S9" s="236" t="s">
        <v>127</v>
      </c>
      <c r="T9" s="237" t="s">
        <v>127</v>
      </c>
      <c r="U9" s="220">
        <v>0.13</v>
      </c>
      <c r="V9" s="220">
        <f>ROUND(E9*U9,2)</f>
        <v>39</v>
      </c>
      <c r="W9" s="220"/>
      <c r="X9" s="220" t="s">
        <v>128</v>
      </c>
      <c r="Y9" s="210"/>
      <c r="Z9" s="210"/>
      <c r="AA9" s="210"/>
      <c r="AB9" s="210"/>
      <c r="AC9" s="210"/>
      <c r="AD9" s="210"/>
      <c r="AE9" s="210"/>
      <c r="AF9" s="210"/>
      <c r="AG9" s="210" t="s">
        <v>129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6" t="s">
        <v>295</v>
      </c>
      <c r="D10" s="221"/>
      <c r="E10" s="222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131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6" t="s">
        <v>296</v>
      </c>
      <c r="D11" s="221"/>
      <c r="E11" s="222">
        <v>240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131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6" t="s">
        <v>297</v>
      </c>
      <c r="D12" s="221"/>
      <c r="E12" s="222">
        <v>60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131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7"/>
      <c r="D13" s="238"/>
      <c r="E13" s="238"/>
      <c r="F13" s="238"/>
      <c r="G13" s="23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133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1">
        <v>2</v>
      </c>
      <c r="B14" s="232" t="s">
        <v>298</v>
      </c>
      <c r="C14" s="245" t="s">
        <v>299</v>
      </c>
      <c r="D14" s="233" t="s">
        <v>141</v>
      </c>
      <c r="E14" s="234">
        <v>300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1.0499999999999999E-3</v>
      </c>
      <c r="O14" s="234">
        <f>ROUND(E14*N14,2)</f>
        <v>0.32</v>
      </c>
      <c r="P14" s="234">
        <v>0</v>
      </c>
      <c r="Q14" s="234">
        <f>ROUND(E14*P14,2)</f>
        <v>0</v>
      </c>
      <c r="R14" s="236" t="s">
        <v>86</v>
      </c>
      <c r="S14" s="236" t="s">
        <v>127</v>
      </c>
      <c r="T14" s="237" t="s">
        <v>127</v>
      </c>
      <c r="U14" s="220">
        <v>0.18</v>
      </c>
      <c r="V14" s="220">
        <f>ROUND(E14*U14,2)</f>
        <v>54</v>
      </c>
      <c r="W14" s="220"/>
      <c r="X14" s="220" t="s">
        <v>128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129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9" t="s">
        <v>300</v>
      </c>
      <c r="D15" s="241"/>
      <c r="E15" s="241"/>
      <c r="F15" s="241"/>
      <c r="G15" s="241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191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6" t="s">
        <v>301</v>
      </c>
      <c r="D16" s="221"/>
      <c r="E16" s="222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131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6" t="s">
        <v>296</v>
      </c>
      <c r="D17" s="221"/>
      <c r="E17" s="222">
        <v>240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131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6" t="s">
        <v>297</v>
      </c>
      <c r="D18" s="221"/>
      <c r="E18" s="222">
        <v>60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131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7"/>
      <c r="D19" s="238"/>
      <c r="E19" s="238"/>
      <c r="F19" s="238"/>
      <c r="G19" s="238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133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1">
        <v>3</v>
      </c>
      <c r="B20" s="232" t="s">
        <v>302</v>
      </c>
      <c r="C20" s="245" t="s">
        <v>303</v>
      </c>
      <c r="D20" s="233" t="s">
        <v>141</v>
      </c>
      <c r="E20" s="234">
        <v>300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1.8000000000000001E-4</v>
      </c>
      <c r="O20" s="234">
        <f>ROUND(E20*N20,2)</f>
        <v>0.05</v>
      </c>
      <c r="P20" s="234">
        <v>0</v>
      </c>
      <c r="Q20" s="234">
        <f>ROUND(E20*P20,2)</f>
        <v>0</v>
      </c>
      <c r="R20" s="236"/>
      <c r="S20" s="236" t="s">
        <v>271</v>
      </c>
      <c r="T20" s="237" t="s">
        <v>304</v>
      </c>
      <c r="U20" s="220">
        <v>0</v>
      </c>
      <c r="V20" s="220">
        <f>ROUND(E20*U20,2)</f>
        <v>0</v>
      </c>
      <c r="W20" s="220"/>
      <c r="X20" s="220" t="s">
        <v>238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239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6" t="s">
        <v>305</v>
      </c>
      <c r="D21" s="221"/>
      <c r="E21" s="222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131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6" t="s">
        <v>296</v>
      </c>
      <c r="D22" s="221"/>
      <c r="E22" s="222">
        <v>240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131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6" t="s">
        <v>297</v>
      </c>
      <c r="D23" s="221"/>
      <c r="E23" s="222">
        <v>60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131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7"/>
      <c r="D24" s="238"/>
      <c r="E24" s="238"/>
      <c r="F24" s="238"/>
      <c r="G24" s="238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133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4" t="s">
        <v>121</v>
      </c>
      <c r="B25" s="225" t="s">
        <v>88</v>
      </c>
      <c r="C25" s="244" t="s">
        <v>89</v>
      </c>
      <c r="D25" s="226"/>
      <c r="E25" s="227"/>
      <c r="F25" s="228"/>
      <c r="G25" s="228">
        <f>SUMIF(AG26:AG54,"&lt;&gt;NOR",G26:G54)</f>
        <v>0</v>
      </c>
      <c r="H25" s="228"/>
      <c r="I25" s="228">
        <f>SUM(I26:I54)</f>
        <v>0</v>
      </c>
      <c r="J25" s="228"/>
      <c r="K25" s="228">
        <f>SUM(K26:K54)</f>
        <v>0</v>
      </c>
      <c r="L25" s="228"/>
      <c r="M25" s="228">
        <f>SUM(M26:M54)</f>
        <v>0</v>
      </c>
      <c r="N25" s="227"/>
      <c r="O25" s="227">
        <f>SUM(O26:O54)</f>
        <v>1.1100000000000001</v>
      </c>
      <c r="P25" s="227"/>
      <c r="Q25" s="227">
        <f>SUM(Q26:Q54)</f>
        <v>0</v>
      </c>
      <c r="R25" s="228"/>
      <c r="S25" s="228"/>
      <c r="T25" s="229"/>
      <c r="U25" s="223"/>
      <c r="V25" s="223">
        <f>SUM(V26:V54)</f>
        <v>508.76</v>
      </c>
      <c r="W25" s="223"/>
      <c r="X25" s="223"/>
      <c r="AG25" t="s">
        <v>122</v>
      </c>
    </row>
    <row r="26" spans="1:60" outlineLevel="1" x14ac:dyDescent="0.2">
      <c r="A26" s="231">
        <v>4</v>
      </c>
      <c r="B26" s="232" t="s">
        <v>306</v>
      </c>
      <c r="C26" s="245" t="s">
        <v>307</v>
      </c>
      <c r="D26" s="233" t="s">
        <v>308</v>
      </c>
      <c r="E26" s="234">
        <v>0.25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1.124E-2</v>
      </c>
      <c r="O26" s="234">
        <f>ROUND(E26*N26,2)</f>
        <v>0</v>
      </c>
      <c r="P26" s="234">
        <v>0</v>
      </c>
      <c r="Q26" s="234">
        <f>ROUND(E26*P26,2)</f>
        <v>0</v>
      </c>
      <c r="R26" s="236"/>
      <c r="S26" s="236" t="s">
        <v>127</v>
      </c>
      <c r="T26" s="237" t="s">
        <v>127</v>
      </c>
      <c r="U26" s="220">
        <v>3.2</v>
      </c>
      <c r="V26" s="220">
        <f>ROUND(E26*U26,2)</f>
        <v>0.8</v>
      </c>
      <c r="W26" s="220"/>
      <c r="X26" s="220" t="s">
        <v>128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129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6" t="s">
        <v>309</v>
      </c>
      <c r="D27" s="221"/>
      <c r="E27" s="222">
        <v>0.25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131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7"/>
      <c r="D28" s="238"/>
      <c r="E28" s="238"/>
      <c r="F28" s="238"/>
      <c r="G28" s="238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133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5</v>
      </c>
      <c r="B29" s="232" t="s">
        <v>310</v>
      </c>
      <c r="C29" s="245" t="s">
        <v>311</v>
      </c>
      <c r="D29" s="233" t="s">
        <v>261</v>
      </c>
      <c r="E29" s="234">
        <v>8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0.13682</v>
      </c>
      <c r="O29" s="234">
        <f>ROUND(E29*N29,2)</f>
        <v>1.0900000000000001</v>
      </c>
      <c r="P29" s="234">
        <v>0</v>
      </c>
      <c r="Q29" s="234">
        <f>ROUND(E29*P29,2)</f>
        <v>0</v>
      </c>
      <c r="R29" s="236"/>
      <c r="S29" s="236" t="s">
        <v>127</v>
      </c>
      <c r="T29" s="237" t="s">
        <v>127</v>
      </c>
      <c r="U29" s="220">
        <v>2.83</v>
      </c>
      <c r="V29" s="220">
        <f>ROUND(E29*U29,2)</f>
        <v>22.64</v>
      </c>
      <c r="W29" s="220"/>
      <c r="X29" s="220" t="s">
        <v>128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129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17"/>
      <c r="B30" s="218"/>
      <c r="C30" s="246" t="s">
        <v>312</v>
      </c>
      <c r="D30" s="221"/>
      <c r="E30" s="222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131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6" t="s">
        <v>313</v>
      </c>
      <c r="D31" s="221"/>
      <c r="E31" s="222">
        <v>8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131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7"/>
      <c r="D32" s="238"/>
      <c r="E32" s="238"/>
      <c r="F32" s="238"/>
      <c r="G32" s="238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133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6</v>
      </c>
      <c r="B33" s="232" t="s">
        <v>314</v>
      </c>
      <c r="C33" s="245" t="s">
        <v>315</v>
      </c>
      <c r="D33" s="233" t="s">
        <v>261</v>
      </c>
      <c r="E33" s="234">
        <v>8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/>
      <c r="S33" s="236" t="s">
        <v>127</v>
      </c>
      <c r="T33" s="237" t="s">
        <v>127</v>
      </c>
      <c r="U33" s="220">
        <v>0.64</v>
      </c>
      <c r="V33" s="220">
        <f>ROUND(E33*U33,2)</f>
        <v>5.12</v>
      </c>
      <c r="W33" s="220"/>
      <c r="X33" s="220" t="s">
        <v>128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129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6" t="s">
        <v>316</v>
      </c>
      <c r="D34" s="221"/>
      <c r="E34" s="222"/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131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6" t="s">
        <v>313</v>
      </c>
      <c r="D35" s="221"/>
      <c r="E35" s="222">
        <v>8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131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7"/>
      <c r="D36" s="238"/>
      <c r="E36" s="238"/>
      <c r="F36" s="238"/>
      <c r="G36" s="238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133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7</v>
      </c>
      <c r="B37" s="232" t="s">
        <v>317</v>
      </c>
      <c r="C37" s="245" t="s">
        <v>318</v>
      </c>
      <c r="D37" s="233" t="s">
        <v>141</v>
      </c>
      <c r="E37" s="234">
        <v>300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/>
      <c r="S37" s="236" t="s">
        <v>127</v>
      </c>
      <c r="T37" s="237" t="s">
        <v>127</v>
      </c>
      <c r="U37" s="220">
        <v>1.33</v>
      </c>
      <c r="V37" s="220">
        <f>ROUND(E37*U37,2)</f>
        <v>399</v>
      </c>
      <c r="W37" s="220"/>
      <c r="X37" s="220" t="s">
        <v>128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129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6" t="s">
        <v>319</v>
      </c>
      <c r="D38" s="221"/>
      <c r="E38" s="222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131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6" t="s">
        <v>296</v>
      </c>
      <c r="D39" s="221"/>
      <c r="E39" s="222">
        <v>240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131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6" t="s">
        <v>297</v>
      </c>
      <c r="D40" s="221"/>
      <c r="E40" s="222">
        <v>60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131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7"/>
      <c r="D41" s="238"/>
      <c r="E41" s="238"/>
      <c r="F41" s="238"/>
      <c r="G41" s="238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133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1">
        <v>8</v>
      </c>
      <c r="B42" s="232" t="s">
        <v>320</v>
      </c>
      <c r="C42" s="245" t="s">
        <v>321</v>
      </c>
      <c r="D42" s="233" t="s">
        <v>141</v>
      </c>
      <c r="E42" s="234">
        <v>300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6.0000000000000002E-5</v>
      </c>
      <c r="O42" s="234">
        <f>ROUND(E42*N42,2)</f>
        <v>0.02</v>
      </c>
      <c r="P42" s="234">
        <v>0</v>
      </c>
      <c r="Q42" s="234">
        <f>ROUND(E42*P42,2)</f>
        <v>0</v>
      </c>
      <c r="R42" s="236"/>
      <c r="S42" s="236" t="s">
        <v>127</v>
      </c>
      <c r="T42" s="237" t="s">
        <v>127</v>
      </c>
      <c r="U42" s="220">
        <v>0.03</v>
      </c>
      <c r="V42" s="220">
        <f>ROUND(E42*U42,2)</f>
        <v>9</v>
      </c>
      <c r="W42" s="220"/>
      <c r="X42" s="220" t="s">
        <v>128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129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6" t="s">
        <v>322</v>
      </c>
      <c r="D43" s="221"/>
      <c r="E43" s="222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131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6" t="s">
        <v>296</v>
      </c>
      <c r="D44" s="221"/>
      <c r="E44" s="222">
        <v>240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131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6" t="s">
        <v>297</v>
      </c>
      <c r="D45" s="221"/>
      <c r="E45" s="222">
        <v>60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131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7"/>
      <c r="D46" s="238"/>
      <c r="E46" s="238"/>
      <c r="F46" s="238"/>
      <c r="G46" s="238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133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1">
        <v>9</v>
      </c>
      <c r="B47" s="232" t="s">
        <v>323</v>
      </c>
      <c r="C47" s="245" t="s">
        <v>324</v>
      </c>
      <c r="D47" s="233" t="s">
        <v>141</v>
      </c>
      <c r="E47" s="234">
        <v>300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6"/>
      <c r="S47" s="236" t="s">
        <v>127</v>
      </c>
      <c r="T47" s="237" t="s">
        <v>127</v>
      </c>
      <c r="U47" s="220">
        <v>0.24</v>
      </c>
      <c r="V47" s="220">
        <f>ROUND(E47*U47,2)</f>
        <v>72</v>
      </c>
      <c r="W47" s="220"/>
      <c r="X47" s="220" t="s">
        <v>128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129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6" t="s">
        <v>325</v>
      </c>
      <c r="D48" s="221"/>
      <c r="E48" s="222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131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6" t="s">
        <v>296</v>
      </c>
      <c r="D49" s="221"/>
      <c r="E49" s="222">
        <v>240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131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6" t="s">
        <v>297</v>
      </c>
      <c r="D50" s="221"/>
      <c r="E50" s="222">
        <v>60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131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7"/>
      <c r="D51" s="238"/>
      <c r="E51" s="238"/>
      <c r="F51" s="238"/>
      <c r="G51" s="238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133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1">
        <v>10</v>
      </c>
      <c r="B52" s="232" t="s">
        <v>326</v>
      </c>
      <c r="C52" s="245" t="s">
        <v>327</v>
      </c>
      <c r="D52" s="233" t="s">
        <v>261</v>
      </c>
      <c r="E52" s="234">
        <v>10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6"/>
      <c r="S52" s="236" t="s">
        <v>127</v>
      </c>
      <c r="T52" s="237" t="s">
        <v>127</v>
      </c>
      <c r="U52" s="220">
        <v>0.02</v>
      </c>
      <c r="V52" s="220">
        <f>ROUND(E52*U52,2)</f>
        <v>0.2</v>
      </c>
      <c r="W52" s="220"/>
      <c r="X52" s="220" t="s">
        <v>128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129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6" t="s">
        <v>328</v>
      </c>
      <c r="D53" s="221"/>
      <c r="E53" s="222">
        <v>10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131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7"/>
      <c r="D54" s="238"/>
      <c r="E54" s="238"/>
      <c r="F54" s="238"/>
      <c r="G54" s="238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133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3"/>
      <c r="B55" s="4"/>
      <c r="C55" s="252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  <c r="AG55" t="s">
        <v>108</v>
      </c>
    </row>
    <row r="56" spans="1:60" x14ac:dyDescent="0.2">
      <c r="A56" s="213"/>
      <c r="B56" s="214" t="s">
        <v>29</v>
      </c>
      <c r="C56" s="253"/>
      <c r="D56" s="215"/>
      <c r="E56" s="216"/>
      <c r="F56" s="216"/>
      <c r="G56" s="230">
        <f>G8+G25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291</v>
      </c>
    </row>
    <row r="57" spans="1:60" x14ac:dyDescent="0.2">
      <c r="C57" s="254"/>
      <c r="D57" s="10"/>
      <c r="AG57" t="s">
        <v>292</v>
      </c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LU11XstG7SaRcQfVnUWKLmsabrqXnhUsaKv+vUlkhlvq+nIE4S1r2JRPYURB8G/9QpcpZ2t6PNfhO4t3o6vRQ==" saltValue="ZJFEK94oWAn1xBFVP3wiyg==" spinCount="100000" sheet="1"/>
  <mergeCells count="15">
    <mergeCell ref="C46:G46"/>
    <mergeCell ref="C51:G51"/>
    <mergeCell ref="C54:G54"/>
    <mergeCell ref="C19:G19"/>
    <mergeCell ref="C24:G24"/>
    <mergeCell ref="C28:G28"/>
    <mergeCell ref="C32:G32"/>
    <mergeCell ref="C36:G36"/>
    <mergeCell ref="C41:G41"/>
    <mergeCell ref="A1:G1"/>
    <mergeCell ref="C2:G2"/>
    <mergeCell ref="C3:G3"/>
    <mergeCell ref="C4:G4"/>
    <mergeCell ref="C13:G13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F760-5503-4D5C-8103-23DC731D64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97</v>
      </c>
      <c r="AG3" t="s">
        <v>98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99</v>
      </c>
    </row>
    <row r="5" spans="1:60" x14ac:dyDescent="0.2">
      <c r="D5" s="10"/>
    </row>
    <row r="6" spans="1:60" ht="38.25" x14ac:dyDescent="0.2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121</v>
      </c>
      <c r="B8" s="225" t="s">
        <v>74</v>
      </c>
      <c r="C8" s="244" t="s">
        <v>75</v>
      </c>
      <c r="D8" s="226"/>
      <c r="E8" s="227"/>
      <c r="F8" s="228"/>
      <c r="G8" s="228">
        <f>SUMIF(AG9:AG35,"&lt;&gt;NOR",G9:G35)</f>
        <v>0</v>
      </c>
      <c r="H8" s="228"/>
      <c r="I8" s="228">
        <f>SUM(I9:I35)</f>
        <v>0</v>
      </c>
      <c r="J8" s="228"/>
      <c r="K8" s="228">
        <f>SUM(K9:K35)</f>
        <v>0</v>
      </c>
      <c r="L8" s="228"/>
      <c r="M8" s="228">
        <f>SUM(M9:M35)</f>
        <v>0</v>
      </c>
      <c r="N8" s="227"/>
      <c r="O8" s="227">
        <f>SUM(O9:O35)</f>
        <v>34.369999999999997</v>
      </c>
      <c r="P8" s="227"/>
      <c r="Q8" s="227">
        <f>SUM(Q9:Q35)</f>
        <v>0</v>
      </c>
      <c r="R8" s="228"/>
      <c r="S8" s="228"/>
      <c r="T8" s="229"/>
      <c r="U8" s="223"/>
      <c r="V8" s="223">
        <f>SUM(V9:V35)</f>
        <v>51.63</v>
      </c>
      <c r="W8" s="223"/>
      <c r="X8" s="223"/>
      <c r="AG8" t="s">
        <v>122</v>
      </c>
    </row>
    <row r="9" spans="1:60" ht="22.5" outlineLevel="1" x14ac:dyDescent="0.2">
      <c r="A9" s="231">
        <v>1</v>
      </c>
      <c r="B9" s="232" t="s">
        <v>329</v>
      </c>
      <c r="C9" s="245" t="s">
        <v>330</v>
      </c>
      <c r="D9" s="233" t="s">
        <v>147</v>
      </c>
      <c r="E9" s="234">
        <v>77.9375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148</v>
      </c>
      <c r="S9" s="236" t="s">
        <v>127</v>
      </c>
      <c r="T9" s="237" t="s">
        <v>127</v>
      </c>
      <c r="U9" s="220">
        <v>0.19</v>
      </c>
      <c r="V9" s="220">
        <f>ROUND(E9*U9,2)</f>
        <v>14.81</v>
      </c>
      <c r="W9" s="220"/>
      <c r="X9" s="220" t="s">
        <v>128</v>
      </c>
      <c r="Y9" s="210"/>
      <c r="Z9" s="210"/>
      <c r="AA9" s="210"/>
      <c r="AB9" s="210"/>
      <c r="AC9" s="210"/>
      <c r="AD9" s="210"/>
      <c r="AE9" s="210"/>
      <c r="AF9" s="210"/>
      <c r="AG9" s="210" t="s">
        <v>129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8" t="s">
        <v>149</v>
      </c>
      <c r="D10" s="240"/>
      <c r="E10" s="240"/>
      <c r="F10" s="240"/>
      <c r="G10" s="24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137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6" t="s">
        <v>331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131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6" t="s">
        <v>332</v>
      </c>
      <c r="D12" s="221"/>
      <c r="E12" s="222">
        <v>77.9375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131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7"/>
      <c r="D13" s="238"/>
      <c r="E13" s="238"/>
      <c r="F13" s="238"/>
      <c r="G13" s="23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133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1">
        <v>2</v>
      </c>
      <c r="B14" s="232" t="s">
        <v>152</v>
      </c>
      <c r="C14" s="245" t="s">
        <v>333</v>
      </c>
      <c r="D14" s="233" t="s">
        <v>147</v>
      </c>
      <c r="E14" s="234">
        <v>77.9375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 t="s">
        <v>148</v>
      </c>
      <c r="S14" s="236" t="s">
        <v>127</v>
      </c>
      <c r="T14" s="237" t="s">
        <v>127</v>
      </c>
      <c r="U14" s="220">
        <v>0.06</v>
      </c>
      <c r="V14" s="220">
        <f>ROUND(E14*U14,2)</f>
        <v>4.68</v>
      </c>
      <c r="W14" s="220"/>
      <c r="X14" s="220" t="s">
        <v>128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129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8" t="s">
        <v>149</v>
      </c>
      <c r="D15" s="240"/>
      <c r="E15" s="240"/>
      <c r="F15" s="240"/>
      <c r="G15" s="24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137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6" t="s">
        <v>334</v>
      </c>
      <c r="D16" s="221"/>
      <c r="E16" s="222">
        <v>77.9375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131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7"/>
      <c r="D17" s="238"/>
      <c r="E17" s="238"/>
      <c r="F17" s="238"/>
      <c r="G17" s="238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133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1">
        <v>3</v>
      </c>
      <c r="B18" s="232" t="s">
        <v>155</v>
      </c>
      <c r="C18" s="245" t="s">
        <v>156</v>
      </c>
      <c r="D18" s="233" t="s">
        <v>147</v>
      </c>
      <c r="E18" s="234">
        <v>63.62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 t="s">
        <v>148</v>
      </c>
      <c r="S18" s="236" t="s">
        <v>127</v>
      </c>
      <c r="T18" s="237" t="s">
        <v>127</v>
      </c>
      <c r="U18" s="220">
        <v>0.01</v>
      </c>
      <c r="V18" s="220">
        <f>ROUND(E18*U18,2)</f>
        <v>0.64</v>
      </c>
      <c r="W18" s="220"/>
      <c r="X18" s="220" t="s">
        <v>128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129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8" t="s">
        <v>157</v>
      </c>
      <c r="D19" s="240"/>
      <c r="E19" s="240"/>
      <c r="F19" s="240"/>
      <c r="G19" s="24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137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6" t="s">
        <v>335</v>
      </c>
      <c r="D20" s="221"/>
      <c r="E20" s="222">
        <v>63.62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131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7"/>
      <c r="D21" s="238"/>
      <c r="E21" s="238"/>
      <c r="F21" s="238"/>
      <c r="G21" s="238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133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1" x14ac:dyDescent="0.2">
      <c r="A22" s="231">
        <v>4</v>
      </c>
      <c r="B22" s="232" t="s">
        <v>159</v>
      </c>
      <c r="C22" s="245" t="s">
        <v>336</v>
      </c>
      <c r="D22" s="233" t="s">
        <v>147</v>
      </c>
      <c r="E22" s="234">
        <v>318.10000000000002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 t="s">
        <v>148</v>
      </c>
      <c r="S22" s="236" t="s">
        <v>127</v>
      </c>
      <c r="T22" s="237" t="s">
        <v>127</v>
      </c>
      <c r="U22" s="220">
        <v>0</v>
      </c>
      <c r="V22" s="220">
        <f>ROUND(E22*U22,2)</f>
        <v>0</v>
      </c>
      <c r="W22" s="220"/>
      <c r="X22" s="220" t="s">
        <v>128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129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8" t="s">
        <v>157</v>
      </c>
      <c r="D23" s="240"/>
      <c r="E23" s="240"/>
      <c r="F23" s="240"/>
      <c r="G23" s="24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137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6" t="s">
        <v>337</v>
      </c>
      <c r="D24" s="221"/>
      <c r="E24" s="222">
        <v>318.10000000000002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131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7"/>
      <c r="D25" s="238"/>
      <c r="E25" s="238"/>
      <c r="F25" s="238"/>
      <c r="G25" s="238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133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1">
        <v>5</v>
      </c>
      <c r="B26" s="232" t="s">
        <v>162</v>
      </c>
      <c r="C26" s="245" t="s">
        <v>163</v>
      </c>
      <c r="D26" s="233" t="s">
        <v>147</v>
      </c>
      <c r="E26" s="234">
        <v>14.31875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6" t="s">
        <v>148</v>
      </c>
      <c r="S26" s="236" t="s">
        <v>127</v>
      </c>
      <c r="T26" s="237" t="s">
        <v>127</v>
      </c>
      <c r="U26" s="220">
        <v>2.2000000000000002</v>
      </c>
      <c r="V26" s="220">
        <f>ROUND(E26*U26,2)</f>
        <v>31.5</v>
      </c>
      <c r="W26" s="220"/>
      <c r="X26" s="220" t="s">
        <v>128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129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17"/>
      <c r="B27" s="218"/>
      <c r="C27" s="248" t="s">
        <v>164</v>
      </c>
      <c r="D27" s="240"/>
      <c r="E27" s="240"/>
      <c r="F27" s="240"/>
      <c r="G27" s="24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137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39" t="str">
        <f>C27</f>
        <v>sypaninou z vhodných hornin tř. 1 - 4 nebo materiálem, uloženým ve vzdálenosti do 30 m od vnějšího kraje objektu, pro jakoukoliv míru zhutnění,</v>
      </c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6" t="s">
        <v>338</v>
      </c>
      <c r="D28" s="221"/>
      <c r="E28" s="222">
        <v>14.31875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131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7"/>
      <c r="D29" s="238"/>
      <c r="E29" s="238"/>
      <c r="F29" s="238"/>
      <c r="G29" s="238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133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1">
        <v>6</v>
      </c>
      <c r="B30" s="232" t="s">
        <v>181</v>
      </c>
      <c r="C30" s="245" t="s">
        <v>339</v>
      </c>
      <c r="D30" s="233" t="s">
        <v>147</v>
      </c>
      <c r="E30" s="234">
        <v>63.62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6" t="s">
        <v>148</v>
      </c>
      <c r="S30" s="236" t="s">
        <v>127</v>
      </c>
      <c r="T30" s="237" t="s">
        <v>127</v>
      </c>
      <c r="U30" s="220">
        <v>0</v>
      </c>
      <c r="V30" s="220">
        <f>ROUND(E30*U30,2)</f>
        <v>0</v>
      </c>
      <c r="W30" s="220"/>
      <c r="X30" s="220" t="s">
        <v>128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129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6" t="s">
        <v>340</v>
      </c>
      <c r="D31" s="221"/>
      <c r="E31" s="222">
        <v>63.62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131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7"/>
      <c r="D32" s="238"/>
      <c r="E32" s="238"/>
      <c r="F32" s="238"/>
      <c r="G32" s="238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133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7</v>
      </c>
      <c r="B33" s="232" t="s">
        <v>341</v>
      </c>
      <c r="C33" s="245" t="s">
        <v>342</v>
      </c>
      <c r="D33" s="233" t="s">
        <v>265</v>
      </c>
      <c r="E33" s="234">
        <v>34.365000000000002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1</v>
      </c>
      <c r="O33" s="234">
        <f>ROUND(E33*N33,2)</f>
        <v>34.369999999999997</v>
      </c>
      <c r="P33" s="234">
        <v>0</v>
      </c>
      <c r="Q33" s="234">
        <f>ROUND(E33*P33,2)</f>
        <v>0</v>
      </c>
      <c r="R33" s="236" t="s">
        <v>237</v>
      </c>
      <c r="S33" s="236" t="s">
        <v>127</v>
      </c>
      <c r="T33" s="237" t="s">
        <v>127</v>
      </c>
      <c r="U33" s="220">
        <v>0</v>
      </c>
      <c r="V33" s="220">
        <f>ROUND(E33*U33,2)</f>
        <v>0</v>
      </c>
      <c r="W33" s="220"/>
      <c r="X33" s="220" t="s">
        <v>238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239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6" t="s">
        <v>343</v>
      </c>
      <c r="D34" s="221"/>
      <c r="E34" s="222">
        <v>34.365000000000002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131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7"/>
      <c r="D35" s="238"/>
      <c r="E35" s="238"/>
      <c r="F35" s="238"/>
      <c r="G35" s="238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133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4" t="s">
        <v>121</v>
      </c>
      <c r="B36" s="225" t="s">
        <v>76</v>
      </c>
      <c r="C36" s="244" t="s">
        <v>77</v>
      </c>
      <c r="D36" s="226"/>
      <c r="E36" s="227"/>
      <c r="F36" s="228"/>
      <c r="G36" s="228">
        <f>SUMIF(AG37:AG44,"&lt;&gt;NOR",G37:G44)</f>
        <v>0</v>
      </c>
      <c r="H36" s="228"/>
      <c r="I36" s="228">
        <f>SUM(I37:I44)</f>
        <v>0</v>
      </c>
      <c r="J36" s="228"/>
      <c r="K36" s="228">
        <f>SUM(K37:K44)</f>
        <v>0</v>
      </c>
      <c r="L36" s="228"/>
      <c r="M36" s="228">
        <f>SUM(M37:M44)</f>
        <v>0</v>
      </c>
      <c r="N36" s="227"/>
      <c r="O36" s="227">
        <f>SUM(O37:O44)</f>
        <v>12.31</v>
      </c>
      <c r="P36" s="227"/>
      <c r="Q36" s="227">
        <f>SUM(Q37:Q44)</f>
        <v>0</v>
      </c>
      <c r="R36" s="228"/>
      <c r="S36" s="228"/>
      <c r="T36" s="229"/>
      <c r="U36" s="223"/>
      <c r="V36" s="223">
        <f>SUM(V37:V44)</f>
        <v>7.24</v>
      </c>
      <c r="W36" s="223"/>
      <c r="X36" s="223"/>
      <c r="AG36" t="s">
        <v>122</v>
      </c>
    </row>
    <row r="37" spans="1:60" ht="22.5" outlineLevel="1" x14ac:dyDescent="0.2">
      <c r="A37" s="231">
        <v>8</v>
      </c>
      <c r="B37" s="232" t="s">
        <v>344</v>
      </c>
      <c r="C37" s="245" t="s">
        <v>345</v>
      </c>
      <c r="D37" s="233" t="s">
        <v>147</v>
      </c>
      <c r="E37" s="234">
        <v>4.74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2.5249999999999999</v>
      </c>
      <c r="O37" s="234">
        <f>ROUND(E37*N37,2)</f>
        <v>11.97</v>
      </c>
      <c r="P37" s="234">
        <v>0</v>
      </c>
      <c r="Q37" s="234">
        <f>ROUND(E37*P37,2)</f>
        <v>0</v>
      </c>
      <c r="R37" s="236" t="s">
        <v>346</v>
      </c>
      <c r="S37" s="236" t="s">
        <v>127</v>
      </c>
      <c r="T37" s="237" t="s">
        <v>127</v>
      </c>
      <c r="U37" s="220">
        <v>0.48</v>
      </c>
      <c r="V37" s="220">
        <f>ROUND(E37*U37,2)</f>
        <v>2.2799999999999998</v>
      </c>
      <c r="W37" s="220"/>
      <c r="X37" s="220" t="s">
        <v>128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129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8" t="s">
        <v>347</v>
      </c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137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6" t="s">
        <v>348</v>
      </c>
      <c r="D39" s="221"/>
      <c r="E39" s="222">
        <v>4.74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131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7"/>
      <c r="D40" s="238"/>
      <c r="E40" s="238"/>
      <c r="F40" s="238"/>
      <c r="G40" s="238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133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1">
        <v>9</v>
      </c>
      <c r="B41" s="232" t="s">
        <v>349</v>
      </c>
      <c r="C41" s="245" t="s">
        <v>350</v>
      </c>
      <c r="D41" s="233" t="s">
        <v>265</v>
      </c>
      <c r="E41" s="234">
        <v>0.32578000000000001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1.0543899999999999</v>
      </c>
      <c r="O41" s="234">
        <f>ROUND(E41*N41,2)</f>
        <v>0.34</v>
      </c>
      <c r="P41" s="234">
        <v>0</v>
      </c>
      <c r="Q41" s="234">
        <f>ROUND(E41*P41,2)</f>
        <v>0</v>
      </c>
      <c r="R41" s="236" t="s">
        <v>346</v>
      </c>
      <c r="S41" s="236" t="s">
        <v>127</v>
      </c>
      <c r="T41" s="237" t="s">
        <v>127</v>
      </c>
      <c r="U41" s="220">
        <v>15.23</v>
      </c>
      <c r="V41" s="220">
        <f>ROUND(E41*U41,2)</f>
        <v>4.96</v>
      </c>
      <c r="W41" s="220"/>
      <c r="X41" s="220" t="s">
        <v>128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129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8" t="s">
        <v>351</v>
      </c>
      <c r="D42" s="240"/>
      <c r="E42" s="240"/>
      <c r="F42" s="240"/>
      <c r="G42" s="24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137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6" t="s">
        <v>352</v>
      </c>
      <c r="D43" s="221"/>
      <c r="E43" s="222">
        <v>0.32578000000000001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131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7"/>
      <c r="D44" s="238"/>
      <c r="E44" s="238"/>
      <c r="F44" s="238"/>
      <c r="G44" s="238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133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4" t="s">
        <v>121</v>
      </c>
      <c r="B45" s="225" t="s">
        <v>78</v>
      </c>
      <c r="C45" s="244" t="s">
        <v>79</v>
      </c>
      <c r="D45" s="226"/>
      <c r="E45" s="227"/>
      <c r="F45" s="228"/>
      <c r="G45" s="228">
        <f>SUMIF(AG46:AG84,"&lt;&gt;NOR",G46:G84)</f>
        <v>0</v>
      </c>
      <c r="H45" s="228"/>
      <c r="I45" s="228">
        <f>SUM(I46:I84)</f>
        <v>0</v>
      </c>
      <c r="J45" s="228"/>
      <c r="K45" s="228">
        <f>SUM(K46:K84)</f>
        <v>0</v>
      </c>
      <c r="L45" s="228"/>
      <c r="M45" s="228">
        <f>SUM(M46:M84)</f>
        <v>0</v>
      </c>
      <c r="N45" s="227"/>
      <c r="O45" s="227">
        <f>SUM(O46:O84)</f>
        <v>0.64</v>
      </c>
      <c r="P45" s="227"/>
      <c r="Q45" s="227">
        <f>SUM(Q46:Q84)</f>
        <v>0</v>
      </c>
      <c r="R45" s="228"/>
      <c r="S45" s="228"/>
      <c r="T45" s="229"/>
      <c r="U45" s="223"/>
      <c r="V45" s="223">
        <f>SUM(V46:V84)</f>
        <v>6.16</v>
      </c>
      <c r="W45" s="223"/>
      <c r="X45" s="223"/>
      <c r="AG45" t="s">
        <v>122</v>
      </c>
    </row>
    <row r="46" spans="1:60" outlineLevel="1" x14ac:dyDescent="0.2">
      <c r="A46" s="231">
        <v>10</v>
      </c>
      <c r="B46" s="232" t="s">
        <v>353</v>
      </c>
      <c r="C46" s="245" t="s">
        <v>354</v>
      </c>
      <c r="D46" s="233" t="s">
        <v>261</v>
      </c>
      <c r="E46" s="234">
        <v>4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0.16058</v>
      </c>
      <c r="O46" s="234">
        <f>ROUND(E46*N46,2)</f>
        <v>0.64</v>
      </c>
      <c r="P46" s="234">
        <v>0</v>
      </c>
      <c r="Q46" s="234">
        <f>ROUND(E46*P46,2)</f>
        <v>0</v>
      </c>
      <c r="R46" s="236" t="s">
        <v>346</v>
      </c>
      <c r="S46" s="236" t="s">
        <v>127</v>
      </c>
      <c r="T46" s="237" t="s">
        <v>127</v>
      </c>
      <c r="U46" s="220">
        <v>1.54</v>
      </c>
      <c r="V46" s="220">
        <f>ROUND(E46*U46,2)</f>
        <v>6.16</v>
      </c>
      <c r="W46" s="220"/>
      <c r="X46" s="220" t="s">
        <v>128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129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8" t="s">
        <v>355</v>
      </c>
      <c r="D47" s="240"/>
      <c r="E47" s="240"/>
      <c r="F47" s="240"/>
      <c r="G47" s="24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137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6" t="s">
        <v>356</v>
      </c>
      <c r="D48" s="221"/>
      <c r="E48" s="222">
        <v>3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131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6" t="s">
        <v>357</v>
      </c>
      <c r="D49" s="221"/>
      <c r="E49" s="222">
        <v>1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131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7"/>
      <c r="D50" s="238"/>
      <c r="E50" s="238"/>
      <c r="F50" s="238"/>
      <c r="G50" s="238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133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1">
        <v>11</v>
      </c>
      <c r="B51" s="232" t="s">
        <v>358</v>
      </c>
      <c r="C51" s="245" t="s">
        <v>359</v>
      </c>
      <c r="D51" s="233" t="s">
        <v>360</v>
      </c>
      <c r="E51" s="234">
        <v>3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4">
        <v>0</v>
      </c>
      <c r="O51" s="234">
        <f>ROUND(E51*N51,2)</f>
        <v>0</v>
      </c>
      <c r="P51" s="234">
        <v>0</v>
      </c>
      <c r="Q51" s="234">
        <f>ROUND(E51*P51,2)</f>
        <v>0</v>
      </c>
      <c r="R51" s="236"/>
      <c r="S51" s="236" t="s">
        <v>271</v>
      </c>
      <c r="T51" s="237" t="s">
        <v>361</v>
      </c>
      <c r="U51" s="220">
        <v>0</v>
      </c>
      <c r="V51" s="220">
        <f>ROUND(E51*U51,2)</f>
        <v>0</v>
      </c>
      <c r="W51" s="220"/>
      <c r="X51" s="220" t="s">
        <v>238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239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9" t="s">
        <v>377</v>
      </c>
      <c r="D52" s="241"/>
      <c r="E52" s="241"/>
      <c r="F52" s="241"/>
      <c r="G52" s="241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191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0" t="s">
        <v>362</v>
      </c>
      <c r="D53" s="242"/>
      <c r="E53" s="242"/>
      <c r="F53" s="242"/>
      <c r="G53" s="242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191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6" t="s">
        <v>78</v>
      </c>
      <c r="D54" s="221"/>
      <c r="E54" s="222">
        <v>3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131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7"/>
      <c r="D55" s="238"/>
      <c r="E55" s="238"/>
      <c r="F55" s="238"/>
      <c r="G55" s="238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133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1">
        <v>12</v>
      </c>
      <c r="B56" s="232" t="s">
        <v>363</v>
      </c>
      <c r="C56" s="245" t="s">
        <v>364</v>
      </c>
      <c r="D56" s="233" t="s">
        <v>360</v>
      </c>
      <c r="E56" s="234">
        <v>1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6"/>
      <c r="S56" s="236" t="s">
        <v>271</v>
      </c>
      <c r="T56" s="237" t="s">
        <v>361</v>
      </c>
      <c r="U56" s="220">
        <v>0</v>
      </c>
      <c r="V56" s="220">
        <f>ROUND(E56*U56,2)</f>
        <v>0</v>
      </c>
      <c r="W56" s="220"/>
      <c r="X56" s="220" t="s">
        <v>238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239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49" t="s">
        <v>377</v>
      </c>
      <c r="D57" s="241"/>
      <c r="E57" s="241"/>
      <c r="F57" s="241"/>
      <c r="G57" s="241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191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0" t="s">
        <v>362</v>
      </c>
      <c r="D58" s="242"/>
      <c r="E58" s="242"/>
      <c r="F58" s="242"/>
      <c r="G58" s="242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191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6" t="s">
        <v>74</v>
      </c>
      <c r="D59" s="221"/>
      <c r="E59" s="222">
        <v>1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131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47"/>
      <c r="D60" s="238"/>
      <c r="E60" s="238"/>
      <c r="F60" s="238"/>
      <c r="G60" s="238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133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1">
        <v>13</v>
      </c>
      <c r="B61" s="232" t="s">
        <v>365</v>
      </c>
      <c r="C61" s="245" t="s">
        <v>366</v>
      </c>
      <c r="D61" s="233" t="s">
        <v>360</v>
      </c>
      <c r="E61" s="234">
        <v>3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0</v>
      </c>
      <c r="O61" s="234">
        <f>ROUND(E61*N61,2)</f>
        <v>0</v>
      </c>
      <c r="P61" s="234">
        <v>0</v>
      </c>
      <c r="Q61" s="234">
        <f>ROUND(E61*P61,2)</f>
        <v>0</v>
      </c>
      <c r="R61" s="236"/>
      <c r="S61" s="236" t="s">
        <v>271</v>
      </c>
      <c r="T61" s="237" t="s">
        <v>361</v>
      </c>
      <c r="U61" s="220">
        <v>0</v>
      </c>
      <c r="V61" s="220">
        <f>ROUND(E61*U61,2)</f>
        <v>0</v>
      </c>
      <c r="W61" s="220"/>
      <c r="X61" s="220" t="s">
        <v>238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239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9" t="s">
        <v>378</v>
      </c>
      <c r="D62" s="241"/>
      <c r="E62" s="241"/>
      <c r="F62" s="241"/>
      <c r="G62" s="241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191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0" t="s">
        <v>379</v>
      </c>
      <c r="D63" s="242"/>
      <c r="E63" s="242"/>
      <c r="F63" s="242"/>
      <c r="G63" s="242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191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0" t="s">
        <v>380</v>
      </c>
      <c r="D64" s="242"/>
      <c r="E64" s="242"/>
      <c r="F64" s="242"/>
      <c r="G64" s="242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191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0" t="s">
        <v>381</v>
      </c>
      <c r="D65" s="242"/>
      <c r="E65" s="242"/>
      <c r="F65" s="242"/>
      <c r="G65" s="242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191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0" t="s">
        <v>382</v>
      </c>
      <c r="D66" s="242"/>
      <c r="E66" s="242"/>
      <c r="F66" s="242"/>
      <c r="G66" s="242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191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0" t="s">
        <v>383</v>
      </c>
      <c r="D67" s="242"/>
      <c r="E67" s="242"/>
      <c r="F67" s="242"/>
      <c r="G67" s="242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191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0" t="s">
        <v>384</v>
      </c>
      <c r="D68" s="242"/>
      <c r="E68" s="242"/>
      <c r="F68" s="242"/>
      <c r="G68" s="242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191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0" t="s">
        <v>367</v>
      </c>
      <c r="D69" s="242"/>
      <c r="E69" s="242"/>
      <c r="F69" s="242"/>
      <c r="G69" s="242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191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46" t="s">
        <v>368</v>
      </c>
      <c r="D70" s="221"/>
      <c r="E70" s="222">
        <v>3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131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46" t="s">
        <v>369</v>
      </c>
      <c r="D71" s="221"/>
      <c r="E71" s="222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131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7"/>
      <c r="D72" s="238"/>
      <c r="E72" s="238"/>
      <c r="F72" s="238"/>
      <c r="G72" s="238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133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1">
        <v>14</v>
      </c>
      <c r="B73" s="232" t="s">
        <v>370</v>
      </c>
      <c r="C73" s="245" t="s">
        <v>371</v>
      </c>
      <c r="D73" s="233" t="s">
        <v>360</v>
      </c>
      <c r="E73" s="234">
        <v>1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4">
        <v>0</v>
      </c>
      <c r="O73" s="234">
        <f>ROUND(E73*N73,2)</f>
        <v>0</v>
      </c>
      <c r="P73" s="234">
        <v>0</v>
      </c>
      <c r="Q73" s="234">
        <f>ROUND(E73*P73,2)</f>
        <v>0</v>
      </c>
      <c r="R73" s="236"/>
      <c r="S73" s="236" t="s">
        <v>271</v>
      </c>
      <c r="T73" s="237" t="s">
        <v>361</v>
      </c>
      <c r="U73" s="220">
        <v>0</v>
      </c>
      <c r="V73" s="220">
        <f>ROUND(E73*U73,2)</f>
        <v>0</v>
      </c>
      <c r="W73" s="220"/>
      <c r="X73" s="220" t="s">
        <v>238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239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9" t="s">
        <v>385</v>
      </c>
      <c r="D74" s="241"/>
      <c r="E74" s="241"/>
      <c r="F74" s="241"/>
      <c r="G74" s="241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191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0" t="s">
        <v>379</v>
      </c>
      <c r="D75" s="242"/>
      <c r="E75" s="242"/>
      <c r="F75" s="242"/>
      <c r="G75" s="242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191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0" t="s">
        <v>380</v>
      </c>
      <c r="D76" s="242"/>
      <c r="E76" s="242"/>
      <c r="F76" s="242"/>
      <c r="G76" s="242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191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0" t="s">
        <v>381</v>
      </c>
      <c r="D77" s="242"/>
      <c r="E77" s="242"/>
      <c r="F77" s="242"/>
      <c r="G77" s="242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191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0" t="s">
        <v>382</v>
      </c>
      <c r="D78" s="242"/>
      <c r="E78" s="242"/>
      <c r="F78" s="242"/>
      <c r="G78" s="242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191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0" t="s">
        <v>383</v>
      </c>
      <c r="D79" s="242"/>
      <c r="E79" s="242"/>
      <c r="F79" s="242"/>
      <c r="G79" s="242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191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0" t="s">
        <v>384</v>
      </c>
      <c r="D80" s="242"/>
      <c r="E80" s="242"/>
      <c r="F80" s="242"/>
      <c r="G80" s="242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191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0" t="s">
        <v>367</v>
      </c>
      <c r="D81" s="242"/>
      <c r="E81" s="242"/>
      <c r="F81" s="242"/>
      <c r="G81" s="242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191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6" t="s">
        <v>372</v>
      </c>
      <c r="D82" s="221"/>
      <c r="E82" s="222">
        <v>1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131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46" t="s">
        <v>369</v>
      </c>
      <c r="D83" s="221"/>
      <c r="E83" s="222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131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47"/>
      <c r="D84" s="238"/>
      <c r="E84" s="238"/>
      <c r="F84" s="238"/>
      <c r="G84" s="238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133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4" t="s">
        <v>121</v>
      </c>
      <c r="B85" s="225" t="s">
        <v>80</v>
      </c>
      <c r="C85" s="244" t="s">
        <v>81</v>
      </c>
      <c r="D85" s="226"/>
      <c r="E85" s="227"/>
      <c r="F85" s="228"/>
      <c r="G85" s="228">
        <f>SUMIF(AG86:AG88,"&lt;&gt;NOR",G86:G88)</f>
        <v>0</v>
      </c>
      <c r="H85" s="228"/>
      <c r="I85" s="228">
        <f>SUM(I86:I88)</f>
        <v>0</v>
      </c>
      <c r="J85" s="228"/>
      <c r="K85" s="228">
        <f>SUM(K86:K88)</f>
        <v>0</v>
      </c>
      <c r="L85" s="228"/>
      <c r="M85" s="228">
        <f>SUM(M86:M88)</f>
        <v>0</v>
      </c>
      <c r="N85" s="227"/>
      <c r="O85" s="227">
        <f>SUM(O86:O88)</f>
        <v>9.09</v>
      </c>
      <c r="P85" s="227"/>
      <c r="Q85" s="227">
        <f>SUM(Q86:Q88)</f>
        <v>0</v>
      </c>
      <c r="R85" s="228"/>
      <c r="S85" s="228"/>
      <c r="T85" s="229"/>
      <c r="U85" s="223"/>
      <c r="V85" s="223">
        <f>SUM(V86:V88)</f>
        <v>0.62</v>
      </c>
      <c r="W85" s="223"/>
      <c r="X85" s="223"/>
      <c r="AG85" t="s">
        <v>122</v>
      </c>
    </row>
    <row r="86" spans="1:60" ht="22.5" outlineLevel="1" x14ac:dyDescent="0.2">
      <c r="A86" s="231">
        <v>15</v>
      </c>
      <c r="B86" s="232" t="s">
        <v>373</v>
      </c>
      <c r="C86" s="245" t="s">
        <v>374</v>
      </c>
      <c r="D86" s="233" t="s">
        <v>125</v>
      </c>
      <c r="E86" s="234">
        <v>20.619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0.441</v>
      </c>
      <c r="O86" s="234">
        <f>ROUND(E86*N86,2)</f>
        <v>9.09</v>
      </c>
      <c r="P86" s="234">
        <v>0</v>
      </c>
      <c r="Q86" s="234">
        <f>ROUND(E86*P86,2)</f>
        <v>0</v>
      </c>
      <c r="R86" s="236" t="s">
        <v>126</v>
      </c>
      <c r="S86" s="236" t="s">
        <v>127</v>
      </c>
      <c r="T86" s="237" t="s">
        <v>127</v>
      </c>
      <c r="U86" s="220">
        <v>0.03</v>
      </c>
      <c r="V86" s="220">
        <f>ROUND(E86*U86,2)</f>
        <v>0.62</v>
      </c>
      <c r="W86" s="220"/>
      <c r="X86" s="220" t="s">
        <v>128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129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46" t="s">
        <v>375</v>
      </c>
      <c r="D87" s="221"/>
      <c r="E87" s="222">
        <v>20.619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131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7"/>
      <c r="D88" s="238"/>
      <c r="E88" s="238"/>
      <c r="F88" s="238"/>
      <c r="G88" s="238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133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24" t="s">
        <v>121</v>
      </c>
      <c r="B89" s="225" t="s">
        <v>82</v>
      </c>
      <c r="C89" s="244" t="s">
        <v>83</v>
      </c>
      <c r="D89" s="226"/>
      <c r="E89" s="227"/>
      <c r="F89" s="228"/>
      <c r="G89" s="228">
        <f>SUMIF(AG90:AG93,"&lt;&gt;NOR",G90:G93)</f>
        <v>0</v>
      </c>
      <c r="H89" s="228"/>
      <c r="I89" s="228">
        <f>SUM(I90:I93)</f>
        <v>0</v>
      </c>
      <c r="J89" s="228"/>
      <c r="K89" s="228">
        <f>SUM(K90:K93)</f>
        <v>0</v>
      </c>
      <c r="L89" s="228"/>
      <c r="M89" s="228">
        <f>SUM(M90:M93)</f>
        <v>0</v>
      </c>
      <c r="N89" s="227"/>
      <c r="O89" s="227">
        <f>SUM(O90:O93)</f>
        <v>2.92</v>
      </c>
      <c r="P89" s="227"/>
      <c r="Q89" s="227">
        <f>SUM(Q90:Q93)</f>
        <v>0</v>
      </c>
      <c r="R89" s="228"/>
      <c r="S89" s="228"/>
      <c r="T89" s="229"/>
      <c r="U89" s="223"/>
      <c r="V89" s="223">
        <f>SUM(V90:V93)</f>
        <v>2.44</v>
      </c>
      <c r="W89" s="223"/>
      <c r="X89" s="223"/>
      <c r="AG89" t="s">
        <v>122</v>
      </c>
    </row>
    <row r="90" spans="1:60" ht="22.5" outlineLevel="1" x14ac:dyDescent="0.2">
      <c r="A90" s="231">
        <v>16</v>
      </c>
      <c r="B90" s="232" t="s">
        <v>244</v>
      </c>
      <c r="C90" s="245" t="s">
        <v>245</v>
      </c>
      <c r="D90" s="233" t="s">
        <v>141</v>
      </c>
      <c r="E90" s="234">
        <v>15.225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4">
        <v>0.19189000000000001</v>
      </c>
      <c r="O90" s="234">
        <f>ROUND(E90*N90,2)</f>
        <v>2.92</v>
      </c>
      <c r="P90" s="234">
        <v>0</v>
      </c>
      <c r="Q90" s="234">
        <f>ROUND(E90*P90,2)</f>
        <v>0</v>
      </c>
      <c r="R90" s="236" t="s">
        <v>126</v>
      </c>
      <c r="S90" s="236" t="s">
        <v>127</v>
      </c>
      <c r="T90" s="237" t="s">
        <v>127</v>
      </c>
      <c r="U90" s="220">
        <v>0.16</v>
      </c>
      <c r="V90" s="220">
        <f>ROUND(E90*U90,2)</f>
        <v>2.44</v>
      </c>
      <c r="W90" s="220"/>
      <c r="X90" s="220" t="s">
        <v>128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129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48" t="s">
        <v>246</v>
      </c>
      <c r="D91" s="240"/>
      <c r="E91" s="240"/>
      <c r="F91" s="240"/>
      <c r="G91" s="24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137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6" t="s">
        <v>376</v>
      </c>
      <c r="D92" s="221"/>
      <c r="E92" s="222">
        <v>15.225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131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47"/>
      <c r="D93" s="238"/>
      <c r="E93" s="238"/>
      <c r="F93" s="238"/>
      <c r="G93" s="238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133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24" t="s">
        <v>121</v>
      </c>
      <c r="B94" s="225" t="s">
        <v>84</v>
      </c>
      <c r="C94" s="244" t="s">
        <v>85</v>
      </c>
      <c r="D94" s="226"/>
      <c r="E94" s="227"/>
      <c r="F94" s="228"/>
      <c r="G94" s="228">
        <f>SUMIF(AG95:AG97,"&lt;&gt;NOR",G95:G97)</f>
        <v>0</v>
      </c>
      <c r="H94" s="228"/>
      <c r="I94" s="228">
        <f>SUM(I95:I97)</f>
        <v>0</v>
      </c>
      <c r="J94" s="228"/>
      <c r="K94" s="228">
        <f>SUM(K95:K97)</f>
        <v>0</v>
      </c>
      <c r="L94" s="228"/>
      <c r="M94" s="228">
        <f>SUM(M95:M97)</f>
        <v>0</v>
      </c>
      <c r="N94" s="227"/>
      <c r="O94" s="227">
        <f>SUM(O95:O97)</f>
        <v>0</v>
      </c>
      <c r="P94" s="227"/>
      <c r="Q94" s="227">
        <f>SUM(Q95:Q97)</f>
        <v>0</v>
      </c>
      <c r="R94" s="228"/>
      <c r="S94" s="228"/>
      <c r="T94" s="229"/>
      <c r="U94" s="223"/>
      <c r="V94" s="223">
        <f>SUM(V95:V97)</f>
        <v>0.95</v>
      </c>
      <c r="W94" s="223"/>
      <c r="X94" s="223"/>
      <c r="AG94" t="s">
        <v>122</v>
      </c>
    </row>
    <row r="95" spans="1:60" outlineLevel="1" x14ac:dyDescent="0.2">
      <c r="A95" s="231">
        <v>17</v>
      </c>
      <c r="B95" s="232" t="s">
        <v>263</v>
      </c>
      <c r="C95" s="245" t="s">
        <v>264</v>
      </c>
      <c r="D95" s="233" t="s">
        <v>265</v>
      </c>
      <c r="E95" s="234">
        <v>59.333820000000003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4">
        <v>0</v>
      </c>
      <c r="O95" s="234">
        <f>ROUND(E95*N95,2)</f>
        <v>0</v>
      </c>
      <c r="P95" s="234">
        <v>0</v>
      </c>
      <c r="Q95" s="234">
        <f>ROUND(E95*P95,2)</f>
        <v>0</v>
      </c>
      <c r="R95" s="236" t="s">
        <v>126</v>
      </c>
      <c r="S95" s="236" t="s">
        <v>127</v>
      </c>
      <c r="T95" s="237" t="s">
        <v>127</v>
      </c>
      <c r="U95" s="220">
        <v>1.6E-2</v>
      </c>
      <c r="V95" s="220">
        <f>ROUND(E95*U95,2)</f>
        <v>0.95</v>
      </c>
      <c r="W95" s="220"/>
      <c r="X95" s="220" t="s">
        <v>266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267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8" t="s">
        <v>268</v>
      </c>
      <c r="D96" s="240"/>
      <c r="E96" s="240"/>
      <c r="F96" s="240"/>
      <c r="G96" s="24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137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47"/>
      <c r="D97" s="238"/>
      <c r="E97" s="238"/>
      <c r="F97" s="238"/>
      <c r="G97" s="238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133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3"/>
      <c r="B98" s="4"/>
      <c r="C98" s="252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v>15</v>
      </c>
      <c r="AF98">
        <v>21</v>
      </c>
      <c r="AG98" t="s">
        <v>108</v>
      </c>
    </row>
    <row r="99" spans="1:60" x14ac:dyDescent="0.2">
      <c r="A99" s="213"/>
      <c r="B99" s="214" t="s">
        <v>29</v>
      </c>
      <c r="C99" s="253"/>
      <c r="D99" s="215"/>
      <c r="E99" s="216"/>
      <c r="F99" s="216"/>
      <c r="G99" s="230">
        <f>G8+G36+G45+G85+G89+G94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E99">
        <f>SUMIF(L7:L97,AE98,G7:G97)</f>
        <v>0</v>
      </c>
      <c r="AF99">
        <f>SUMIF(L7:L97,AF98,G7:G97)</f>
        <v>0</v>
      </c>
      <c r="AG99" t="s">
        <v>291</v>
      </c>
    </row>
    <row r="100" spans="1:60" x14ac:dyDescent="0.2">
      <c r="C100" s="254"/>
      <c r="D100" s="10"/>
      <c r="AG100" t="s">
        <v>292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2c2VeO79PzExLk+NCKH4SRr2gGas59vVN/dtPYEsydi8faoUkSSCoHIec0Mof6Fvt7jY3IwWGwLmpOesINpbA==" saltValue="1pYL9TmtwAzw8eq98XZVkQ==" spinCount="100000" sheet="1"/>
  <mergeCells count="51">
    <mergeCell ref="C93:G93"/>
    <mergeCell ref="C96:G96"/>
    <mergeCell ref="C97:G97"/>
    <mergeCell ref="C79:G79"/>
    <mergeCell ref="C80:G80"/>
    <mergeCell ref="C81:G81"/>
    <mergeCell ref="C84:G84"/>
    <mergeCell ref="C88:G88"/>
    <mergeCell ref="C91:G91"/>
    <mergeCell ref="C72:G72"/>
    <mergeCell ref="C74:G74"/>
    <mergeCell ref="C75:G75"/>
    <mergeCell ref="C76:G76"/>
    <mergeCell ref="C77:G77"/>
    <mergeCell ref="C78:G78"/>
    <mergeCell ref="C64:G64"/>
    <mergeCell ref="C65:G65"/>
    <mergeCell ref="C66:G66"/>
    <mergeCell ref="C67:G67"/>
    <mergeCell ref="C68:G68"/>
    <mergeCell ref="C69:G69"/>
    <mergeCell ref="C55:G55"/>
    <mergeCell ref="C57:G57"/>
    <mergeCell ref="C58:G58"/>
    <mergeCell ref="C60:G60"/>
    <mergeCell ref="C62:G62"/>
    <mergeCell ref="C63:G63"/>
    <mergeCell ref="C42:G42"/>
    <mergeCell ref="C44:G44"/>
    <mergeCell ref="C47:G47"/>
    <mergeCell ref="C50:G50"/>
    <mergeCell ref="C52:G52"/>
    <mergeCell ref="C53:G53"/>
    <mergeCell ref="C27:G27"/>
    <mergeCell ref="C29:G29"/>
    <mergeCell ref="C32:G32"/>
    <mergeCell ref="C35:G35"/>
    <mergeCell ref="C38:G38"/>
    <mergeCell ref="C40:G40"/>
    <mergeCell ref="C15:G15"/>
    <mergeCell ref="C17:G17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9F3A-9557-464E-8401-96ABFB3F2F7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4.95" customHeight="1" x14ac:dyDescent="0.2">
      <c r="A3" s="196" t="s">
        <v>8</v>
      </c>
      <c r="B3" s="49" t="s">
        <v>56</v>
      </c>
      <c r="C3" s="199" t="s">
        <v>57</v>
      </c>
      <c r="D3" s="197"/>
      <c r="E3" s="197"/>
      <c r="F3" s="197"/>
      <c r="G3" s="198"/>
      <c r="AC3" s="175" t="s">
        <v>97</v>
      </c>
      <c r="AG3" t="s">
        <v>98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99</v>
      </c>
    </row>
    <row r="5" spans="1:60" x14ac:dyDescent="0.2">
      <c r="D5" s="10"/>
    </row>
    <row r="6" spans="1:60" ht="38.25" x14ac:dyDescent="0.2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121</v>
      </c>
      <c r="B8" s="225" t="s">
        <v>93</v>
      </c>
      <c r="C8" s="244" t="s">
        <v>27</v>
      </c>
      <c r="D8" s="226"/>
      <c r="E8" s="227"/>
      <c r="F8" s="228"/>
      <c r="G8" s="228">
        <f>SUMIF(AG9:AG50,"&lt;&gt;NOR",G9:G50)</f>
        <v>0</v>
      </c>
      <c r="H8" s="228"/>
      <c r="I8" s="228">
        <f>SUM(I9:I50)</f>
        <v>0</v>
      </c>
      <c r="J8" s="228"/>
      <c r="K8" s="228">
        <f>SUM(K9:K50)</f>
        <v>0</v>
      </c>
      <c r="L8" s="228"/>
      <c r="M8" s="228">
        <f>SUM(M9:M50)</f>
        <v>0</v>
      </c>
      <c r="N8" s="227"/>
      <c r="O8" s="227">
        <f>SUM(O9:O50)</f>
        <v>0</v>
      </c>
      <c r="P8" s="227"/>
      <c r="Q8" s="227">
        <f>SUM(Q9:Q50)</f>
        <v>0</v>
      </c>
      <c r="R8" s="228"/>
      <c r="S8" s="228"/>
      <c r="T8" s="229"/>
      <c r="U8" s="223"/>
      <c r="V8" s="223">
        <f>SUM(V9:V50)</f>
        <v>0</v>
      </c>
      <c r="W8" s="223"/>
      <c r="X8" s="223"/>
      <c r="AG8" t="s">
        <v>122</v>
      </c>
    </row>
    <row r="9" spans="1:60" outlineLevel="1" x14ac:dyDescent="0.2">
      <c r="A9" s="231">
        <v>1</v>
      </c>
      <c r="B9" s="232" t="s">
        <v>386</v>
      </c>
      <c r="C9" s="245" t="s">
        <v>387</v>
      </c>
      <c r="D9" s="233" t="s">
        <v>388</v>
      </c>
      <c r="E9" s="234">
        <v>4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127</v>
      </c>
      <c r="T9" s="237" t="s">
        <v>361</v>
      </c>
      <c r="U9" s="220">
        <v>0</v>
      </c>
      <c r="V9" s="220">
        <f>ROUND(E9*U9,2)</f>
        <v>0</v>
      </c>
      <c r="W9" s="220"/>
      <c r="X9" s="220" t="s">
        <v>188</v>
      </c>
      <c r="Y9" s="210"/>
      <c r="Z9" s="210"/>
      <c r="AA9" s="210"/>
      <c r="AB9" s="210"/>
      <c r="AC9" s="210"/>
      <c r="AD9" s="210"/>
      <c r="AE9" s="210"/>
      <c r="AF9" s="210"/>
      <c r="AG9" s="210" t="s">
        <v>189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9" t="s">
        <v>389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191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17"/>
      <c r="B11" s="218"/>
      <c r="C11" s="250" t="s">
        <v>390</v>
      </c>
      <c r="D11" s="242"/>
      <c r="E11" s="242"/>
      <c r="F11" s="242"/>
      <c r="G11" s="242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191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39" t="str">
        <f>C11</f>
        <v>- zahrnuje veškeré náklady spojené s objednatelem požadovanými zkouškami, tj. provedení jádrových vývrtů o průměru 100 mm v nové vrstvě vozovky z asfaltového betonu a pracemi zkušebny pro ověření tloušťky obrusné vsrtvy, míry zhutnění, mezerovitost akontroly spojení vrstvy s podkladem.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0" t="s">
        <v>423</v>
      </c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191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0" t="s">
        <v>391</v>
      </c>
      <c r="D13" s="242"/>
      <c r="E13" s="242"/>
      <c r="F13" s="242"/>
      <c r="G13" s="242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191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6" t="s">
        <v>392</v>
      </c>
      <c r="D14" s="221"/>
      <c r="E14" s="222">
        <v>4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131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7"/>
      <c r="D15" s="238"/>
      <c r="E15" s="238"/>
      <c r="F15" s="238"/>
      <c r="G15" s="238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133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1">
        <v>2</v>
      </c>
      <c r="B16" s="232" t="s">
        <v>393</v>
      </c>
      <c r="C16" s="245" t="s">
        <v>394</v>
      </c>
      <c r="D16" s="233" t="s">
        <v>388</v>
      </c>
      <c r="E16" s="234">
        <v>1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6"/>
      <c r="S16" s="236" t="s">
        <v>127</v>
      </c>
      <c r="T16" s="237" t="s">
        <v>361</v>
      </c>
      <c r="U16" s="220">
        <v>0</v>
      </c>
      <c r="V16" s="220">
        <f>ROUND(E16*U16,2)</f>
        <v>0</v>
      </c>
      <c r="W16" s="220"/>
      <c r="X16" s="220" t="s">
        <v>188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9" t="s">
        <v>395</v>
      </c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191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0" t="s">
        <v>396</v>
      </c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191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9" t="str">
        <f>C18</f>
        <v>Projednání dočasné úpravy dopravního značení po dobu výstavby s územně příslušným odborem dopravy a d DI Policie ČR.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0" t="s">
        <v>397</v>
      </c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191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6" t="s">
        <v>74</v>
      </c>
      <c r="D20" s="221"/>
      <c r="E20" s="222">
        <v>1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131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7"/>
      <c r="D21" s="238"/>
      <c r="E21" s="238"/>
      <c r="F21" s="238"/>
      <c r="G21" s="238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133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1">
        <v>3</v>
      </c>
      <c r="B22" s="232" t="s">
        <v>398</v>
      </c>
      <c r="C22" s="245" t="s">
        <v>399</v>
      </c>
      <c r="D22" s="233" t="s">
        <v>388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/>
      <c r="S22" s="236" t="s">
        <v>127</v>
      </c>
      <c r="T22" s="237" t="s">
        <v>361</v>
      </c>
      <c r="U22" s="220">
        <v>0</v>
      </c>
      <c r="V22" s="220">
        <f>ROUND(E22*U22,2)</f>
        <v>0</v>
      </c>
      <c r="W22" s="220"/>
      <c r="X22" s="220" t="s">
        <v>188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9" t="s">
        <v>400</v>
      </c>
      <c r="D23" s="241"/>
      <c r="E23" s="241"/>
      <c r="F23" s="241"/>
      <c r="G23" s="241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191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9" t="str">
        <f>C23</f>
        <v>Náklady na vytyčení inženýrských sítí na staveništi jejich správci, s případným provedením průzkumných sond.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6" t="s">
        <v>74</v>
      </c>
      <c r="D24" s="221"/>
      <c r="E24" s="222">
        <v>1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131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7"/>
      <c r="D25" s="238"/>
      <c r="E25" s="238"/>
      <c r="F25" s="238"/>
      <c r="G25" s="238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133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1">
        <v>4</v>
      </c>
      <c r="B26" s="232" t="s">
        <v>401</v>
      </c>
      <c r="C26" s="245" t="s">
        <v>402</v>
      </c>
      <c r="D26" s="233" t="s">
        <v>261</v>
      </c>
      <c r="E26" s="234">
        <v>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6"/>
      <c r="S26" s="236" t="s">
        <v>127</v>
      </c>
      <c r="T26" s="237" t="s">
        <v>361</v>
      </c>
      <c r="U26" s="220">
        <v>0</v>
      </c>
      <c r="V26" s="220">
        <f>ROUND(E26*U26,2)</f>
        <v>0</v>
      </c>
      <c r="W26" s="220"/>
      <c r="X26" s="220" t="s">
        <v>188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6" t="s">
        <v>403</v>
      </c>
      <c r="D27" s="221"/>
      <c r="E27" s="222">
        <v>1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131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7"/>
      <c r="D28" s="238"/>
      <c r="E28" s="238"/>
      <c r="F28" s="238"/>
      <c r="G28" s="238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133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5</v>
      </c>
      <c r="B29" s="232" t="s">
        <v>404</v>
      </c>
      <c r="C29" s="245" t="s">
        <v>405</v>
      </c>
      <c r="D29" s="233" t="s">
        <v>388</v>
      </c>
      <c r="E29" s="234">
        <v>1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/>
      <c r="S29" s="236" t="s">
        <v>127</v>
      </c>
      <c r="T29" s="237" t="s">
        <v>361</v>
      </c>
      <c r="U29" s="220">
        <v>0</v>
      </c>
      <c r="V29" s="220">
        <f>ROUND(E29*U29,2)</f>
        <v>0</v>
      </c>
      <c r="W29" s="220"/>
      <c r="X29" s="220" t="s">
        <v>188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189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17"/>
      <c r="B30" s="218"/>
      <c r="C30" s="249" t="s">
        <v>406</v>
      </c>
      <c r="D30" s="241"/>
      <c r="E30" s="241"/>
      <c r="F30" s="241"/>
      <c r="G30" s="241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191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9" t="str">
        <f>C30</f>
        <v>Průzkumné, geodetické a projektové práce geodetické práce při stavbě a po výstavbě,zaměření skutečného provedení stavby (odevzdání dokumentace skutečného provedení stavby v počtu 4 paré v papírové podobě a 4 ksx v ele. na CD).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6" t="s">
        <v>74</v>
      </c>
      <c r="D31" s="221"/>
      <c r="E31" s="222">
        <v>1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131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7"/>
      <c r="D32" s="238"/>
      <c r="E32" s="238"/>
      <c r="F32" s="238"/>
      <c r="G32" s="238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133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6</v>
      </c>
      <c r="B33" s="232" t="s">
        <v>407</v>
      </c>
      <c r="C33" s="245" t="s">
        <v>408</v>
      </c>
      <c r="D33" s="233" t="s">
        <v>388</v>
      </c>
      <c r="E33" s="234">
        <v>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/>
      <c r="S33" s="236" t="s">
        <v>127</v>
      </c>
      <c r="T33" s="237" t="s">
        <v>361</v>
      </c>
      <c r="U33" s="220">
        <v>0</v>
      </c>
      <c r="V33" s="220">
        <f>ROUND(E33*U33,2)</f>
        <v>0</v>
      </c>
      <c r="W33" s="220"/>
      <c r="X33" s="220" t="s">
        <v>188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189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9" t="s">
        <v>409</v>
      </c>
      <c r="D34" s="241"/>
      <c r="E34" s="241"/>
      <c r="F34" s="241"/>
      <c r="G34" s="241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191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0" t="s">
        <v>410</v>
      </c>
      <c r="D35" s="242"/>
      <c r="E35" s="242"/>
      <c r="F35" s="242"/>
      <c r="G35" s="242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191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0" t="s">
        <v>411</v>
      </c>
      <c r="D36" s="242"/>
      <c r="E36" s="242"/>
      <c r="F36" s="242"/>
      <c r="G36" s="242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191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0" t="s">
        <v>412</v>
      </c>
      <c r="D37" s="242"/>
      <c r="E37" s="242"/>
      <c r="F37" s="242"/>
      <c r="G37" s="242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191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39" t="str">
        <f>C37</f>
        <v>- zadavatelem specifikované výstupy (fotografie v papírovém a digitálním formátu) v požadovaném počtu</v>
      </c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6" t="s">
        <v>74</v>
      </c>
      <c r="D38" s="221"/>
      <c r="E38" s="222">
        <v>1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131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7"/>
      <c r="D39" s="238"/>
      <c r="E39" s="238"/>
      <c r="F39" s="238"/>
      <c r="G39" s="238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133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1">
        <v>7</v>
      </c>
      <c r="B40" s="232" t="s">
        <v>413</v>
      </c>
      <c r="C40" s="245" t="s">
        <v>414</v>
      </c>
      <c r="D40" s="233" t="s">
        <v>388</v>
      </c>
      <c r="E40" s="234">
        <v>2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6"/>
      <c r="S40" s="236" t="s">
        <v>127</v>
      </c>
      <c r="T40" s="237" t="s">
        <v>361</v>
      </c>
      <c r="U40" s="220">
        <v>0</v>
      </c>
      <c r="V40" s="220">
        <f>ROUND(E40*U40,2)</f>
        <v>0</v>
      </c>
      <c r="W40" s="220"/>
      <c r="X40" s="220" t="s">
        <v>188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189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17"/>
      <c r="B41" s="218"/>
      <c r="C41" s="249" t="s">
        <v>415</v>
      </c>
      <c r="D41" s="241"/>
      <c r="E41" s="241"/>
      <c r="F41" s="241"/>
      <c r="G41" s="241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191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39" t="str">
        <f>C41</f>
        <v>Dodávka a osazení 2 ks informační tabule s uvedením názvu stavby, investora stavby a zhotovitele stavby, s uvedením termínu realizace stavby a s uvedením kontaktu na odpovědného stavbyvedoucího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0" t="s">
        <v>416</v>
      </c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191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0" t="s">
        <v>417</v>
      </c>
      <c r="D43" s="242"/>
      <c r="E43" s="242"/>
      <c r="F43" s="242"/>
      <c r="G43" s="242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191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6" t="s">
        <v>418</v>
      </c>
      <c r="D44" s="221"/>
      <c r="E44" s="222">
        <v>2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131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7"/>
      <c r="D45" s="238"/>
      <c r="E45" s="238"/>
      <c r="F45" s="238"/>
      <c r="G45" s="238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133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1">
        <v>8</v>
      </c>
      <c r="B46" s="232" t="s">
        <v>419</v>
      </c>
      <c r="C46" s="245" t="s">
        <v>420</v>
      </c>
      <c r="D46" s="233" t="s">
        <v>388</v>
      </c>
      <c r="E46" s="234">
        <v>1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6"/>
      <c r="S46" s="236" t="s">
        <v>127</v>
      </c>
      <c r="T46" s="237" t="s">
        <v>361</v>
      </c>
      <c r="U46" s="220">
        <v>0</v>
      </c>
      <c r="V46" s="220">
        <f>ROUND(E46*U46,2)</f>
        <v>0</v>
      </c>
      <c r="W46" s="220"/>
      <c r="X46" s="220" t="s">
        <v>188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189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17"/>
      <c r="B47" s="218"/>
      <c r="C47" s="249" t="s">
        <v>421</v>
      </c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191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39" t="str">
        <f>C47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v>
      </c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17"/>
      <c r="B48" s="218"/>
      <c r="C48" s="250" t="s">
        <v>422</v>
      </c>
      <c r="D48" s="242"/>
      <c r="E48" s="242"/>
      <c r="F48" s="242"/>
      <c r="G48" s="242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191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39" t="str">
        <f>C48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6" t="s">
        <v>74</v>
      </c>
      <c r="D49" s="221"/>
      <c r="E49" s="222">
        <v>1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131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7"/>
      <c r="D50" s="238"/>
      <c r="E50" s="238"/>
      <c r="F50" s="238"/>
      <c r="G50" s="238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133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3"/>
      <c r="B51" s="4"/>
      <c r="C51" s="252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108</v>
      </c>
    </row>
    <row r="52" spans="1:60" x14ac:dyDescent="0.2">
      <c r="A52" s="213"/>
      <c r="B52" s="214" t="s">
        <v>29</v>
      </c>
      <c r="C52" s="253"/>
      <c r="D52" s="215"/>
      <c r="E52" s="216"/>
      <c r="F52" s="216"/>
      <c r="G52" s="230">
        <f>G8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291</v>
      </c>
    </row>
    <row r="53" spans="1:60" x14ac:dyDescent="0.2">
      <c r="C53" s="254"/>
      <c r="D53" s="10"/>
      <c r="AG53" t="s">
        <v>292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teYOBS3DTSJGr0oseT5NrdLkSu9erv7R3BsIb31KU95cV87pmgBH5qnaDbc785pzpdbZOKdTJmqCtw5YloONA==" saltValue="JrGS/D7ZuZxadrHk3Uh5Mg==" spinCount="100000" sheet="1"/>
  <mergeCells count="30">
    <mergeCell ref="C42:G42"/>
    <mergeCell ref="C43:G43"/>
    <mergeCell ref="C45:G45"/>
    <mergeCell ref="C47:G47"/>
    <mergeCell ref="C48:G48"/>
    <mergeCell ref="C50:G50"/>
    <mergeCell ref="C34:G34"/>
    <mergeCell ref="C35:G35"/>
    <mergeCell ref="C36:G36"/>
    <mergeCell ref="C37:G37"/>
    <mergeCell ref="C39:G39"/>
    <mergeCell ref="C41:G41"/>
    <mergeCell ref="C21:G21"/>
    <mergeCell ref="C23:G23"/>
    <mergeCell ref="C25:G25"/>
    <mergeCell ref="C28:G28"/>
    <mergeCell ref="C30:G30"/>
    <mergeCell ref="C32:G32"/>
    <mergeCell ref="C12:G12"/>
    <mergeCell ref="C13:G13"/>
    <mergeCell ref="C15:G15"/>
    <mergeCell ref="C17:G17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103 SO 103 Pol</vt:lpstr>
      <vt:lpstr>SO 451 SO 451 Pol</vt:lpstr>
      <vt:lpstr>SO 902 01 Pol</vt:lpstr>
      <vt:lpstr>VRN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103 SO 103 Pol'!Názvy_tisku</vt:lpstr>
      <vt:lpstr>'SO 451 SO 451 Pol'!Názvy_tisku</vt:lpstr>
      <vt:lpstr>'SO 902 01 Pol'!Názvy_tisku</vt:lpstr>
      <vt:lpstr>'VRN VRN Pol'!Názvy_tisku</vt:lpstr>
      <vt:lpstr>oadresa</vt:lpstr>
      <vt:lpstr>Stavba!Objednatel</vt:lpstr>
      <vt:lpstr>Stavba!Objekt</vt:lpstr>
      <vt:lpstr>'SO 103 SO 103 Pol'!Oblast_tisku</vt:lpstr>
      <vt:lpstr>'SO 451 SO 451 Pol'!Oblast_tisku</vt:lpstr>
      <vt:lpstr>'SO 902 01 Pol'!Oblast_tisku</vt:lpstr>
      <vt:lpstr>Stavba!Oblast_tisku</vt:lpstr>
      <vt:lpstr>'VRN VRN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Guňka</dc:creator>
  <cp:lastModifiedBy>Petr Guňka</cp:lastModifiedBy>
  <cp:lastPrinted>2019-03-19T12:27:02Z</cp:lastPrinted>
  <dcterms:created xsi:type="dcterms:W3CDTF">2009-04-08T07:15:50Z</dcterms:created>
  <dcterms:modified xsi:type="dcterms:W3CDTF">2022-10-03T12:48:04Z</dcterms:modified>
</cp:coreProperties>
</file>