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A6CA4339-89D9-408F-B196-6FF23AE01FD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05 01 Pol" sheetId="12" r:id="rId4"/>
  </sheets>
  <externalReferences>
    <externalReference r:id="rId5"/>
  </externalReferences>
  <definedNames>
    <definedName name="CelkemDPHVypocet" localSheetId="1">Stavba!$H$34</definedName>
    <definedName name="CenaCelkem">Stavba!$G$21</definedName>
    <definedName name="CenaCelkemBezDPH">Stavba!$G$20</definedName>
    <definedName name="CenaCelkemVypocet" localSheetId="1">Stavba!$I$34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'SO05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3">'SO05 01 Pol'!$A$1:$X$165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Stavba!$F$34</definedName>
    <definedName name="ZakladDPHZakl">Stavba!$G$17</definedName>
    <definedName name="ZakladDPHZaklVypocet" localSheetId="1">Stavba!$G$34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2" l="1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M12" i="12" s="1"/>
  <c r="M11" i="12" s="1"/>
  <c r="I12" i="12"/>
  <c r="K12" i="12"/>
  <c r="O12" i="12"/>
  <c r="Q12" i="12"/>
  <c r="V12" i="12"/>
  <c r="G21" i="12"/>
  <c r="M21" i="12" s="1"/>
  <c r="I21" i="12"/>
  <c r="K21" i="12"/>
  <c r="O21" i="12"/>
  <c r="Q21" i="12"/>
  <c r="Q11" i="12" s="1"/>
  <c r="V21" i="12"/>
  <c r="G30" i="12"/>
  <c r="M30" i="12" s="1"/>
  <c r="I30" i="12"/>
  <c r="K30" i="12"/>
  <c r="O30" i="12"/>
  <c r="Q30" i="12"/>
  <c r="V30" i="12"/>
  <c r="G43" i="12"/>
  <c r="M43" i="12" s="1"/>
  <c r="I43" i="12"/>
  <c r="I42" i="12" s="1"/>
  <c r="K43" i="12"/>
  <c r="O43" i="12"/>
  <c r="O42" i="12" s="1"/>
  <c r="Q43" i="12"/>
  <c r="V43" i="12"/>
  <c r="G52" i="12"/>
  <c r="I52" i="12"/>
  <c r="K52" i="12"/>
  <c r="O52" i="12"/>
  <c r="Q52" i="12"/>
  <c r="V52" i="12"/>
  <c r="G54" i="12"/>
  <c r="I54" i="12"/>
  <c r="K54" i="12"/>
  <c r="M54" i="12"/>
  <c r="O54" i="12"/>
  <c r="Q54" i="12"/>
  <c r="V54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70" i="12"/>
  <c r="M70" i="12" s="1"/>
  <c r="I70" i="12"/>
  <c r="K70" i="12"/>
  <c r="O70" i="12"/>
  <c r="Q70" i="12"/>
  <c r="V70" i="12"/>
  <c r="Q72" i="12"/>
  <c r="G73" i="12"/>
  <c r="G72" i="12" s="1"/>
  <c r="I73" i="12"/>
  <c r="I72" i="12" s="1"/>
  <c r="K73" i="12"/>
  <c r="K72" i="12" s="1"/>
  <c r="O73" i="12"/>
  <c r="O72" i="12" s="1"/>
  <c r="Q73" i="12"/>
  <c r="V73" i="12"/>
  <c r="V72" i="12" s="1"/>
  <c r="Q80" i="12"/>
  <c r="G81" i="12"/>
  <c r="G80" i="12" s="1"/>
  <c r="I81" i="12"/>
  <c r="I80" i="12" s="1"/>
  <c r="K81" i="12"/>
  <c r="K80" i="12" s="1"/>
  <c r="O81" i="12"/>
  <c r="O80" i="12" s="1"/>
  <c r="Q81" i="12"/>
  <c r="V81" i="12"/>
  <c r="V80" i="12" s="1"/>
  <c r="G84" i="12"/>
  <c r="M84" i="12" s="1"/>
  <c r="M83" i="12" s="1"/>
  <c r="I84" i="12"/>
  <c r="I83" i="12" s="1"/>
  <c r="K84" i="12"/>
  <c r="K83" i="12" s="1"/>
  <c r="O84" i="12"/>
  <c r="O83" i="12" s="1"/>
  <c r="Q84" i="12"/>
  <c r="Q83" i="12" s="1"/>
  <c r="V84" i="12"/>
  <c r="V83" i="12" s="1"/>
  <c r="G86" i="12"/>
  <c r="I86" i="12"/>
  <c r="I85" i="12" s="1"/>
  <c r="K86" i="12"/>
  <c r="M86" i="12"/>
  <c r="O86" i="12"/>
  <c r="Q86" i="12"/>
  <c r="V86" i="12"/>
  <c r="G88" i="12"/>
  <c r="I88" i="12"/>
  <c r="K88" i="12"/>
  <c r="M88" i="12"/>
  <c r="O88" i="12"/>
  <c r="Q88" i="12"/>
  <c r="V88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100" i="12"/>
  <c r="M100" i="12" s="1"/>
  <c r="I100" i="12"/>
  <c r="K100" i="12"/>
  <c r="O100" i="12"/>
  <c r="Q100" i="12"/>
  <c r="V100" i="12"/>
  <c r="V107" i="12"/>
  <c r="G108" i="12"/>
  <c r="M108" i="12" s="1"/>
  <c r="M107" i="12" s="1"/>
  <c r="I108" i="12"/>
  <c r="I107" i="12" s="1"/>
  <c r="K108" i="12"/>
  <c r="K107" i="12" s="1"/>
  <c r="O108" i="12"/>
  <c r="O107" i="12" s="1"/>
  <c r="Q108" i="12"/>
  <c r="Q107" i="12" s="1"/>
  <c r="V108" i="12"/>
  <c r="G110" i="12"/>
  <c r="M110" i="12" s="1"/>
  <c r="I110" i="12"/>
  <c r="I109" i="12" s="1"/>
  <c r="K110" i="12"/>
  <c r="K109" i="12" s="1"/>
  <c r="O110" i="12"/>
  <c r="Q110" i="12"/>
  <c r="V110" i="12"/>
  <c r="G117" i="12"/>
  <c r="I117" i="12"/>
  <c r="K117" i="12"/>
  <c r="M117" i="12"/>
  <c r="O117" i="12"/>
  <c r="Q117" i="12"/>
  <c r="V117" i="12"/>
  <c r="G124" i="12"/>
  <c r="G109" i="12" s="1"/>
  <c r="I124" i="12"/>
  <c r="K124" i="12"/>
  <c r="O124" i="12"/>
  <c r="Q124" i="12"/>
  <c r="V124" i="12"/>
  <c r="G126" i="12"/>
  <c r="I126" i="12"/>
  <c r="K126" i="12"/>
  <c r="O126" i="12"/>
  <c r="Q126" i="12"/>
  <c r="V126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Q144" i="12" s="1"/>
  <c r="V145" i="12"/>
  <c r="G147" i="12"/>
  <c r="G144" i="12" s="1"/>
  <c r="I147" i="12"/>
  <c r="K147" i="12"/>
  <c r="O147" i="12"/>
  <c r="Q147" i="12"/>
  <c r="V147" i="12"/>
  <c r="G149" i="12"/>
  <c r="G148" i="12" s="1"/>
  <c r="I149" i="12"/>
  <c r="I148" i="12" s="1"/>
  <c r="K149" i="12"/>
  <c r="K148" i="12" s="1"/>
  <c r="O149" i="12"/>
  <c r="O148" i="12" s="1"/>
  <c r="Q149" i="12"/>
  <c r="Q148" i="12" s="1"/>
  <c r="V149" i="12"/>
  <c r="V148" i="12" s="1"/>
  <c r="G152" i="12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I157" i="12"/>
  <c r="K157" i="12"/>
  <c r="M157" i="12"/>
  <c r="O157" i="12"/>
  <c r="Q157" i="12"/>
  <c r="V157" i="12"/>
  <c r="G158" i="12"/>
  <c r="M158" i="12" s="1"/>
  <c r="I158" i="12"/>
  <c r="K158" i="12"/>
  <c r="O158" i="12"/>
  <c r="Q158" i="12"/>
  <c r="V158" i="12"/>
  <c r="G160" i="12"/>
  <c r="I160" i="12"/>
  <c r="K160" i="12"/>
  <c r="K159" i="12" s="1"/>
  <c r="O160" i="12"/>
  <c r="Q160" i="12"/>
  <c r="V160" i="12"/>
  <c r="G161" i="12"/>
  <c r="M161" i="12" s="1"/>
  <c r="I161" i="12"/>
  <c r="K161" i="12"/>
  <c r="O161" i="12"/>
  <c r="Q161" i="12"/>
  <c r="Q159" i="12" s="1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F34" i="1"/>
  <c r="G34" i="1"/>
  <c r="H34" i="1"/>
  <c r="I34" i="1"/>
  <c r="J33" i="1" s="1"/>
  <c r="J20" i="1"/>
  <c r="J18" i="1"/>
  <c r="G30" i="1"/>
  <c r="F30" i="1"/>
  <c r="J15" i="1"/>
  <c r="J16" i="1"/>
  <c r="J17" i="1"/>
  <c r="J19" i="1"/>
  <c r="E16" i="1"/>
  <c r="E18" i="1"/>
  <c r="G151" i="12" l="1"/>
  <c r="M124" i="12"/>
  <c r="M109" i="12" s="1"/>
  <c r="K42" i="12"/>
  <c r="V125" i="12"/>
  <c r="G11" i="12"/>
  <c r="I151" i="12"/>
  <c r="V144" i="12"/>
  <c r="K85" i="12"/>
  <c r="V11" i="12"/>
  <c r="G42" i="12"/>
  <c r="O159" i="12"/>
  <c r="O11" i="12"/>
  <c r="G159" i="12"/>
  <c r="I159" i="12"/>
  <c r="V151" i="12"/>
  <c r="O125" i="12"/>
  <c r="K125" i="12"/>
  <c r="O151" i="12"/>
  <c r="M149" i="12"/>
  <c r="M148" i="12" s="1"/>
  <c r="O144" i="12"/>
  <c r="K144" i="12"/>
  <c r="V109" i="12"/>
  <c r="Q42" i="12"/>
  <c r="Q151" i="12"/>
  <c r="G125" i="12"/>
  <c r="G85" i="12"/>
  <c r="V85" i="12"/>
  <c r="V42" i="12"/>
  <c r="V159" i="12"/>
  <c r="M147" i="12"/>
  <c r="I144" i="12"/>
  <c r="Q125" i="12"/>
  <c r="K151" i="12"/>
  <c r="M144" i="12"/>
  <c r="I125" i="12"/>
  <c r="Q109" i="12"/>
  <c r="O109" i="12"/>
  <c r="K11" i="12"/>
  <c r="I11" i="12"/>
  <c r="Q85" i="12"/>
  <c r="O85" i="12"/>
  <c r="M85" i="12"/>
  <c r="G107" i="12"/>
  <c r="G83" i="12"/>
  <c r="M73" i="12"/>
  <c r="M72" i="12" s="1"/>
  <c r="M160" i="12"/>
  <c r="M159" i="12" s="1"/>
  <c r="M152" i="12"/>
  <c r="M151" i="12" s="1"/>
  <c r="M126" i="12"/>
  <c r="M125" i="12" s="1"/>
  <c r="M81" i="12"/>
  <c r="M80" i="12" s="1"/>
  <c r="M52" i="12"/>
  <c r="M42" i="12" s="1"/>
  <c r="J31" i="1"/>
  <c r="J34" i="1" s="1"/>
  <c r="J32" i="1"/>
  <c r="G17" i="1" l="1"/>
  <c r="G18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7D03EC4E-AA40-4A3E-B387-3ED60255C29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5DE78F-746B-4FF1-8816-06CB882EC2E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<sst xmlns="http://schemas.openxmlformats.org/spreadsheetml/2006/main" count="666" uniqueCount="273">
  <si>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</si>
  <si>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</si>
  <si>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</si>
  <si>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</si>
  <si>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</si>
  <si>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</si>
  <si>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</si>
  <si>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</si>
  <si>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</si>
  <si>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</si>
  <si>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</si>
  <si>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</si>
  <si>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</si>
  <si>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</si>
  <si>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</si>
  <si>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</si>
  <si>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</si>
  <si>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</si>
  <si>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</si>
  <si>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</si>
  <si>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</si>
  <si>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</si>
  <si>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</si>
  <si>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</si>
  <si>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</si>
  <si>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</si>
  <si>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</si>
  <si>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</si>
  <si>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</si>
  <si>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</si>
  <si>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</si>
  <si>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</si>
  <si>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</si>
  <si>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</si>
  <si>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</si>
  <si>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</si>
  <si>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</si>
  <si>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</si>
  <si>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Výměna oken a zednické zapravení na budově ZŠ Slezské Diakonie</t>
  </si>
  <si>
    <t>SO05</t>
  </si>
  <si>
    <t>Stavební práce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</si>
  <si>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</si>
  <si>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</si>
  <si>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</si>
  <si>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</si>
  <si>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</si>
  <si>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</si>
  <si>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</si>
  <si>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61</t>
  </si>
  <si>
    <t>Úpravy povrchů vnitřní</t>
  </si>
  <si>
    <t>62</t>
  </si>
  <si>
    <t>Úpravy povrchů vnější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</si>
  <si>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</si>
  <si>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</si>
  <si>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</si>
  <si>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</si>
  <si>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</si>
  <si>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</si>
  <si>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</si>
  <si>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</si>
  <si>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</si>
  <si>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</si>
  <si>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</si>
  <si>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</si>
  <si>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</si>
  <si>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</si>
  <si>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771</t>
  </si>
  <si>
    <t>Podlahy z dlaždic a obklady</t>
  </si>
  <si>
    <t>784</t>
  </si>
  <si>
    <t>Malby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</si>
  <si>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</si>
  <si>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</si>
  <si>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</si>
  <si>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</si>
  <si>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</si>
  <si>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</si>
  <si>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</si>
  <si>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</si>
  <si>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</si>
  <si>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</si>
  <si>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</si>
  <si>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</si>
  <si>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</si>
  <si>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</si>
  <si>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</si>
  <si>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</si>
  <si>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</si>
  <si>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</si>
  <si>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</si>
  <si>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</si>
  <si>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</si>
  <si>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</si>
  <si>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</si>
  <si>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</si>
  <si>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</si>
  <si>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</si>
  <si>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</si>
  <si>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</si>
  <si>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</si>
  <si>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</si>
  <si>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346275113</t>
  </si>
  <si>
    <t>Přizdívky z desek Ytong tl. 100 mm</t>
  </si>
  <si>
    <t>m2</t>
  </si>
  <si>
    <t>RTS 21/ II</t>
  </si>
  <si>
    <t>Práce</t>
  </si>
  <si>
    <t>POL1_</t>
  </si>
  <si>
    <t>0,1*2,1*2</t>
  </si>
  <si>
    <t>VV</t>
  </si>
  <si>
    <t>610991111</t>
  </si>
  <si>
    <t>Zakrývání výplní vnitřních otvorů</t>
  </si>
  <si>
    <t>1,2*1,23*5</t>
  </si>
  <si>
    <t>3,51*2,12*2</t>
  </si>
  <si>
    <t>0,9*1,23*1</t>
  </si>
  <si>
    <t>2,35*2,1*3</t>
  </si>
  <si>
    <t>0,9*1,53*1</t>
  </si>
  <si>
    <t>2,08*1,53*5</t>
  </si>
  <si>
    <t>1,1*2,05</t>
  </si>
  <si>
    <t>1,0*2,05</t>
  </si>
  <si>
    <t>612409991</t>
  </si>
  <si>
    <t>Začištění omítek kolem oken,dveří apod.</t>
  </si>
  <si>
    <t>m</t>
  </si>
  <si>
    <t>(1,2*2+1,23*2)*5</t>
  </si>
  <si>
    <t>(3,51*2+2,12*2)*2</t>
  </si>
  <si>
    <t>(0,9*2+1,23*2)*1</t>
  </si>
  <si>
    <t>(2,35*2+2,1*2)*3</t>
  </si>
  <si>
    <t>(0,9*2+1,53*2)*1</t>
  </si>
  <si>
    <t>(2,08*2+1,53*2)*5</t>
  </si>
  <si>
    <t>(1,1+2,05*2)</t>
  </si>
  <si>
    <t>(1,0*2,05*2)</t>
  </si>
  <si>
    <t>612425931</t>
  </si>
  <si>
    <t>Omítka vápenná vnitřního ostění - štuková</t>
  </si>
  <si>
    <t>Začátek provozního součtu</t>
  </si>
  <si>
    <t xml:space="preserve">  (1,2+1,23*2)*5</t>
  </si>
  <si>
    <t xml:space="preserve">  (3,51+2,12*2)*2</t>
  </si>
  <si>
    <t xml:space="preserve">  (0,9+1,23*2)*1</t>
  </si>
  <si>
    <t xml:space="preserve">  (2,35+2,1*2)*3</t>
  </si>
  <si>
    <t xml:space="preserve">  (0,9+1,53*2)*1</t>
  </si>
  <si>
    <t xml:space="preserve">  (2,08+1,53*2)*5</t>
  </si>
  <si>
    <t xml:space="preserve">  (1,1+2,05*2)</t>
  </si>
  <si>
    <t xml:space="preserve">  (1,0+2,05*2)</t>
  </si>
  <si>
    <t>Konec provozního součtu</t>
  </si>
  <si>
    <t>96,77*0,17</t>
  </si>
  <si>
    <t>620991121</t>
  </si>
  <si>
    <t>Zakrývání výplní vnějších otvorů z lešení</t>
  </si>
  <si>
    <t>622311519</t>
  </si>
  <si>
    <t>Zateplovací systém ostění XPS tl. 50 mm zakončený stěrkou s výztužnou tkaninou</t>
  </si>
  <si>
    <t>0,15*(2,1+2,1+1,1)</t>
  </si>
  <si>
    <t>622300172</t>
  </si>
  <si>
    <t>Těsnění napojovacích spár tmelem včetně dodávky tmelu Baumacol Polyurethane</t>
  </si>
  <si>
    <t>Indiv</t>
  </si>
  <si>
    <t>Tmelení spár mezi oplechováním a omítkou - vnější : 17*0,2*2</t>
  </si>
  <si>
    <t>622473186</t>
  </si>
  <si>
    <t>Příplatek za rohovník pro vnější omítky</t>
  </si>
  <si>
    <t>Předklady nad oknem OZN.2 : 3,5*2</t>
  </si>
  <si>
    <t>622473187</t>
  </si>
  <si>
    <t>Příplatek za okenní lištu (APU) - montáž včetně dodávky lišty</t>
  </si>
  <si>
    <t>96,77*2</t>
  </si>
  <si>
    <t>622481211</t>
  </si>
  <si>
    <t>Montáž výztužné sítě(perlinky)do stěrky-vněj.stěny včetně výztužné sítě a stěrkového tmelu Cemix</t>
  </si>
  <si>
    <t>Překlady nad oknem OZN.2 : 3,5*2*0,5</t>
  </si>
  <si>
    <t>648991113</t>
  </si>
  <si>
    <t>Osazení parapet.desek plast. a lamin. š.nad 20cm včetně dodávky plastové parapetní desky š. 300 mm</t>
  </si>
  <si>
    <t>1,25*5</t>
  </si>
  <si>
    <t>3,58*2</t>
  </si>
  <si>
    <t>0,95</t>
  </si>
  <si>
    <t>2,4*3</t>
  </si>
  <si>
    <t>0,95*1</t>
  </si>
  <si>
    <t>2,13*5</t>
  </si>
  <si>
    <t>941955001</t>
  </si>
  <si>
    <t>Lešení lehké pomocné, výška podlahy do 1,2 m</t>
  </si>
  <si>
    <t>((1,2*5)+(3,51*2)+(0,9*2)+(2,35*3)+0,9)*0,8</t>
  </si>
  <si>
    <t>952901111</t>
  </si>
  <si>
    <t>Vyčištění budov o výšce podlaží do 4 m</t>
  </si>
  <si>
    <t>965081712</t>
  </si>
  <si>
    <t>Bourání dlažeb keramických tl.10 mm, pl. do 1 m2</t>
  </si>
  <si>
    <t>(1,0+1,1)*0,1</t>
  </si>
  <si>
    <t>968062246</t>
  </si>
  <si>
    <t>Vybourání dřevěných rámů oken jednoduch. pl. 4 m2 včetně vyvěšení křídel</t>
  </si>
  <si>
    <t>2,353*2,12*2</t>
  </si>
  <si>
    <t>1,177*2,12*2</t>
  </si>
  <si>
    <t>968071125</t>
  </si>
  <si>
    <t>Vyvěšení, zavěšení kovových křídel dveří pl. 2 m2</t>
  </si>
  <si>
    <t>kus</t>
  </si>
  <si>
    <t>968072455</t>
  </si>
  <si>
    <t>Vybourání kovových dveřních zárubní pl. do 2 m2</t>
  </si>
  <si>
    <t>0,9*1,97</t>
  </si>
  <si>
    <t>1,1*2,0</t>
  </si>
  <si>
    <t>968095001</t>
  </si>
  <si>
    <t>Bourání parapetů dřevěných š. do 25 cm</t>
  </si>
  <si>
    <t>1,2*5</t>
  </si>
  <si>
    <t>3,51*2</t>
  </si>
  <si>
    <t>0,91</t>
  </si>
  <si>
    <t>2,35*3</t>
  </si>
  <si>
    <t>0,9*1</t>
  </si>
  <si>
    <t>2,08*5</t>
  </si>
  <si>
    <t>999281105</t>
  </si>
  <si>
    <t>Přesun hmot pro opravy a údržbu do výšky 6 m</t>
  </si>
  <si>
    <t>t</t>
  </si>
  <si>
    <t>Přesun hmot</t>
  </si>
  <si>
    <t>POL7_</t>
  </si>
  <si>
    <t>764816125</t>
  </si>
  <si>
    <t>Oplechování parapetů,Pz plech, rš 250 mm</t>
  </si>
  <si>
    <t>764410850</t>
  </si>
  <si>
    <t>Demontáž oplechování parapetů,rš od 100 do 330 mm</t>
  </si>
  <si>
    <t>998764201</t>
  </si>
  <si>
    <t>Přesun hmot pro klempířské konstr., výšky do 6 m</t>
  </si>
  <si>
    <t>766601211</t>
  </si>
  <si>
    <t>Těsnění okenní spáry, ostění, PT fólie+ PP páska</t>
  </si>
  <si>
    <t>D+M Okno plastové jednodílné 1,2 x 1,23 O, S viz. tabulka oken a dveří ozn. č.1</t>
  </si>
  <si>
    <t>Vlastní</t>
  </si>
  <si>
    <t>Specifikace</t>
  </si>
  <si>
    <t>POL3_</t>
  </si>
  <si>
    <t>02</t>
  </si>
  <si>
    <t>D+M Okno plastové šestidílné 3,51 x 2,12 O, S  viz. tabulka oken a dveří ozn. č.2</t>
  </si>
  <si>
    <t>03</t>
  </si>
  <si>
    <t>D+M Okno plastové jednodílné 0,9 x 1,23 O, S  viz. tabulka oken a dveří ozn. č.3</t>
  </si>
  <si>
    <t>04</t>
  </si>
  <si>
    <t>D+M Okno plastové čtyřdílné 2,35 x 2,12 O, S  viz. tabulka oken a dveří ozn. č.4</t>
  </si>
  <si>
    <t>05</t>
  </si>
  <si>
    <t>D+M Okno plastové jednodílné 0,9 x 1,53 O, S  viz. tabulka oken a dveří ozn. č.5</t>
  </si>
  <si>
    <t>06</t>
  </si>
  <si>
    <t>D+M Okno plastové třídílné 2,08 x 1,53 O, S  viz. tabulka oken a dveří ozn. č.6 včetně žaluzií</t>
  </si>
  <si>
    <t>07</t>
  </si>
  <si>
    <t>D+M Dveře hliníkové vnější zateplené 1,1 x 2,05 O, viz. tabulka oken a dveří ozn. č.7</t>
  </si>
  <si>
    <t>08</t>
  </si>
  <si>
    <t>D+M Dveře hliníkové vnější zateplené 1,0 x 2,05 O, viz. tabulka oken a dveří ozn. č.8</t>
  </si>
  <si>
    <t>998766201</t>
  </si>
  <si>
    <t>Přesun hmot pro truhlářské konstr., výšky do 6 m</t>
  </si>
  <si>
    <t>771249111</t>
  </si>
  <si>
    <t>Řezání dlaždic tl. 22 mm diamantovým kotoučem</t>
  </si>
  <si>
    <t>1,0+1,1</t>
  </si>
  <si>
    <t>771275411RT2</t>
  </si>
  <si>
    <t>Úprava stáv. podlahy v napojení na nové prahy dveří 2ks</t>
  </si>
  <si>
    <t>hod</t>
  </si>
  <si>
    <t>784195112</t>
  </si>
  <si>
    <t>Malba Primalex Standard, bílá, bez penetrace, 2x</t>
  </si>
  <si>
    <t>RTS 20/ II</t>
  </si>
  <si>
    <t>156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</si>
  <si>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</si>
  <si>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</si>
  <si>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</si>
  <si>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</si>
  <si>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</si>
  <si>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</si>
  <si>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</si>
  <si>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</si>
  <si>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</si>
  <si>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</si>
  <si>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</si>
  <si>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</si>
  <si>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</si>
  <si>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</si>
  <si>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</si>
  <si>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</si>
  <si>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</si>
  <si>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</si>
  <si>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005122 R</t>
  </si>
  <si>
    <t xml:space="preserve">Provozní vlivy </t>
  </si>
  <si>
    <t>Soubor</t>
  </si>
  <si>
    <t>VRN</t>
  </si>
  <si>
    <t>POL99_8</t>
  </si>
  <si>
    <t>005211080R</t>
  </si>
  <si>
    <t xml:space="preserve">Bezpečnostní a hygienická opatření na staveništi </t>
  </si>
  <si>
    <t>0041477</t>
  </si>
  <si>
    <t xml:space="preserve">Průběžný úklid společných prostor </t>
  </si>
  <si>
    <t>004211</t>
  </si>
  <si>
    <t>Mimostaveništní doprava materiálu</t>
  </si>
  <si>
    <t>END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</si>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</sst>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4" fontId="14" fillId="0" borderId="0" xfId="0" applyNumberFormat="1" applyFont="1" applyAlignment="1">
      <alignment vertical="top" shrinkToFit="1"/>
    </xf>
    <xf numFmtId="164" fontId="15" fillId="0" borderId="0" xfId="0" applyNumberFormat="1" applyFont="1" applyAlignment="1">
      <alignment horizontal="center" vertical="top" wrapText="1" shrinkToFit="1"/>
    </xf>
    <xf numFmtId="164" fontId="15" fillId="0" borderId="0" xfId="0" applyNumberFormat="1" applyFont="1" applyAlignment="1">
      <alignment vertical="top" wrapText="1" shrinkToFit="1"/>
    </xf>
    <xf numFmtId="164" fontId="16" fillId="0" borderId="0" xfId="0" applyNumberFormat="1" applyFont="1" applyAlignment="1">
      <alignment horizontal="center" vertical="top" wrapText="1" shrinkToFit="1"/>
    </xf>
    <xf numFmtId="164" fontId="16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Alignment="1">
      <alignment horizontal="left" vertical="top" wrapText="1"/>
    </xf>
    <xf numFmtId="164" fontId="16" fillId="0" borderId="0" xfId="0" applyNumberFormat="1" applyFont="1" applyAlignment="1">
      <alignment horizontal="left" vertical="top" wrapText="1"/>
    </xf>
    <xf numFmtId="164" fontId="16" fillId="0" borderId="0" xfId="0" quotePrefix="1" applyNumberFormat="1" applyFont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4" fontId="0" fillId="0" borderId="31" xfId="0" applyNumberFormat="1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34</v>
      </c>
    </row>
    <row r="2" spans="1:7" ht="57.75" customHeight="1" x14ac:dyDescent="0.25">
      <c r="A2" s="156" t="s">
        <v>35</v>
      </c>
      <c r="B2" s="156"/>
      <c r="C2" s="156"/>
      <c r="D2" s="156"/>
      <c r="E2" s="156"/>
      <c r="F2" s="156"/>
      <c r="G2" s="15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7"/>
  <sheetViews>
    <sheetView showGridLines="0" tabSelected="1" topLeftCell="B1" zoomScaleNormal="100" zoomScaleSheetLayoutView="75" workbookViewId="0">
      <selection activeCell="N14" sqref="N1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47" customWidth="1"/>
    <col min="4" max="4" width="13" style="47" customWidth="1"/>
    <col min="5" max="5" width="9.6640625" style="47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3" t="s">
        <v>32</v>
      </c>
      <c r="B1" s="182" t="s">
        <v>4</v>
      </c>
      <c r="C1" s="183"/>
      <c r="D1" s="183"/>
      <c r="E1" s="183"/>
      <c r="F1" s="183"/>
      <c r="G1" s="183"/>
      <c r="H1" s="183"/>
      <c r="I1" s="183"/>
      <c r="J1" s="184"/>
    </row>
    <row r="2" spans="1:15" ht="36" customHeight="1" x14ac:dyDescent="0.25">
      <c r="A2" s="2"/>
      <c r="B2" s="66" t="s">
        <v>23</v>
      </c>
      <c r="C2" s="67"/>
      <c r="D2" s="68"/>
      <c r="E2" s="188" t="s">
        <v>38</v>
      </c>
      <c r="F2" s="189"/>
      <c r="G2" s="189"/>
      <c r="H2" s="189"/>
      <c r="I2" s="189"/>
      <c r="J2" s="190"/>
      <c r="O2" s="1"/>
    </row>
    <row r="3" spans="1:15" ht="27" customHeight="1" x14ac:dyDescent="0.25">
      <c r="A3" s="2"/>
      <c r="B3" s="69" t="s">
        <v>41</v>
      </c>
      <c r="C3" s="67"/>
      <c r="D3" s="70"/>
      <c r="E3" s="191" t="s">
        <v>40</v>
      </c>
      <c r="F3" s="192"/>
      <c r="G3" s="192"/>
      <c r="H3" s="192"/>
      <c r="I3" s="192"/>
      <c r="J3" s="193"/>
    </row>
    <row r="4" spans="1:15" ht="23.25" customHeight="1" x14ac:dyDescent="0.25">
      <c r="A4" s="65">
        <v>8995</v>
      </c>
      <c r="B4" s="71" t="s">
        <v>42</v>
      </c>
      <c r="C4" s="72"/>
      <c r="D4" s="73"/>
      <c r="E4" s="174" t="s">
        <v>38</v>
      </c>
      <c r="F4" s="175"/>
      <c r="G4" s="175"/>
      <c r="H4" s="175"/>
      <c r="I4" s="175"/>
      <c r="J4" s="176"/>
    </row>
    <row r="5" spans="1:15" ht="24" customHeight="1" x14ac:dyDescent="0.25">
      <c r="A5" s="2"/>
      <c r="B5" s="31" t="s">
        <v>22</v>
      </c>
      <c r="D5" s="179" t="s">
        <v>268</v>
      </c>
      <c r="E5" s="179"/>
      <c r="F5" s="179"/>
      <c r="G5" s="179"/>
      <c r="H5" s="18" t="s">
        <v>36</v>
      </c>
      <c r="I5" s="22">
        <v>296139</v>
      </c>
      <c r="J5" s="8"/>
    </row>
    <row r="6" spans="1:15" ht="15.75" customHeight="1" x14ac:dyDescent="0.25">
      <c r="A6" s="2"/>
      <c r="B6" s="28"/>
      <c r="C6" s="50"/>
      <c r="D6" s="180" t="s">
        <v>269</v>
      </c>
      <c r="E6" s="180"/>
      <c r="F6" s="180"/>
      <c r="G6" s="180"/>
      <c r="H6" s="18" t="s">
        <v>30</v>
      </c>
      <c r="I6" s="22" t="s">
        <v>272</v>
      </c>
      <c r="J6" s="8"/>
    </row>
    <row r="7" spans="1:15" ht="15.75" customHeight="1" x14ac:dyDescent="0.25">
      <c r="A7" s="2"/>
      <c r="B7" s="29"/>
      <c r="C7" s="51"/>
      <c r="D7" s="48" t="s">
        <v>270</v>
      </c>
      <c r="E7" s="181" t="s">
        <v>271</v>
      </c>
      <c r="F7" s="181"/>
      <c r="G7" s="181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5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5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94"/>
      <c r="E11" s="194"/>
      <c r="F11" s="194"/>
      <c r="G11" s="194"/>
      <c r="H11" s="18" t="s">
        <v>36</v>
      </c>
      <c r="I11" s="154"/>
      <c r="J11" s="8"/>
    </row>
    <row r="12" spans="1:15" ht="15.75" customHeight="1" x14ac:dyDescent="0.25">
      <c r="A12" s="2"/>
      <c r="B12" s="28"/>
      <c r="C12" s="50"/>
      <c r="D12" s="173"/>
      <c r="E12" s="173"/>
      <c r="F12" s="173"/>
      <c r="G12" s="173"/>
      <c r="H12" s="18" t="s">
        <v>30</v>
      </c>
      <c r="I12" s="154"/>
      <c r="J12" s="8"/>
    </row>
    <row r="13" spans="1:15" ht="15.75" customHeight="1" x14ac:dyDescent="0.25">
      <c r="A13" s="2"/>
      <c r="B13" s="29"/>
      <c r="C13" s="51"/>
      <c r="D13" s="155"/>
      <c r="E13" s="177"/>
      <c r="F13" s="178"/>
      <c r="G13" s="178"/>
      <c r="H13" s="19"/>
      <c r="I13" s="23"/>
      <c r="J13" s="34"/>
    </row>
    <row r="14" spans="1:15" ht="33" customHeight="1" x14ac:dyDescent="0.25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5">
      <c r="A15" s="2"/>
      <c r="B15" s="38" t="s">
        <v>13</v>
      </c>
      <c r="C15" s="53"/>
      <c r="D15" s="54"/>
      <c r="E15" s="56">
        <v>15</v>
      </c>
      <c r="F15" s="39" t="s">
        <v>0</v>
      </c>
      <c r="G15" s="165">
        <v>0</v>
      </c>
      <c r="H15" s="166"/>
      <c r="I15" s="166"/>
      <c r="J15" s="40" t="str">
        <f t="shared" ref="J15:J20" si="0">Mena</f>
        <v>CZK</v>
      </c>
    </row>
    <row r="16" spans="1:15" ht="23.25" customHeight="1" x14ac:dyDescent="0.25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63">
        <v>0</v>
      </c>
      <c r="H16" s="164"/>
      <c r="I16" s="164"/>
      <c r="J16" s="40" t="str">
        <f t="shared" si="0"/>
        <v>CZK</v>
      </c>
    </row>
    <row r="17" spans="1:10" ht="23.25" customHeight="1" x14ac:dyDescent="0.25">
      <c r="A17" s="2"/>
      <c r="B17" s="38" t="s">
        <v>15</v>
      </c>
      <c r="C17" s="53"/>
      <c r="D17" s="54"/>
      <c r="E17" s="56">
        <v>21</v>
      </c>
      <c r="F17" s="39" t="s">
        <v>0</v>
      </c>
      <c r="G17" s="165">
        <f>'SO05 01 Pol'!G8+'SO05 01 Pol'!G11+'SO05 01 Pol'!G42+'SO05 01 Pol'!G72+'SO05 01 Pol'!G80+'SO05 01 Pol'!G83+'SO05 01 Pol'!G85+'SO05 01 Pol'!G107+'SO05 01 Pol'!G109+'SO05 01 Pol'!G125+'SO05 01 Pol'!G144+'SO05 01 Pol'!G148+'SO05 01 Pol'!G151+'SO05 01 Pol'!G159</f>
        <v>0</v>
      </c>
      <c r="H17" s="166"/>
      <c r="I17" s="166"/>
      <c r="J17" s="40" t="str">
        <f t="shared" si="0"/>
        <v>CZK</v>
      </c>
    </row>
    <row r="18" spans="1:10" ht="23.25" customHeight="1" x14ac:dyDescent="0.25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85">
        <f>ZakladDPHZakl*0.21</f>
        <v>0</v>
      </c>
      <c r="H18" s="186"/>
      <c r="I18" s="186"/>
      <c r="J18" s="37" t="str">
        <f t="shared" si="0"/>
        <v>CZK</v>
      </c>
    </row>
    <row r="19" spans="1:10" ht="23.25" customHeight="1" thickBot="1" x14ac:dyDescent="0.3">
      <c r="A19" s="2"/>
      <c r="B19" s="31" t="s">
        <v>5</v>
      </c>
      <c r="C19" s="59"/>
      <c r="D19" s="60"/>
      <c r="E19" s="59"/>
      <c r="F19" s="16"/>
      <c r="G19" s="187">
        <v>0</v>
      </c>
      <c r="H19" s="187"/>
      <c r="I19" s="187"/>
      <c r="J19" s="41" t="str">
        <f t="shared" si="0"/>
        <v>CZK</v>
      </c>
    </row>
    <row r="20" spans="1:10" ht="27.75" hidden="1" customHeight="1" thickBot="1" x14ac:dyDescent="0.3">
      <c r="A20" s="2"/>
      <c r="B20" s="100" t="s">
        <v>24</v>
      </c>
      <c r="C20" s="101"/>
      <c r="D20" s="101"/>
      <c r="E20" s="102"/>
      <c r="F20" s="103"/>
      <c r="G20" s="167">
        <v>543924.72</v>
      </c>
      <c r="H20" s="168"/>
      <c r="I20" s="168"/>
      <c r="J20" s="104" t="str">
        <f t="shared" si="0"/>
        <v>CZK</v>
      </c>
    </row>
    <row r="21" spans="1:10" ht="27.75" customHeight="1" thickBot="1" x14ac:dyDescent="0.3">
      <c r="A21" s="2"/>
      <c r="B21" s="100" t="s">
        <v>31</v>
      </c>
      <c r="C21" s="105"/>
      <c r="D21" s="105"/>
      <c r="E21" s="105"/>
      <c r="F21" s="106"/>
      <c r="G21" s="167">
        <f>ZakladDPHZakl+DPHZakl</f>
        <v>0</v>
      </c>
      <c r="H21" s="167"/>
      <c r="I21" s="167"/>
      <c r="J21" s="107" t="s">
        <v>45</v>
      </c>
    </row>
    <row r="22" spans="1:10" ht="12.75" customHeight="1" x14ac:dyDescent="0.25">
      <c r="A22" s="2"/>
      <c r="B22" s="2"/>
      <c r="J22" s="9"/>
    </row>
    <row r="23" spans="1:10" ht="30" customHeight="1" x14ac:dyDescent="0.25">
      <c r="A23" s="2"/>
      <c r="B23" s="2"/>
      <c r="J23" s="9"/>
    </row>
    <row r="24" spans="1:10" ht="18.75" customHeight="1" x14ac:dyDescent="0.25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5">
      <c r="A25" s="2"/>
      <c r="B25" s="2"/>
      <c r="J25" s="9"/>
    </row>
    <row r="26" spans="1:10" s="21" customFormat="1" ht="18.75" customHeight="1" x14ac:dyDescent="0.25">
      <c r="A26" s="20"/>
      <c r="B26" s="20"/>
      <c r="C26" s="63"/>
      <c r="D26" s="169"/>
      <c r="E26" s="170"/>
      <c r="G26" s="171"/>
      <c r="H26" s="172"/>
      <c r="I26" s="172"/>
      <c r="J26" s="25"/>
    </row>
    <row r="27" spans="1:10" ht="12.75" customHeight="1" x14ac:dyDescent="0.25">
      <c r="A27" s="2"/>
      <c r="B27" s="2"/>
      <c r="D27" s="162" t="s">
        <v>2</v>
      </c>
      <c r="E27" s="162"/>
      <c r="H27" s="10" t="s">
        <v>3</v>
      </c>
      <c r="J27" s="9"/>
    </row>
    <row r="28" spans="1:10" ht="13.5" customHeight="1" thickBot="1" x14ac:dyDescent="0.3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hidden="1" customHeight="1" x14ac:dyDescent="0.25">
      <c r="B29" s="77" t="s">
        <v>17</v>
      </c>
      <c r="C29" s="78"/>
      <c r="D29" s="78"/>
      <c r="E29" s="78"/>
      <c r="F29" s="79"/>
      <c r="G29" s="79"/>
      <c r="H29" s="79"/>
      <c r="I29" s="79"/>
      <c r="J29" s="80"/>
    </row>
    <row r="30" spans="1:10" ht="25.5" hidden="1" customHeight="1" x14ac:dyDescent="0.25">
      <c r="A30" s="76" t="s">
        <v>33</v>
      </c>
      <c r="B30" s="81" t="s">
        <v>18</v>
      </c>
      <c r="C30" s="82" t="s">
        <v>6</v>
      </c>
      <c r="D30" s="82"/>
      <c r="E30" s="82"/>
      <c r="F30" s="83" t="str">
        <f>B15</f>
        <v>Základ pro sníženou DPH</v>
      </c>
      <c r="G30" s="83" t="str">
        <f>B17</f>
        <v>Základ pro základní DPH</v>
      </c>
      <c r="H30" s="84" t="s">
        <v>19</v>
      </c>
      <c r="I30" s="84" t="s">
        <v>1</v>
      </c>
      <c r="J30" s="85" t="s">
        <v>0</v>
      </c>
    </row>
    <row r="31" spans="1:10" ht="25.5" hidden="1" customHeight="1" x14ac:dyDescent="0.25">
      <c r="A31" s="76">
        <v>1</v>
      </c>
      <c r="B31" s="86" t="s">
        <v>43</v>
      </c>
      <c r="C31" s="157"/>
      <c r="D31" s="157"/>
      <c r="E31" s="157"/>
      <c r="F31" s="87">
        <v>0</v>
      </c>
      <c r="G31" s="88">
        <v>543924.72</v>
      </c>
      <c r="H31" s="89">
        <v>114224.19</v>
      </c>
      <c r="I31" s="89">
        <v>658148.91</v>
      </c>
      <c r="J31" s="90">
        <f>IF(CenaCelkemVypocet=0,"",I31/CenaCelkemVypocet*100)</f>
        <v>100</v>
      </c>
    </row>
    <row r="32" spans="1:10" ht="25.5" hidden="1" customHeight="1" x14ac:dyDescent="0.25">
      <c r="A32" s="76">
        <v>2</v>
      </c>
      <c r="B32" s="91" t="s">
        <v>39</v>
      </c>
      <c r="C32" s="158" t="s">
        <v>40</v>
      </c>
      <c r="D32" s="158"/>
      <c r="E32" s="158"/>
      <c r="F32" s="92">
        <v>0</v>
      </c>
      <c r="G32" s="93">
        <v>543924.72</v>
      </c>
      <c r="H32" s="93">
        <v>114224.19</v>
      </c>
      <c r="I32" s="93">
        <v>658148.91</v>
      </c>
      <c r="J32" s="94">
        <f>IF(CenaCelkemVypocet=0,"",I32/CenaCelkemVypocet*100)</f>
        <v>100</v>
      </c>
    </row>
    <row r="33" spans="1:10" ht="25.5" hidden="1" customHeight="1" x14ac:dyDescent="0.25">
      <c r="A33" s="76">
        <v>3</v>
      </c>
      <c r="B33" s="95" t="s">
        <v>37</v>
      </c>
      <c r="C33" s="157" t="s">
        <v>38</v>
      </c>
      <c r="D33" s="157"/>
      <c r="E33" s="157"/>
      <c r="F33" s="96">
        <v>0</v>
      </c>
      <c r="G33" s="89">
        <v>543924.72</v>
      </c>
      <c r="H33" s="89">
        <v>114224.19</v>
      </c>
      <c r="I33" s="89">
        <v>658148.91</v>
      </c>
      <c r="J33" s="90">
        <f>IF(CenaCelkemVypocet=0,"",I33/CenaCelkemVypocet*100)</f>
        <v>100</v>
      </c>
    </row>
    <row r="34" spans="1:10" ht="25.5" hidden="1" customHeight="1" x14ac:dyDescent="0.25">
      <c r="A34" s="76"/>
      <c r="B34" s="159" t="s">
        <v>44</v>
      </c>
      <c r="C34" s="160"/>
      <c r="D34" s="160"/>
      <c r="E34" s="161"/>
      <c r="F34" s="97">
        <f>SUMIF(A31:A33,"=1",F31:F33)</f>
        <v>0</v>
      </c>
      <c r="G34" s="98">
        <f>SUMIF(A31:A33,"=1",G31:G33)</f>
        <v>543924.72</v>
      </c>
      <c r="H34" s="98">
        <f>SUMIF(A31:A33,"=1",H31:H33)</f>
        <v>114224.19</v>
      </c>
      <c r="I34" s="98">
        <f>SUMIF(A31:A33,"=1",I31:I33)</f>
        <v>658148.91</v>
      </c>
      <c r="J34" s="99">
        <f>SUMIF(A31:A33,"=1",J31:J33)</f>
        <v>100</v>
      </c>
    </row>
    <row r="37" spans="1:10" x14ac:dyDescent="0.25">
      <c r="F37" s="74"/>
      <c r="G37" s="74"/>
      <c r="H37" s="74"/>
      <c r="I37" s="74"/>
      <c r="J37" s="7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B1:J1"/>
    <mergeCell ref="G18:I18"/>
    <mergeCell ref="G19:I19"/>
    <mergeCell ref="E2:J2"/>
    <mergeCell ref="E3:J3"/>
    <mergeCell ref="D11:G11"/>
    <mergeCell ref="D26:E26"/>
    <mergeCell ref="G26:I26"/>
    <mergeCell ref="D12:G12"/>
    <mergeCell ref="E4:J4"/>
    <mergeCell ref="E13:G13"/>
    <mergeCell ref="D5:G5"/>
    <mergeCell ref="D6:G6"/>
    <mergeCell ref="E7:G7"/>
    <mergeCell ref="G16:I16"/>
    <mergeCell ref="G15:I15"/>
    <mergeCell ref="G21:I21"/>
    <mergeCell ref="G17:I17"/>
    <mergeCell ref="G20:I20"/>
    <mergeCell ref="C31:E31"/>
    <mergeCell ref="C32:E32"/>
    <mergeCell ref="C33:E33"/>
    <mergeCell ref="B34:E34"/>
    <mergeCell ref="D27:E2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95" t="s">
        <v>7</v>
      </c>
      <c r="B1" s="195"/>
      <c r="C1" s="196"/>
      <c r="D1" s="195"/>
      <c r="E1" s="195"/>
      <c r="F1" s="195"/>
      <c r="G1" s="195"/>
    </row>
    <row r="2" spans="1:7" ht="24.9" customHeight="1" x14ac:dyDescent="0.25">
      <c r="A2" s="45" t="s">
        <v>8</v>
      </c>
      <c r="B2" s="44"/>
      <c r="C2" s="197"/>
      <c r="D2" s="197"/>
      <c r="E2" s="197"/>
      <c r="F2" s="197"/>
      <c r="G2" s="198"/>
    </row>
    <row r="3" spans="1:7" ht="24.9" customHeight="1" x14ac:dyDescent="0.25">
      <c r="A3" s="45" t="s">
        <v>9</v>
      </c>
      <c r="B3" s="44"/>
      <c r="C3" s="197"/>
      <c r="D3" s="197"/>
      <c r="E3" s="197"/>
      <c r="F3" s="197"/>
      <c r="G3" s="198"/>
    </row>
    <row r="4" spans="1:7" ht="24.9" customHeight="1" x14ac:dyDescent="0.25">
      <c r="A4" s="45" t="s">
        <v>10</v>
      </c>
      <c r="B4" s="44"/>
      <c r="C4" s="197"/>
      <c r="D4" s="197"/>
      <c r="E4" s="197"/>
      <c r="F4" s="197"/>
      <c r="G4" s="198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EC8AD-6DD2-465B-97C5-C7D866E93B57}">
  <sheetPr>
    <outlinePr summaryBelow="0"/>
  </sheetPr>
  <dimension ref="A1:BH4989"/>
  <sheetViews>
    <sheetView workbookViewId="0">
      <pane ySplit="7" topLeftCell="A144" activePane="bottomLeft" state="frozen"/>
      <selection pane="bottomLeft" activeCell="Y157" sqref="Y157"/>
    </sheetView>
  </sheetViews>
  <sheetFormatPr defaultRowHeight="13.2" outlineLevelRow="1" x14ac:dyDescent="0.25"/>
  <cols>
    <col min="1" max="1" width="3.44140625" customWidth="1"/>
    <col min="2" max="2" width="12.6640625" style="108" customWidth="1"/>
    <col min="3" max="3" width="38.33203125" style="10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9" t="s">
        <v>7</v>
      </c>
      <c r="B1" s="199"/>
      <c r="C1" s="199"/>
      <c r="D1" s="199"/>
      <c r="E1" s="199"/>
      <c r="F1" s="199"/>
      <c r="G1" s="199"/>
      <c r="AG1" t="s">
        <v>73</v>
      </c>
    </row>
    <row r="2" spans="1:60" ht="25.05" customHeight="1" x14ac:dyDescent="0.25">
      <c r="A2" s="109" t="s">
        <v>8</v>
      </c>
      <c r="B2" s="44"/>
      <c r="C2" s="200" t="s">
        <v>38</v>
      </c>
      <c r="D2" s="201"/>
      <c r="E2" s="201"/>
      <c r="F2" s="201"/>
      <c r="G2" s="202"/>
      <c r="AG2" t="s">
        <v>74</v>
      </c>
    </row>
    <row r="3" spans="1:60" ht="25.05" customHeight="1" x14ac:dyDescent="0.25">
      <c r="A3" s="109" t="s">
        <v>9</v>
      </c>
      <c r="B3" s="44"/>
      <c r="C3" s="200" t="s">
        <v>40</v>
      </c>
      <c r="D3" s="201"/>
      <c r="E3" s="201"/>
      <c r="F3" s="201"/>
      <c r="G3" s="202"/>
      <c r="AC3" s="108" t="s">
        <v>74</v>
      </c>
      <c r="AG3" t="s">
        <v>75</v>
      </c>
    </row>
    <row r="4" spans="1:60" ht="25.05" customHeight="1" x14ac:dyDescent="0.25">
      <c r="A4" s="110" t="s">
        <v>10</v>
      </c>
      <c r="B4" s="111"/>
      <c r="C4" s="203" t="s">
        <v>38</v>
      </c>
      <c r="D4" s="204"/>
      <c r="E4" s="204"/>
      <c r="F4" s="204"/>
      <c r="G4" s="205"/>
      <c r="AG4" t="s">
        <v>76</v>
      </c>
    </row>
    <row r="5" spans="1:60" x14ac:dyDescent="0.25">
      <c r="D5" s="10"/>
    </row>
    <row r="6" spans="1:60" ht="39.6" x14ac:dyDescent="0.25">
      <c r="A6" s="113" t="s">
        <v>77</v>
      </c>
      <c r="B6" s="115" t="s">
        <v>78</v>
      </c>
      <c r="C6" s="115" t="s">
        <v>79</v>
      </c>
      <c r="D6" s="114" t="s">
        <v>80</v>
      </c>
      <c r="E6" s="113" t="s">
        <v>81</v>
      </c>
      <c r="F6" s="112" t="s">
        <v>82</v>
      </c>
      <c r="G6" s="113" t="s">
        <v>26</v>
      </c>
      <c r="H6" s="116" t="s">
        <v>27</v>
      </c>
      <c r="I6" s="116" t="s">
        <v>83</v>
      </c>
      <c r="J6" s="116" t="s">
        <v>28</v>
      </c>
      <c r="K6" s="116" t="s">
        <v>84</v>
      </c>
      <c r="L6" s="116" t="s">
        <v>85</v>
      </c>
      <c r="M6" s="116" t="s">
        <v>86</v>
      </c>
      <c r="N6" s="116" t="s">
        <v>87</v>
      </c>
      <c r="O6" s="116" t="s">
        <v>88</v>
      </c>
      <c r="P6" s="116" t="s">
        <v>89</v>
      </c>
      <c r="Q6" s="116" t="s">
        <v>90</v>
      </c>
      <c r="R6" s="116" t="s">
        <v>91</v>
      </c>
      <c r="S6" s="116" t="s">
        <v>92</v>
      </c>
      <c r="T6" s="116" t="s">
        <v>93</v>
      </c>
      <c r="U6" s="116" t="s">
        <v>94</v>
      </c>
      <c r="V6" s="116" t="s">
        <v>95</v>
      </c>
      <c r="W6" s="116" t="s">
        <v>96</v>
      </c>
      <c r="X6" s="116" t="s">
        <v>97</v>
      </c>
    </row>
    <row r="7" spans="1:60" hidden="1" x14ac:dyDescent="0.25">
      <c r="A7" s="3"/>
      <c r="B7" s="4"/>
      <c r="C7" s="4"/>
      <c r="D7" s="6"/>
      <c r="E7" s="118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60" x14ac:dyDescent="0.25">
      <c r="A8" s="128" t="s">
        <v>98</v>
      </c>
      <c r="B8" s="129" t="s">
        <v>46</v>
      </c>
      <c r="C8" s="146" t="s">
        <v>47</v>
      </c>
      <c r="D8" s="130"/>
      <c r="E8" s="131"/>
      <c r="F8" s="132"/>
      <c r="G8" s="133">
        <f>SUMIF(AG9:AG10,"&lt;&gt;NOR",G9:G10)</f>
        <v>0</v>
      </c>
      <c r="H8" s="127"/>
      <c r="I8" s="127">
        <f>SUM(I9:I10)</f>
        <v>231.25</v>
      </c>
      <c r="J8" s="127"/>
      <c r="K8" s="127">
        <f>SUM(K9:K10)</f>
        <v>130.79</v>
      </c>
      <c r="L8" s="127"/>
      <c r="M8" s="127">
        <f>SUM(M9:M10)</f>
        <v>0</v>
      </c>
      <c r="N8" s="127"/>
      <c r="O8" s="127">
        <f>SUM(O9:O10)</f>
        <v>0.05</v>
      </c>
      <c r="P8" s="127"/>
      <c r="Q8" s="127">
        <f>SUM(Q9:Q10)</f>
        <v>0</v>
      </c>
      <c r="R8" s="127"/>
      <c r="S8" s="127"/>
      <c r="T8" s="127"/>
      <c r="U8" s="127"/>
      <c r="V8" s="127">
        <f>SUM(V9:V10)</f>
        <v>0.28000000000000003</v>
      </c>
      <c r="W8" s="127"/>
      <c r="X8" s="127"/>
      <c r="AG8" t="s">
        <v>99</v>
      </c>
    </row>
    <row r="9" spans="1:60" outlineLevel="1" x14ac:dyDescent="0.25">
      <c r="A9" s="134">
        <v>1</v>
      </c>
      <c r="B9" s="135" t="s">
        <v>100</v>
      </c>
      <c r="C9" s="147" t="s">
        <v>101</v>
      </c>
      <c r="D9" s="136" t="s">
        <v>102</v>
      </c>
      <c r="E9" s="137">
        <v>0.42</v>
      </c>
      <c r="F9" s="138"/>
      <c r="G9" s="139">
        <f>ROUND(E9*F9,2)</f>
        <v>0</v>
      </c>
      <c r="H9" s="122">
        <v>550.6</v>
      </c>
      <c r="I9" s="122">
        <f>ROUND(E9*H9,2)</f>
        <v>231.25</v>
      </c>
      <c r="J9" s="122">
        <v>311.39999999999998</v>
      </c>
      <c r="K9" s="122">
        <f>ROUND(E9*J9,2)</f>
        <v>130.79</v>
      </c>
      <c r="L9" s="122">
        <v>21</v>
      </c>
      <c r="M9" s="122">
        <f>G9*(1+L9/100)</f>
        <v>0</v>
      </c>
      <c r="N9" s="122">
        <v>0.12182999999999999</v>
      </c>
      <c r="O9" s="122">
        <f>ROUND(E9*N9,2)</f>
        <v>0.05</v>
      </c>
      <c r="P9" s="122">
        <v>0</v>
      </c>
      <c r="Q9" s="122">
        <f>ROUND(E9*P9,2)</f>
        <v>0</v>
      </c>
      <c r="R9" s="122"/>
      <c r="S9" s="122" t="s">
        <v>103</v>
      </c>
      <c r="T9" s="122" t="s">
        <v>103</v>
      </c>
      <c r="U9" s="122">
        <v>0.67400000000000004</v>
      </c>
      <c r="V9" s="122">
        <f>ROUND(E9*U9,2)</f>
        <v>0.28000000000000003</v>
      </c>
      <c r="W9" s="122"/>
      <c r="X9" s="122" t="s">
        <v>104</v>
      </c>
      <c r="Y9" s="117"/>
      <c r="Z9" s="117"/>
      <c r="AA9" s="117"/>
      <c r="AB9" s="117"/>
      <c r="AC9" s="117"/>
      <c r="AD9" s="117"/>
      <c r="AE9" s="117"/>
      <c r="AF9" s="117"/>
      <c r="AG9" s="117" t="s">
        <v>105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</row>
    <row r="10" spans="1:60" outlineLevel="1" x14ac:dyDescent="0.25">
      <c r="A10" s="120"/>
      <c r="B10" s="121"/>
      <c r="C10" s="148" t="s">
        <v>106</v>
      </c>
      <c r="D10" s="123"/>
      <c r="E10" s="124">
        <v>0.42</v>
      </c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17"/>
      <c r="Z10" s="117"/>
      <c r="AA10" s="117"/>
      <c r="AB10" s="117"/>
      <c r="AC10" s="117"/>
      <c r="AD10" s="117"/>
      <c r="AE10" s="117"/>
      <c r="AF10" s="117"/>
      <c r="AG10" s="117" t="s">
        <v>107</v>
      </c>
      <c r="AH10" s="117">
        <v>0</v>
      </c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</row>
    <row r="11" spans="1:60" x14ac:dyDescent="0.25">
      <c r="A11" s="128" t="s">
        <v>98</v>
      </c>
      <c r="B11" s="129" t="s">
        <v>48</v>
      </c>
      <c r="C11" s="146" t="s">
        <v>49</v>
      </c>
      <c r="D11" s="130"/>
      <c r="E11" s="131"/>
      <c r="F11" s="132"/>
      <c r="G11" s="133">
        <f>SUMIF(AG12:AG41,"&lt;&gt;NOR",G12:G41)</f>
        <v>0</v>
      </c>
      <c r="H11" s="127"/>
      <c r="I11" s="127">
        <f>SUM(I12:I41)</f>
        <v>3034.9799999999996</v>
      </c>
      <c r="J11" s="127"/>
      <c r="K11" s="127">
        <f>SUM(K12:K41)</f>
        <v>22080.06</v>
      </c>
      <c r="L11" s="127"/>
      <c r="M11" s="127">
        <f>SUM(M12:M41)</f>
        <v>0</v>
      </c>
      <c r="N11" s="127"/>
      <c r="O11" s="127">
        <f>SUM(O12:O41)</f>
        <v>1.3599999999999999</v>
      </c>
      <c r="P11" s="127"/>
      <c r="Q11" s="127">
        <f>SUM(Q12:Q41)</f>
        <v>0</v>
      </c>
      <c r="R11" s="127"/>
      <c r="S11" s="127"/>
      <c r="T11" s="127"/>
      <c r="U11" s="127"/>
      <c r="V11" s="127">
        <f>SUM(V12:V41)</f>
        <v>47.31</v>
      </c>
      <c r="W11" s="127"/>
      <c r="X11" s="127"/>
      <c r="AG11" t="s">
        <v>99</v>
      </c>
    </row>
    <row r="12" spans="1:60" outlineLevel="1" x14ac:dyDescent="0.25">
      <c r="A12" s="134">
        <v>2</v>
      </c>
      <c r="B12" s="135" t="s">
        <v>108</v>
      </c>
      <c r="C12" s="147" t="s">
        <v>109</v>
      </c>
      <c r="D12" s="136" t="s">
        <v>102</v>
      </c>
      <c r="E12" s="137">
        <v>59.7684</v>
      </c>
      <c r="F12" s="138"/>
      <c r="G12" s="139">
        <f>ROUND(E12*F12,2)</f>
        <v>0</v>
      </c>
      <c r="H12" s="122">
        <v>14.53</v>
      </c>
      <c r="I12" s="122">
        <f>ROUND(E12*H12,2)</f>
        <v>868.43</v>
      </c>
      <c r="J12" s="122">
        <v>34.369999999999997</v>
      </c>
      <c r="K12" s="122">
        <f>ROUND(E12*J12,2)</f>
        <v>2054.2399999999998</v>
      </c>
      <c r="L12" s="122">
        <v>21</v>
      </c>
      <c r="M12" s="122">
        <f>G12*(1+L12/100)</f>
        <v>0</v>
      </c>
      <c r="N12" s="122">
        <v>4.0000000000000003E-5</v>
      </c>
      <c r="O12" s="122">
        <f>ROUND(E12*N12,2)</f>
        <v>0</v>
      </c>
      <c r="P12" s="122">
        <v>0</v>
      </c>
      <c r="Q12" s="122">
        <f>ROUND(E12*P12,2)</f>
        <v>0</v>
      </c>
      <c r="R12" s="122"/>
      <c r="S12" s="122" t="s">
        <v>103</v>
      </c>
      <c r="T12" s="122" t="s">
        <v>103</v>
      </c>
      <c r="U12" s="122">
        <v>7.8E-2</v>
      </c>
      <c r="V12" s="122">
        <f>ROUND(E12*U12,2)</f>
        <v>4.66</v>
      </c>
      <c r="W12" s="122"/>
      <c r="X12" s="122" t="s">
        <v>104</v>
      </c>
      <c r="Y12" s="117"/>
      <c r="Z12" s="117"/>
      <c r="AA12" s="117"/>
      <c r="AB12" s="117"/>
      <c r="AC12" s="117"/>
      <c r="AD12" s="117"/>
      <c r="AE12" s="117"/>
      <c r="AF12" s="117"/>
      <c r="AG12" s="117" t="s">
        <v>105</v>
      </c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</row>
    <row r="13" spans="1:60" outlineLevel="1" x14ac:dyDescent="0.25">
      <c r="A13" s="120"/>
      <c r="B13" s="121"/>
      <c r="C13" s="148" t="s">
        <v>110</v>
      </c>
      <c r="D13" s="123"/>
      <c r="E13" s="124">
        <v>7.38</v>
      </c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17"/>
      <c r="Z13" s="117"/>
      <c r="AA13" s="117"/>
      <c r="AB13" s="117"/>
      <c r="AC13" s="117"/>
      <c r="AD13" s="117"/>
      <c r="AE13" s="117"/>
      <c r="AF13" s="117"/>
      <c r="AG13" s="117" t="s">
        <v>107</v>
      </c>
      <c r="AH13" s="117">
        <v>0</v>
      </c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</row>
    <row r="14" spans="1:60" outlineLevel="1" x14ac:dyDescent="0.25">
      <c r="A14" s="120"/>
      <c r="B14" s="121"/>
      <c r="C14" s="148" t="s">
        <v>111</v>
      </c>
      <c r="D14" s="123"/>
      <c r="E14" s="124">
        <v>14.882400000000001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7"/>
      <c r="Z14" s="117"/>
      <c r="AA14" s="117"/>
      <c r="AB14" s="117"/>
      <c r="AC14" s="117"/>
      <c r="AD14" s="117"/>
      <c r="AE14" s="117"/>
      <c r="AF14" s="117"/>
      <c r="AG14" s="117" t="s">
        <v>107</v>
      </c>
      <c r="AH14" s="117">
        <v>0</v>
      </c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</row>
    <row r="15" spans="1:60" outlineLevel="1" x14ac:dyDescent="0.25">
      <c r="A15" s="120"/>
      <c r="B15" s="121"/>
      <c r="C15" s="148" t="s">
        <v>112</v>
      </c>
      <c r="D15" s="123"/>
      <c r="E15" s="124">
        <v>1.107</v>
      </c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7"/>
      <c r="Z15" s="117"/>
      <c r="AA15" s="117"/>
      <c r="AB15" s="117"/>
      <c r="AC15" s="117"/>
      <c r="AD15" s="117"/>
      <c r="AE15" s="117"/>
      <c r="AF15" s="117"/>
      <c r="AG15" s="117" t="s">
        <v>107</v>
      </c>
      <c r="AH15" s="117">
        <v>0</v>
      </c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</row>
    <row r="16" spans="1:60" outlineLevel="1" x14ac:dyDescent="0.25">
      <c r="A16" s="120"/>
      <c r="B16" s="121"/>
      <c r="C16" s="148" t="s">
        <v>113</v>
      </c>
      <c r="D16" s="123"/>
      <c r="E16" s="124">
        <v>14.805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7"/>
      <c r="Z16" s="117"/>
      <c r="AA16" s="117"/>
      <c r="AB16" s="117"/>
      <c r="AC16" s="117"/>
      <c r="AD16" s="117"/>
      <c r="AE16" s="117"/>
      <c r="AF16" s="117"/>
      <c r="AG16" s="117" t="s">
        <v>107</v>
      </c>
      <c r="AH16" s="117">
        <v>0</v>
      </c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</row>
    <row r="17" spans="1:60" outlineLevel="1" x14ac:dyDescent="0.25">
      <c r="A17" s="120"/>
      <c r="B17" s="121"/>
      <c r="C17" s="148" t="s">
        <v>114</v>
      </c>
      <c r="D17" s="123"/>
      <c r="E17" s="124">
        <v>1.377</v>
      </c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7"/>
      <c r="Z17" s="117"/>
      <c r="AA17" s="117"/>
      <c r="AB17" s="117"/>
      <c r="AC17" s="117"/>
      <c r="AD17" s="117"/>
      <c r="AE17" s="117"/>
      <c r="AF17" s="117"/>
      <c r="AG17" s="117" t="s">
        <v>107</v>
      </c>
      <c r="AH17" s="117">
        <v>0</v>
      </c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</row>
    <row r="18" spans="1:60" outlineLevel="1" x14ac:dyDescent="0.25">
      <c r="A18" s="120"/>
      <c r="B18" s="121"/>
      <c r="C18" s="148" t="s">
        <v>115</v>
      </c>
      <c r="D18" s="123"/>
      <c r="E18" s="124">
        <v>15.912000000000001</v>
      </c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7"/>
      <c r="Z18" s="117"/>
      <c r="AA18" s="117"/>
      <c r="AB18" s="117"/>
      <c r="AC18" s="117"/>
      <c r="AD18" s="117"/>
      <c r="AE18" s="117"/>
      <c r="AF18" s="117"/>
      <c r="AG18" s="117" t="s">
        <v>107</v>
      </c>
      <c r="AH18" s="117">
        <v>0</v>
      </c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</row>
    <row r="19" spans="1:60" outlineLevel="1" x14ac:dyDescent="0.25">
      <c r="A19" s="120"/>
      <c r="B19" s="121"/>
      <c r="C19" s="148" t="s">
        <v>116</v>
      </c>
      <c r="D19" s="123"/>
      <c r="E19" s="124">
        <v>2.2549999999999999</v>
      </c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7"/>
      <c r="Z19" s="117"/>
      <c r="AA19" s="117"/>
      <c r="AB19" s="117"/>
      <c r="AC19" s="117"/>
      <c r="AD19" s="117"/>
      <c r="AE19" s="117"/>
      <c r="AF19" s="117"/>
      <c r="AG19" s="117" t="s">
        <v>107</v>
      </c>
      <c r="AH19" s="117">
        <v>0</v>
      </c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</row>
    <row r="20" spans="1:60" outlineLevel="1" x14ac:dyDescent="0.25">
      <c r="A20" s="120"/>
      <c r="B20" s="121"/>
      <c r="C20" s="148" t="s">
        <v>117</v>
      </c>
      <c r="D20" s="123"/>
      <c r="E20" s="124">
        <v>2.0499999999999998</v>
      </c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7"/>
      <c r="Z20" s="117"/>
      <c r="AA20" s="117"/>
      <c r="AB20" s="117"/>
      <c r="AC20" s="117"/>
      <c r="AD20" s="117"/>
      <c r="AE20" s="117"/>
      <c r="AF20" s="117"/>
      <c r="AG20" s="117" t="s">
        <v>107</v>
      </c>
      <c r="AH20" s="117">
        <v>0</v>
      </c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</row>
    <row r="21" spans="1:60" outlineLevel="1" x14ac:dyDescent="0.25">
      <c r="A21" s="134">
        <v>3</v>
      </c>
      <c r="B21" s="135" t="s">
        <v>118</v>
      </c>
      <c r="C21" s="147" t="s">
        <v>119</v>
      </c>
      <c r="D21" s="136" t="s">
        <v>120</v>
      </c>
      <c r="E21" s="137">
        <v>128.04</v>
      </c>
      <c r="F21" s="138"/>
      <c r="G21" s="139">
        <f>ROUND(E21*F21,2)</f>
        <v>0</v>
      </c>
      <c r="H21" s="122">
        <v>3.79</v>
      </c>
      <c r="I21" s="122">
        <f>ROUND(E21*H21,2)</f>
        <v>485.27</v>
      </c>
      <c r="J21" s="122">
        <v>80.11</v>
      </c>
      <c r="K21" s="122">
        <f>ROUND(E21*J21,2)</f>
        <v>10257.280000000001</v>
      </c>
      <c r="L21" s="122">
        <v>21</v>
      </c>
      <c r="M21" s="122">
        <f>G21*(1+L21/100)</f>
        <v>0</v>
      </c>
      <c r="N21" s="122">
        <v>3.7100000000000002E-3</v>
      </c>
      <c r="O21" s="122">
        <f>ROUND(E21*N21,2)</f>
        <v>0.48</v>
      </c>
      <c r="P21" s="122">
        <v>0</v>
      </c>
      <c r="Q21" s="122">
        <f>ROUND(E21*P21,2)</f>
        <v>0</v>
      </c>
      <c r="R21" s="122"/>
      <c r="S21" s="122" t="s">
        <v>103</v>
      </c>
      <c r="T21" s="122" t="s">
        <v>103</v>
      </c>
      <c r="U21" s="122">
        <v>0.18179999999999999</v>
      </c>
      <c r="V21" s="122">
        <f>ROUND(E21*U21,2)</f>
        <v>23.28</v>
      </c>
      <c r="W21" s="122"/>
      <c r="X21" s="122" t="s">
        <v>104</v>
      </c>
      <c r="Y21" s="117"/>
      <c r="Z21" s="117"/>
      <c r="AA21" s="117"/>
      <c r="AB21" s="117"/>
      <c r="AC21" s="117"/>
      <c r="AD21" s="117"/>
      <c r="AE21" s="117"/>
      <c r="AF21" s="117"/>
      <c r="AG21" s="117" t="s">
        <v>105</v>
      </c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</row>
    <row r="22" spans="1:60" outlineLevel="1" x14ac:dyDescent="0.25">
      <c r="A22" s="120"/>
      <c r="B22" s="121"/>
      <c r="C22" s="148" t="s">
        <v>121</v>
      </c>
      <c r="D22" s="123"/>
      <c r="E22" s="124">
        <v>24.3</v>
      </c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7"/>
      <c r="Z22" s="117"/>
      <c r="AA22" s="117"/>
      <c r="AB22" s="117"/>
      <c r="AC22" s="117"/>
      <c r="AD22" s="117"/>
      <c r="AE22" s="117"/>
      <c r="AF22" s="117"/>
      <c r="AG22" s="117" t="s">
        <v>107</v>
      </c>
      <c r="AH22" s="117">
        <v>0</v>
      </c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</row>
    <row r="23" spans="1:60" outlineLevel="1" x14ac:dyDescent="0.25">
      <c r="A23" s="120"/>
      <c r="B23" s="121"/>
      <c r="C23" s="148" t="s">
        <v>122</v>
      </c>
      <c r="D23" s="123"/>
      <c r="E23" s="124">
        <v>22.52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7"/>
      <c r="Z23" s="117"/>
      <c r="AA23" s="117"/>
      <c r="AB23" s="117"/>
      <c r="AC23" s="117"/>
      <c r="AD23" s="117"/>
      <c r="AE23" s="117"/>
      <c r="AF23" s="117"/>
      <c r="AG23" s="117" t="s">
        <v>107</v>
      </c>
      <c r="AH23" s="117">
        <v>0</v>
      </c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</row>
    <row r="24" spans="1:60" outlineLevel="1" x14ac:dyDescent="0.25">
      <c r="A24" s="120"/>
      <c r="B24" s="121"/>
      <c r="C24" s="148" t="s">
        <v>123</v>
      </c>
      <c r="D24" s="123"/>
      <c r="E24" s="124">
        <v>4.26</v>
      </c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17"/>
      <c r="Z24" s="117"/>
      <c r="AA24" s="117"/>
      <c r="AB24" s="117"/>
      <c r="AC24" s="117"/>
      <c r="AD24" s="117"/>
      <c r="AE24" s="117"/>
      <c r="AF24" s="117"/>
      <c r="AG24" s="117" t="s">
        <v>107</v>
      </c>
      <c r="AH24" s="117">
        <v>0</v>
      </c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</row>
    <row r="25" spans="1:60" outlineLevel="1" x14ac:dyDescent="0.25">
      <c r="A25" s="120"/>
      <c r="B25" s="121"/>
      <c r="C25" s="148" t="s">
        <v>124</v>
      </c>
      <c r="D25" s="123"/>
      <c r="E25" s="124">
        <v>26.7</v>
      </c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17"/>
      <c r="Z25" s="117"/>
      <c r="AA25" s="117"/>
      <c r="AB25" s="117"/>
      <c r="AC25" s="117"/>
      <c r="AD25" s="117"/>
      <c r="AE25" s="117"/>
      <c r="AF25" s="117"/>
      <c r="AG25" s="117" t="s">
        <v>107</v>
      </c>
      <c r="AH25" s="117">
        <v>0</v>
      </c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</row>
    <row r="26" spans="1:60" outlineLevel="1" x14ac:dyDescent="0.25">
      <c r="A26" s="120"/>
      <c r="B26" s="121"/>
      <c r="C26" s="148" t="s">
        <v>125</v>
      </c>
      <c r="D26" s="123"/>
      <c r="E26" s="124">
        <v>4.8600000000000003</v>
      </c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7"/>
      <c r="Z26" s="117"/>
      <c r="AA26" s="117"/>
      <c r="AB26" s="117"/>
      <c r="AC26" s="117"/>
      <c r="AD26" s="117"/>
      <c r="AE26" s="117"/>
      <c r="AF26" s="117"/>
      <c r="AG26" s="117" t="s">
        <v>107</v>
      </c>
      <c r="AH26" s="117">
        <v>0</v>
      </c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</row>
    <row r="27" spans="1:60" outlineLevel="1" x14ac:dyDescent="0.25">
      <c r="A27" s="120"/>
      <c r="B27" s="121"/>
      <c r="C27" s="148" t="s">
        <v>126</v>
      </c>
      <c r="D27" s="123"/>
      <c r="E27" s="124">
        <v>36.1</v>
      </c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17"/>
      <c r="Z27" s="117"/>
      <c r="AA27" s="117"/>
      <c r="AB27" s="117"/>
      <c r="AC27" s="117"/>
      <c r="AD27" s="117"/>
      <c r="AE27" s="117"/>
      <c r="AF27" s="117"/>
      <c r="AG27" s="117" t="s">
        <v>107</v>
      </c>
      <c r="AH27" s="117">
        <v>0</v>
      </c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</row>
    <row r="28" spans="1:60" outlineLevel="1" x14ac:dyDescent="0.25">
      <c r="A28" s="120"/>
      <c r="B28" s="121"/>
      <c r="C28" s="148" t="s">
        <v>127</v>
      </c>
      <c r="D28" s="123"/>
      <c r="E28" s="124">
        <v>5.2</v>
      </c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17"/>
      <c r="Z28" s="117"/>
      <c r="AA28" s="117"/>
      <c r="AB28" s="117"/>
      <c r="AC28" s="117"/>
      <c r="AD28" s="117"/>
      <c r="AE28" s="117"/>
      <c r="AF28" s="117"/>
      <c r="AG28" s="117" t="s">
        <v>107</v>
      </c>
      <c r="AH28" s="117">
        <v>0</v>
      </c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</row>
    <row r="29" spans="1:60" outlineLevel="1" x14ac:dyDescent="0.25">
      <c r="A29" s="120"/>
      <c r="B29" s="121"/>
      <c r="C29" s="148" t="s">
        <v>128</v>
      </c>
      <c r="D29" s="123"/>
      <c r="E29" s="124">
        <v>4.0999999999999996</v>
      </c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7"/>
      <c r="Z29" s="117"/>
      <c r="AA29" s="117"/>
      <c r="AB29" s="117"/>
      <c r="AC29" s="117"/>
      <c r="AD29" s="117"/>
      <c r="AE29" s="117"/>
      <c r="AF29" s="117"/>
      <c r="AG29" s="117" t="s">
        <v>107</v>
      </c>
      <c r="AH29" s="117">
        <v>0</v>
      </c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</row>
    <row r="30" spans="1:60" outlineLevel="1" x14ac:dyDescent="0.25">
      <c r="A30" s="134">
        <v>4</v>
      </c>
      <c r="B30" s="135" t="s">
        <v>129</v>
      </c>
      <c r="C30" s="147" t="s">
        <v>130</v>
      </c>
      <c r="D30" s="136" t="s">
        <v>102</v>
      </c>
      <c r="E30" s="137">
        <v>16.450900000000001</v>
      </c>
      <c r="F30" s="138"/>
      <c r="G30" s="139">
        <f>ROUND(E30*F30,2)</f>
        <v>0</v>
      </c>
      <c r="H30" s="122">
        <v>102.2</v>
      </c>
      <c r="I30" s="122">
        <f>ROUND(E30*H30,2)</f>
        <v>1681.28</v>
      </c>
      <c r="J30" s="122">
        <v>593.79999999999995</v>
      </c>
      <c r="K30" s="122">
        <f>ROUND(E30*J30,2)</f>
        <v>9768.5400000000009</v>
      </c>
      <c r="L30" s="122">
        <v>21</v>
      </c>
      <c r="M30" s="122">
        <f>G30*(1+L30/100)</f>
        <v>0</v>
      </c>
      <c r="N30" s="122">
        <v>5.3690000000000002E-2</v>
      </c>
      <c r="O30" s="122">
        <f>ROUND(E30*N30,2)</f>
        <v>0.88</v>
      </c>
      <c r="P30" s="122">
        <v>0</v>
      </c>
      <c r="Q30" s="122">
        <f>ROUND(E30*P30,2)</f>
        <v>0</v>
      </c>
      <c r="R30" s="122"/>
      <c r="S30" s="122" t="s">
        <v>103</v>
      </c>
      <c r="T30" s="122" t="s">
        <v>103</v>
      </c>
      <c r="U30" s="122">
        <v>1.17717</v>
      </c>
      <c r="V30" s="122">
        <f>ROUND(E30*U30,2)</f>
        <v>19.37</v>
      </c>
      <c r="W30" s="122"/>
      <c r="X30" s="122" t="s">
        <v>104</v>
      </c>
      <c r="Y30" s="117"/>
      <c r="Z30" s="117"/>
      <c r="AA30" s="117"/>
      <c r="AB30" s="117"/>
      <c r="AC30" s="117"/>
      <c r="AD30" s="117"/>
      <c r="AE30" s="117"/>
      <c r="AF30" s="117"/>
      <c r="AG30" s="117" t="s">
        <v>105</v>
      </c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</row>
    <row r="31" spans="1:60" outlineLevel="1" x14ac:dyDescent="0.25">
      <c r="A31" s="120"/>
      <c r="B31" s="121"/>
      <c r="C31" s="149" t="s">
        <v>131</v>
      </c>
      <c r="D31" s="125"/>
      <c r="E31" s="126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17"/>
      <c r="Z31" s="117"/>
      <c r="AA31" s="117"/>
      <c r="AB31" s="117"/>
      <c r="AC31" s="117"/>
      <c r="AD31" s="117"/>
      <c r="AE31" s="117"/>
      <c r="AF31" s="117"/>
      <c r="AG31" s="117" t="s">
        <v>107</v>
      </c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</row>
    <row r="32" spans="1:60" outlineLevel="1" x14ac:dyDescent="0.25">
      <c r="A32" s="120"/>
      <c r="B32" s="121"/>
      <c r="C32" s="150" t="s">
        <v>132</v>
      </c>
      <c r="D32" s="125"/>
      <c r="E32" s="126">
        <v>18.3</v>
      </c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7"/>
      <c r="Z32" s="117"/>
      <c r="AA32" s="117"/>
      <c r="AB32" s="117"/>
      <c r="AC32" s="117"/>
      <c r="AD32" s="117"/>
      <c r="AE32" s="117"/>
      <c r="AF32" s="117"/>
      <c r="AG32" s="117" t="s">
        <v>107</v>
      </c>
      <c r="AH32" s="117">
        <v>2</v>
      </c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</row>
    <row r="33" spans="1:60" outlineLevel="1" x14ac:dyDescent="0.25">
      <c r="A33" s="120"/>
      <c r="B33" s="121"/>
      <c r="C33" s="150" t="s">
        <v>133</v>
      </c>
      <c r="D33" s="125"/>
      <c r="E33" s="126">
        <v>15.5</v>
      </c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7"/>
      <c r="Z33" s="117"/>
      <c r="AA33" s="117"/>
      <c r="AB33" s="117"/>
      <c r="AC33" s="117"/>
      <c r="AD33" s="117"/>
      <c r="AE33" s="117"/>
      <c r="AF33" s="117"/>
      <c r="AG33" s="117" t="s">
        <v>107</v>
      </c>
      <c r="AH33" s="117">
        <v>2</v>
      </c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</row>
    <row r="34" spans="1:60" outlineLevel="1" x14ac:dyDescent="0.25">
      <c r="A34" s="120"/>
      <c r="B34" s="121"/>
      <c r="C34" s="150" t="s">
        <v>134</v>
      </c>
      <c r="D34" s="125"/>
      <c r="E34" s="126">
        <v>3.36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17"/>
      <c r="Z34" s="117"/>
      <c r="AA34" s="117"/>
      <c r="AB34" s="117"/>
      <c r="AC34" s="117"/>
      <c r="AD34" s="117"/>
      <c r="AE34" s="117"/>
      <c r="AF34" s="117"/>
      <c r="AG34" s="117" t="s">
        <v>107</v>
      </c>
      <c r="AH34" s="117">
        <v>2</v>
      </c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</row>
    <row r="35" spans="1:60" outlineLevel="1" x14ac:dyDescent="0.25">
      <c r="A35" s="120"/>
      <c r="B35" s="121"/>
      <c r="C35" s="150" t="s">
        <v>135</v>
      </c>
      <c r="D35" s="125"/>
      <c r="E35" s="126">
        <v>19.649999999999999</v>
      </c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17"/>
      <c r="Z35" s="117"/>
      <c r="AA35" s="117"/>
      <c r="AB35" s="117"/>
      <c r="AC35" s="117"/>
      <c r="AD35" s="117"/>
      <c r="AE35" s="117"/>
      <c r="AF35" s="117"/>
      <c r="AG35" s="117" t="s">
        <v>107</v>
      </c>
      <c r="AH35" s="117">
        <v>2</v>
      </c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</row>
    <row r="36" spans="1:60" outlineLevel="1" x14ac:dyDescent="0.25">
      <c r="A36" s="120"/>
      <c r="B36" s="121"/>
      <c r="C36" s="150" t="s">
        <v>136</v>
      </c>
      <c r="D36" s="125"/>
      <c r="E36" s="126">
        <v>3.96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17"/>
      <c r="Z36" s="117"/>
      <c r="AA36" s="117"/>
      <c r="AB36" s="117"/>
      <c r="AC36" s="117"/>
      <c r="AD36" s="117"/>
      <c r="AE36" s="117"/>
      <c r="AF36" s="117"/>
      <c r="AG36" s="117" t="s">
        <v>107</v>
      </c>
      <c r="AH36" s="117">
        <v>2</v>
      </c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</row>
    <row r="37" spans="1:60" outlineLevel="1" x14ac:dyDescent="0.25">
      <c r="A37" s="120"/>
      <c r="B37" s="121"/>
      <c r="C37" s="150" t="s">
        <v>137</v>
      </c>
      <c r="D37" s="125"/>
      <c r="E37" s="126">
        <v>25.7</v>
      </c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17"/>
      <c r="Z37" s="117"/>
      <c r="AA37" s="117"/>
      <c r="AB37" s="117"/>
      <c r="AC37" s="117"/>
      <c r="AD37" s="117"/>
      <c r="AE37" s="117"/>
      <c r="AF37" s="117"/>
      <c r="AG37" s="117" t="s">
        <v>107</v>
      </c>
      <c r="AH37" s="117">
        <v>2</v>
      </c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</row>
    <row r="38" spans="1:60" outlineLevel="1" x14ac:dyDescent="0.25">
      <c r="A38" s="120"/>
      <c r="B38" s="121"/>
      <c r="C38" s="150" t="s">
        <v>138</v>
      </c>
      <c r="D38" s="125"/>
      <c r="E38" s="126">
        <v>5.2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17"/>
      <c r="Z38" s="117"/>
      <c r="AA38" s="117"/>
      <c r="AB38" s="117"/>
      <c r="AC38" s="117"/>
      <c r="AD38" s="117"/>
      <c r="AE38" s="117"/>
      <c r="AF38" s="117"/>
      <c r="AG38" s="117" t="s">
        <v>107</v>
      </c>
      <c r="AH38" s="117">
        <v>2</v>
      </c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</row>
    <row r="39" spans="1:60" outlineLevel="1" x14ac:dyDescent="0.25">
      <c r="A39" s="120"/>
      <c r="B39" s="121"/>
      <c r="C39" s="150" t="s">
        <v>139</v>
      </c>
      <c r="D39" s="125"/>
      <c r="E39" s="126">
        <v>5.0999999999999996</v>
      </c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17"/>
      <c r="Z39" s="117"/>
      <c r="AA39" s="117"/>
      <c r="AB39" s="117"/>
      <c r="AC39" s="117"/>
      <c r="AD39" s="117"/>
      <c r="AE39" s="117"/>
      <c r="AF39" s="117"/>
      <c r="AG39" s="117" t="s">
        <v>107</v>
      </c>
      <c r="AH39" s="117">
        <v>2</v>
      </c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</row>
    <row r="40" spans="1:60" outlineLevel="1" x14ac:dyDescent="0.25">
      <c r="A40" s="120"/>
      <c r="B40" s="121"/>
      <c r="C40" s="149" t="s">
        <v>140</v>
      </c>
      <c r="D40" s="125"/>
      <c r="E40" s="126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17"/>
      <c r="Z40" s="117"/>
      <c r="AA40" s="117"/>
      <c r="AB40" s="117"/>
      <c r="AC40" s="117"/>
      <c r="AD40" s="117"/>
      <c r="AE40" s="117"/>
      <c r="AF40" s="117"/>
      <c r="AG40" s="117" t="s">
        <v>107</v>
      </c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</row>
    <row r="41" spans="1:60" outlineLevel="1" x14ac:dyDescent="0.25">
      <c r="A41" s="120"/>
      <c r="B41" s="121"/>
      <c r="C41" s="148" t="s">
        <v>141</v>
      </c>
      <c r="D41" s="123"/>
      <c r="E41" s="124">
        <v>16.450900000000001</v>
      </c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17"/>
      <c r="Z41" s="117"/>
      <c r="AA41" s="117"/>
      <c r="AB41" s="117"/>
      <c r="AC41" s="117"/>
      <c r="AD41" s="117"/>
      <c r="AE41" s="117"/>
      <c r="AF41" s="117"/>
      <c r="AG41" s="117" t="s">
        <v>107</v>
      </c>
      <c r="AH41" s="117">
        <v>0</v>
      </c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</row>
    <row r="42" spans="1:60" x14ac:dyDescent="0.25">
      <c r="A42" s="128" t="s">
        <v>98</v>
      </c>
      <c r="B42" s="129" t="s">
        <v>50</v>
      </c>
      <c r="C42" s="146" t="s">
        <v>51</v>
      </c>
      <c r="D42" s="130"/>
      <c r="E42" s="131"/>
      <c r="F42" s="132"/>
      <c r="G42" s="133">
        <f>SUMIF(AG43:AG71,"&lt;&gt;NOR",G43:G71)</f>
        <v>0</v>
      </c>
      <c r="H42" s="127"/>
      <c r="I42" s="127">
        <f>SUM(I43:I71)</f>
        <v>7004.03</v>
      </c>
      <c r="J42" s="127"/>
      <c r="K42" s="127">
        <f>SUM(K43:K71)</f>
        <v>8050.96</v>
      </c>
      <c r="L42" s="127"/>
      <c r="M42" s="127">
        <f>SUM(M43:M71)</f>
        <v>0</v>
      </c>
      <c r="N42" s="127"/>
      <c r="O42" s="127">
        <f>SUM(O43:O71)</f>
        <v>0.05</v>
      </c>
      <c r="P42" s="127"/>
      <c r="Q42" s="127">
        <f>SUM(Q43:Q71)</f>
        <v>0</v>
      </c>
      <c r="R42" s="127"/>
      <c r="S42" s="127"/>
      <c r="T42" s="127"/>
      <c r="U42" s="127"/>
      <c r="V42" s="127">
        <f>SUM(V43:V71)</f>
        <v>16.66</v>
      </c>
      <c r="W42" s="127"/>
      <c r="X42" s="127"/>
      <c r="AG42" t="s">
        <v>99</v>
      </c>
    </row>
    <row r="43" spans="1:60" outlineLevel="1" x14ac:dyDescent="0.25">
      <c r="A43" s="134">
        <v>5</v>
      </c>
      <c r="B43" s="135" t="s">
        <v>142</v>
      </c>
      <c r="C43" s="147" t="s">
        <v>143</v>
      </c>
      <c r="D43" s="136" t="s">
        <v>102</v>
      </c>
      <c r="E43" s="137">
        <v>59.7684</v>
      </c>
      <c r="F43" s="138"/>
      <c r="G43" s="139">
        <f>ROUND(E43*F43,2)</f>
        <v>0</v>
      </c>
      <c r="H43" s="122">
        <v>14.59</v>
      </c>
      <c r="I43" s="122">
        <f>ROUND(E43*H43,2)</f>
        <v>872.02</v>
      </c>
      <c r="J43" s="122">
        <v>34.409999999999997</v>
      </c>
      <c r="K43" s="122">
        <f>ROUND(E43*J43,2)</f>
        <v>2056.63</v>
      </c>
      <c r="L43" s="122">
        <v>21</v>
      </c>
      <c r="M43" s="122">
        <f>G43*(1+L43/100)</f>
        <v>0</v>
      </c>
      <c r="N43" s="122">
        <v>4.0000000000000003E-5</v>
      </c>
      <c r="O43" s="122">
        <f>ROUND(E43*N43,2)</f>
        <v>0</v>
      </c>
      <c r="P43" s="122">
        <v>0</v>
      </c>
      <c r="Q43" s="122">
        <f>ROUND(E43*P43,2)</f>
        <v>0</v>
      </c>
      <c r="R43" s="122"/>
      <c r="S43" s="122" t="s">
        <v>103</v>
      </c>
      <c r="T43" s="122" t="s">
        <v>103</v>
      </c>
      <c r="U43" s="122">
        <v>7.8E-2</v>
      </c>
      <c r="V43" s="122">
        <f>ROUND(E43*U43,2)</f>
        <v>4.66</v>
      </c>
      <c r="W43" s="122"/>
      <c r="X43" s="122" t="s">
        <v>104</v>
      </c>
      <c r="Y43" s="117"/>
      <c r="Z43" s="117"/>
      <c r="AA43" s="117"/>
      <c r="AB43" s="117"/>
      <c r="AC43" s="117"/>
      <c r="AD43" s="117"/>
      <c r="AE43" s="117"/>
      <c r="AF43" s="117"/>
      <c r="AG43" s="117" t="s">
        <v>105</v>
      </c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</row>
    <row r="44" spans="1:60" outlineLevel="1" x14ac:dyDescent="0.25">
      <c r="A44" s="120"/>
      <c r="B44" s="121"/>
      <c r="C44" s="148" t="s">
        <v>110</v>
      </c>
      <c r="D44" s="123"/>
      <c r="E44" s="124">
        <v>7.38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17"/>
      <c r="Z44" s="117"/>
      <c r="AA44" s="117"/>
      <c r="AB44" s="117"/>
      <c r="AC44" s="117"/>
      <c r="AD44" s="117"/>
      <c r="AE44" s="117"/>
      <c r="AF44" s="117"/>
      <c r="AG44" s="117" t="s">
        <v>107</v>
      </c>
      <c r="AH44" s="117">
        <v>0</v>
      </c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</row>
    <row r="45" spans="1:60" outlineLevel="1" x14ac:dyDescent="0.25">
      <c r="A45" s="120"/>
      <c r="B45" s="121"/>
      <c r="C45" s="148" t="s">
        <v>111</v>
      </c>
      <c r="D45" s="123"/>
      <c r="E45" s="124">
        <v>14.882400000000001</v>
      </c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17"/>
      <c r="Z45" s="117"/>
      <c r="AA45" s="117"/>
      <c r="AB45" s="117"/>
      <c r="AC45" s="117"/>
      <c r="AD45" s="117"/>
      <c r="AE45" s="117"/>
      <c r="AF45" s="117"/>
      <c r="AG45" s="117" t="s">
        <v>107</v>
      </c>
      <c r="AH45" s="117">
        <v>0</v>
      </c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</row>
    <row r="46" spans="1:60" outlineLevel="1" x14ac:dyDescent="0.25">
      <c r="A46" s="120"/>
      <c r="B46" s="121"/>
      <c r="C46" s="148" t="s">
        <v>112</v>
      </c>
      <c r="D46" s="123"/>
      <c r="E46" s="124">
        <v>1.107</v>
      </c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17"/>
      <c r="Z46" s="117"/>
      <c r="AA46" s="117"/>
      <c r="AB46" s="117"/>
      <c r="AC46" s="117"/>
      <c r="AD46" s="117"/>
      <c r="AE46" s="117"/>
      <c r="AF46" s="117"/>
      <c r="AG46" s="117" t="s">
        <v>107</v>
      </c>
      <c r="AH46" s="117">
        <v>0</v>
      </c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</row>
    <row r="47" spans="1:60" outlineLevel="1" x14ac:dyDescent="0.25">
      <c r="A47" s="120"/>
      <c r="B47" s="121"/>
      <c r="C47" s="148" t="s">
        <v>113</v>
      </c>
      <c r="D47" s="123"/>
      <c r="E47" s="124">
        <v>14.805</v>
      </c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17"/>
      <c r="Z47" s="117"/>
      <c r="AA47" s="117"/>
      <c r="AB47" s="117"/>
      <c r="AC47" s="117"/>
      <c r="AD47" s="117"/>
      <c r="AE47" s="117"/>
      <c r="AF47" s="117"/>
      <c r="AG47" s="117" t="s">
        <v>107</v>
      </c>
      <c r="AH47" s="117">
        <v>0</v>
      </c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</row>
    <row r="48" spans="1:60" outlineLevel="1" x14ac:dyDescent="0.25">
      <c r="A48" s="120"/>
      <c r="B48" s="121"/>
      <c r="C48" s="148" t="s">
        <v>114</v>
      </c>
      <c r="D48" s="123"/>
      <c r="E48" s="124">
        <v>1.377</v>
      </c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17"/>
      <c r="Z48" s="117"/>
      <c r="AA48" s="117"/>
      <c r="AB48" s="117"/>
      <c r="AC48" s="117"/>
      <c r="AD48" s="117"/>
      <c r="AE48" s="117"/>
      <c r="AF48" s="117"/>
      <c r="AG48" s="117" t="s">
        <v>107</v>
      </c>
      <c r="AH48" s="117">
        <v>0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</row>
    <row r="49" spans="1:60" outlineLevel="1" x14ac:dyDescent="0.25">
      <c r="A49" s="120"/>
      <c r="B49" s="121"/>
      <c r="C49" s="148" t="s">
        <v>115</v>
      </c>
      <c r="D49" s="123"/>
      <c r="E49" s="124">
        <v>15.912000000000001</v>
      </c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17"/>
      <c r="Z49" s="117"/>
      <c r="AA49" s="117"/>
      <c r="AB49" s="117"/>
      <c r="AC49" s="117"/>
      <c r="AD49" s="117"/>
      <c r="AE49" s="117"/>
      <c r="AF49" s="117"/>
      <c r="AG49" s="117" t="s">
        <v>107</v>
      </c>
      <c r="AH49" s="117">
        <v>0</v>
      </c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</row>
    <row r="50" spans="1:60" outlineLevel="1" x14ac:dyDescent="0.25">
      <c r="A50" s="120"/>
      <c r="B50" s="121"/>
      <c r="C50" s="148" t="s">
        <v>116</v>
      </c>
      <c r="D50" s="123"/>
      <c r="E50" s="124">
        <v>2.2549999999999999</v>
      </c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17"/>
      <c r="Z50" s="117"/>
      <c r="AA50" s="117"/>
      <c r="AB50" s="117"/>
      <c r="AC50" s="117"/>
      <c r="AD50" s="117"/>
      <c r="AE50" s="117"/>
      <c r="AF50" s="117"/>
      <c r="AG50" s="117" t="s">
        <v>107</v>
      </c>
      <c r="AH50" s="117">
        <v>0</v>
      </c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</row>
    <row r="51" spans="1:60" outlineLevel="1" x14ac:dyDescent="0.25">
      <c r="A51" s="120"/>
      <c r="B51" s="121"/>
      <c r="C51" s="148" t="s">
        <v>117</v>
      </c>
      <c r="D51" s="123"/>
      <c r="E51" s="124">
        <v>2.0499999999999998</v>
      </c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17"/>
      <c r="Z51" s="117"/>
      <c r="AA51" s="117"/>
      <c r="AB51" s="117"/>
      <c r="AC51" s="117"/>
      <c r="AD51" s="117"/>
      <c r="AE51" s="117"/>
      <c r="AF51" s="117"/>
      <c r="AG51" s="117" t="s">
        <v>107</v>
      </c>
      <c r="AH51" s="117">
        <v>0</v>
      </c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</row>
    <row r="52" spans="1:60" ht="20.399999999999999" outlineLevel="1" x14ac:dyDescent="0.25">
      <c r="A52" s="134">
        <v>6</v>
      </c>
      <c r="B52" s="135" t="s">
        <v>144</v>
      </c>
      <c r="C52" s="147" t="s">
        <v>145</v>
      </c>
      <c r="D52" s="136" t="s">
        <v>102</v>
      </c>
      <c r="E52" s="137">
        <v>0.79500000000000004</v>
      </c>
      <c r="F52" s="138"/>
      <c r="G52" s="139">
        <f>ROUND(E52*F52,2)</f>
        <v>0</v>
      </c>
      <c r="H52" s="122">
        <v>459.58</v>
      </c>
      <c r="I52" s="122">
        <f>ROUND(E52*H52,2)</f>
        <v>365.37</v>
      </c>
      <c r="J52" s="122">
        <v>423.42</v>
      </c>
      <c r="K52" s="122">
        <f>ROUND(E52*J52,2)</f>
        <v>336.62</v>
      </c>
      <c r="L52" s="122">
        <v>21</v>
      </c>
      <c r="M52" s="122">
        <f>G52*(1+L52/100)</f>
        <v>0</v>
      </c>
      <c r="N52" s="122">
        <v>9.3200000000000002E-3</v>
      </c>
      <c r="O52" s="122">
        <f>ROUND(E52*N52,2)</f>
        <v>0.01</v>
      </c>
      <c r="P52" s="122">
        <v>0</v>
      </c>
      <c r="Q52" s="122">
        <f>ROUND(E52*P52,2)</f>
        <v>0</v>
      </c>
      <c r="R52" s="122"/>
      <c r="S52" s="122" t="s">
        <v>103</v>
      </c>
      <c r="T52" s="122" t="s">
        <v>103</v>
      </c>
      <c r="U52" s="122">
        <v>0.85699999999999998</v>
      </c>
      <c r="V52" s="122">
        <f>ROUND(E52*U52,2)</f>
        <v>0.68</v>
      </c>
      <c r="W52" s="122"/>
      <c r="X52" s="122" t="s">
        <v>104</v>
      </c>
      <c r="Y52" s="117"/>
      <c r="Z52" s="117"/>
      <c r="AA52" s="117"/>
      <c r="AB52" s="117"/>
      <c r="AC52" s="117"/>
      <c r="AD52" s="117"/>
      <c r="AE52" s="117"/>
      <c r="AF52" s="117"/>
      <c r="AG52" s="117" t="s">
        <v>105</v>
      </c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</row>
    <row r="53" spans="1:60" outlineLevel="1" x14ac:dyDescent="0.25">
      <c r="A53" s="120"/>
      <c r="B53" s="121"/>
      <c r="C53" s="148" t="s">
        <v>146</v>
      </c>
      <c r="D53" s="123"/>
      <c r="E53" s="124">
        <v>0.79500000000000004</v>
      </c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7"/>
      <c r="Z53" s="117"/>
      <c r="AA53" s="117"/>
      <c r="AB53" s="117"/>
      <c r="AC53" s="117"/>
      <c r="AD53" s="117"/>
      <c r="AE53" s="117"/>
      <c r="AF53" s="117"/>
      <c r="AG53" s="117" t="s">
        <v>107</v>
      </c>
      <c r="AH53" s="117">
        <v>0</v>
      </c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</row>
    <row r="54" spans="1:60" ht="20.399999999999999" outlineLevel="1" x14ac:dyDescent="0.25">
      <c r="A54" s="134">
        <v>7</v>
      </c>
      <c r="B54" s="135" t="s">
        <v>147</v>
      </c>
      <c r="C54" s="147" t="s">
        <v>148</v>
      </c>
      <c r="D54" s="136" t="s">
        <v>120</v>
      </c>
      <c r="E54" s="137">
        <v>6.8</v>
      </c>
      <c r="F54" s="138"/>
      <c r="G54" s="139">
        <f>ROUND(E54*F54,2)</f>
        <v>0</v>
      </c>
      <c r="H54" s="122">
        <v>72.14</v>
      </c>
      <c r="I54" s="122">
        <f>ROUND(E54*H54,2)</f>
        <v>490.55</v>
      </c>
      <c r="J54" s="122">
        <v>42.86</v>
      </c>
      <c r="K54" s="122">
        <f>ROUND(E54*J54,2)</f>
        <v>291.45</v>
      </c>
      <c r="L54" s="122">
        <v>21</v>
      </c>
      <c r="M54" s="122">
        <f>G54*(1+L54/100)</f>
        <v>0</v>
      </c>
      <c r="N54" s="122">
        <v>1E-4</v>
      </c>
      <c r="O54" s="122">
        <f>ROUND(E54*N54,2)</f>
        <v>0</v>
      </c>
      <c r="P54" s="122">
        <v>0</v>
      </c>
      <c r="Q54" s="122">
        <f>ROUND(E54*P54,2)</f>
        <v>0</v>
      </c>
      <c r="R54" s="122"/>
      <c r="S54" s="122" t="s">
        <v>103</v>
      </c>
      <c r="T54" s="122" t="s">
        <v>149</v>
      </c>
      <c r="U54" s="122">
        <v>5.5E-2</v>
      </c>
      <c r="V54" s="122">
        <f>ROUND(E54*U54,2)</f>
        <v>0.37</v>
      </c>
      <c r="W54" s="122"/>
      <c r="X54" s="122" t="s">
        <v>104</v>
      </c>
      <c r="Y54" s="117"/>
      <c r="Z54" s="117"/>
      <c r="AA54" s="117"/>
      <c r="AB54" s="117"/>
      <c r="AC54" s="117"/>
      <c r="AD54" s="117"/>
      <c r="AE54" s="117"/>
      <c r="AF54" s="117"/>
      <c r="AG54" s="117" t="s">
        <v>105</v>
      </c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</row>
    <row r="55" spans="1:60" ht="20.399999999999999" outlineLevel="1" x14ac:dyDescent="0.25">
      <c r="A55" s="120"/>
      <c r="B55" s="121"/>
      <c r="C55" s="148" t="s">
        <v>150</v>
      </c>
      <c r="D55" s="123"/>
      <c r="E55" s="124">
        <v>6.8</v>
      </c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7"/>
      <c r="Z55" s="117"/>
      <c r="AA55" s="117"/>
      <c r="AB55" s="117"/>
      <c r="AC55" s="117"/>
      <c r="AD55" s="117"/>
      <c r="AE55" s="117"/>
      <c r="AF55" s="117"/>
      <c r="AG55" s="117" t="s">
        <v>107</v>
      </c>
      <c r="AH55" s="117">
        <v>0</v>
      </c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</row>
    <row r="56" spans="1:60" outlineLevel="1" x14ac:dyDescent="0.25">
      <c r="A56" s="134">
        <v>8</v>
      </c>
      <c r="B56" s="135" t="s">
        <v>151</v>
      </c>
      <c r="C56" s="147" t="s">
        <v>152</v>
      </c>
      <c r="D56" s="136" t="s">
        <v>120</v>
      </c>
      <c r="E56" s="137">
        <v>7</v>
      </c>
      <c r="F56" s="138"/>
      <c r="G56" s="139">
        <f>ROUND(E56*F56,2)</f>
        <v>0</v>
      </c>
      <c r="H56" s="122">
        <v>62</v>
      </c>
      <c r="I56" s="122">
        <f>ROUND(E56*H56,2)</f>
        <v>434</v>
      </c>
      <c r="J56" s="122">
        <v>0</v>
      </c>
      <c r="K56" s="122">
        <f>ROUND(E56*J56,2)</f>
        <v>0</v>
      </c>
      <c r="L56" s="122">
        <v>21</v>
      </c>
      <c r="M56" s="122">
        <f>G56*(1+L56/100)</f>
        <v>0</v>
      </c>
      <c r="N56" s="122">
        <v>4.4999999999999999E-4</v>
      </c>
      <c r="O56" s="122">
        <f>ROUND(E56*N56,2)</f>
        <v>0</v>
      </c>
      <c r="P56" s="122">
        <v>0</v>
      </c>
      <c r="Q56" s="122">
        <f>ROUND(E56*P56,2)</f>
        <v>0</v>
      </c>
      <c r="R56" s="122"/>
      <c r="S56" s="122" t="s">
        <v>103</v>
      </c>
      <c r="T56" s="122" t="s">
        <v>103</v>
      </c>
      <c r="U56" s="122">
        <v>0</v>
      </c>
      <c r="V56" s="122">
        <f>ROUND(E56*U56,2)</f>
        <v>0</v>
      </c>
      <c r="W56" s="122"/>
      <c r="X56" s="122" t="s">
        <v>104</v>
      </c>
      <c r="Y56" s="117"/>
      <c r="Z56" s="117"/>
      <c r="AA56" s="117"/>
      <c r="AB56" s="117"/>
      <c r="AC56" s="117"/>
      <c r="AD56" s="117"/>
      <c r="AE56" s="117"/>
      <c r="AF56" s="117"/>
      <c r="AG56" s="117" t="s">
        <v>105</v>
      </c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</row>
    <row r="57" spans="1:60" outlineLevel="1" x14ac:dyDescent="0.25">
      <c r="A57" s="120"/>
      <c r="B57" s="121"/>
      <c r="C57" s="148" t="s">
        <v>153</v>
      </c>
      <c r="D57" s="123"/>
      <c r="E57" s="124">
        <v>7</v>
      </c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17"/>
      <c r="Z57" s="117"/>
      <c r="AA57" s="117"/>
      <c r="AB57" s="117"/>
      <c r="AC57" s="117"/>
      <c r="AD57" s="117"/>
      <c r="AE57" s="117"/>
      <c r="AF57" s="117"/>
      <c r="AG57" s="117" t="s">
        <v>107</v>
      </c>
      <c r="AH57" s="117">
        <v>0</v>
      </c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</row>
    <row r="58" spans="1:60" ht="20.399999999999999" outlineLevel="1" x14ac:dyDescent="0.25">
      <c r="A58" s="134">
        <v>9</v>
      </c>
      <c r="B58" s="135" t="s">
        <v>154</v>
      </c>
      <c r="C58" s="147" t="s">
        <v>155</v>
      </c>
      <c r="D58" s="136" t="s">
        <v>120</v>
      </c>
      <c r="E58" s="137">
        <v>193.54</v>
      </c>
      <c r="F58" s="138"/>
      <c r="G58" s="139">
        <f>ROUND(E58*F58,2)</f>
        <v>0</v>
      </c>
      <c r="H58" s="122">
        <v>23.34</v>
      </c>
      <c r="I58" s="122">
        <f>ROUND(E58*H58,2)</f>
        <v>4517.22</v>
      </c>
      <c r="J58" s="122">
        <v>24.36</v>
      </c>
      <c r="K58" s="122">
        <f>ROUND(E58*J58,2)</f>
        <v>4714.63</v>
      </c>
      <c r="L58" s="122">
        <v>21</v>
      </c>
      <c r="M58" s="122">
        <f>G58*(1+L58/100)</f>
        <v>0</v>
      </c>
      <c r="N58" s="122">
        <v>1.4999999999999999E-4</v>
      </c>
      <c r="O58" s="122">
        <f>ROUND(E58*N58,2)</f>
        <v>0.03</v>
      </c>
      <c r="P58" s="122">
        <v>0</v>
      </c>
      <c r="Q58" s="122">
        <f>ROUND(E58*P58,2)</f>
        <v>0</v>
      </c>
      <c r="R58" s="122"/>
      <c r="S58" s="122" t="s">
        <v>103</v>
      </c>
      <c r="T58" s="122" t="s">
        <v>103</v>
      </c>
      <c r="U58" s="122">
        <v>0.05</v>
      </c>
      <c r="V58" s="122">
        <f>ROUND(E58*U58,2)</f>
        <v>9.68</v>
      </c>
      <c r="W58" s="122"/>
      <c r="X58" s="122" t="s">
        <v>104</v>
      </c>
      <c r="Y58" s="117"/>
      <c r="Z58" s="117"/>
      <c r="AA58" s="117"/>
      <c r="AB58" s="117"/>
      <c r="AC58" s="117"/>
      <c r="AD58" s="117"/>
      <c r="AE58" s="117"/>
      <c r="AF58" s="117"/>
      <c r="AG58" s="117" t="s">
        <v>105</v>
      </c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</row>
    <row r="59" spans="1:60" outlineLevel="1" x14ac:dyDescent="0.25">
      <c r="A59" s="120"/>
      <c r="B59" s="121"/>
      <c r="C59" s="149" t="s">
        <v>131</v>
      </c>
      <c r="D59" s="125"/>
      <c r="E59" s="126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17"/>
      <c r="Z59" s="117"/>
      <c r="AA59" s="117"/>
      <c r="AB59" s="117"/>
      <c r="AC59" s="117"/>
      <c r="AD59" s="117"/>
      <c r="AE59" s="117"/>
      <c r="AF59" s="117"/>
      <c r="AG59" s="117" t="s">
        <v>107</v>
      </c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</row>
    <row r="60" spans="1:60" outlineLevel="1" x14ac:dyDescent="0.25">
      <c r="A60" s="120"/>
      <c r="B60" s="121"/>
      <c r="C60" s="150" t="s">
        <v>132</v>
      </c>
      <c r="D60" s="125"/>
      <c r="E60" s="126">
        <v>18.3</v>
      </c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17"/>
      <c r="Z60" s="117"/>
      <c r="AA60" s="117"/>
      <c r="AB60" s="117"/>
      <c r="AC60" s="117"/>
      <c r="AD60" s="117"/>
      <c r="AE60" s="117"/>
      <c r="AF60" s="117"/>
      <c r="AG60" s="117" t="s">
        <v>107</v>
      </c>
      <c r="AH60" s="117">
        <v>2</v>
      </c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</row>
    <row r="61" spans="1:60" outlineLevel="1" x14ac:dyDescent="0.25">
      <c r="A61" s="120"/>
      <c r="B61" s="121"/>
      <c r="C61" s="150" t="s">
        <v>133</v>
      </c>
      <c r="D61" s="125"/>
      <c r="E61" s="126">
        <v>15.5</v>
      </c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17"/>
      <c r="Z61" s="117"/>
      <c r="AA61" s="117"/>
      <c r="AB61" s="117"/>
      <c r="AC61" s="117"/>
      <c r="AD61" s="117"/>
      <c r="AE61" s="117"/>
      <c r="AF61" s="117"/>
      <c r="AG61" s="117" t="s">
        <v>107</v>
      </c>
      <c r="AH61" s="117">
        <v>2</v>
      </c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</row>
    <row r="62" spans="1:60" outlineLevel="1" x14ac:dyDescent="0.25">
      <c r="A62" s="120"/>
      <c r="B62" s="121"/>
      <c r="C62" s="150" t="s">
        <v>134</v>
      </c>
      <c r="D62" s="125"/>
      <c r="E62" s="126">
        <v>3.36</v>
      </c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17"/>
      <c r="Z62" s="117"/>
      <c r="AA62" s="117"/>
      <c r="AB62" s="117"/>
      <c r="AC62" s="117"/>
      <c r="AD62" s="117"/>
      <c r="AE62" s="117"/>
      <c r="AF62" s="117"/>
      <c r="AG62" s="117" t="s">
        <v>107</v>
      </c>
      <c r="AH62" s="117">
        <v>2</v>
      </c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</row>
    <row r="63" spans="1:60" outlineLevel="1" x14ac:dyDescent="0.25">
      <c r="A63" s="120"/>
      <c r="B63" s="121"/>
      <c r="C63" s="150" t="s">
        <v>135</v>
      </c>
      <c r="D63" s="125"/>
      <c r="E63" s="126">
        <v>19.649999999999999</v>
      </c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17"/>
      <c r="Z63" s="117"/>
      <c r="AA63" s="117"/>
      <c r="AB63" s="117"/>
      <c r="AC63" s="117"/>
      <c r="AD63" s="117"/>
      <c r="AE63" s="117"/>
      <c r="AF63" s="117"/>
      <c r="AG63" s="117" t="s">
        <v>107</v>
      </c>
      <c r="AH63" s="117">
        <v>2</v>
      </c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</row>
    <row r="64" spans="1:60" outlineLevel="1" x14ac:dyDescent="0.25">
      <c r="A64" s="120"/>
      <c r="B64" s="121"/>
      <c r="C64" s="150" t="s">
        <v>136</v>
      </c>
      <c r="D64" s="125"/>
      <c r="E64" s="126">
        <v>3.96</v>
      </c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17"/>
      <c r="Z64" s="117"/>
      <c r="AA64" s="117"/>
      <c r="AB64" s="117"/>
      <c r="AC64" s="117"/>
      <c r="AD64" s="117"/>
      <c r="AE64" s="117"/>
      <c r="AF64" s="117"/>
      <c r="AG64" s="117" t="s">
        <v>107</v>
      </c>
      <c r="AH64" s="117">
        <v>2</v>
      </c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</row>
    <row r="65" spans="1:60" outlineLevel="1" x14ac:dyDescent="0.25">
      <c r="A65" s="120"/>
      <c r="B65" s="121"/>
      <c r="C65" s="150" t="s">
        <v>137</v>
      </c>
      <c r="D65" s="125"/>
      <c r="E65" s="126">
        <v>25.7</v>
      </c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17"/>
      <c r="Z65" s="117"/>
      <c r="AA65" s="117"/>
      <c r="AB65" s="117"/>
      <c r="AC65" s="117"/>
      <c r="AD65" s="117"/>
      <c r="AE65" s="117"/>
      <c r="AF65" s="117"/>
      <c r="AG65" s="117" t="s">
        <v>107</v>
      </c>
      <c r="AH65" s="117">
        <v>2</v>
      </c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</row>
    <row r="66" spans="1:60" outlineLevel="1" x14ac:dyDescent="0.25">
      <c r="A66" s="120"/>
      <c r="B66" s="121"/>
      <c r="C66" s="150" t="s">
        <v>138</v>
      </c>
      <c r="D66" s="125"/>
      <c r="E66" s="126">
        <v>5.2</v>
      </c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17"/>
      <c r="Z66" s="117"/>
      <c r="AA66" s="117"/>
      <c r="AB66" s="117"/>
      <c r="AC66" s="117"/>
      <c r="AD66" s="117"/>
      <c r="AE66" s="117"/>
      <c r="AF66" s="117"/>
      <c r="AG66" s="117" t="s">
        <v>107</v>
      </c>
      <c r="AH66" s="117">
        <v>2</v>
      </c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</row>
    <row r="67" spans="1:60" outlineLevel="1" x14ac:dyDescent="0.25">
      <c r="A67" s="120"/>
      <c r="B67" s="121"/>
      <c r="C67" s="150" t="s">
        <v>139</v>
      </c>
      <c r="D67" s="125"/>
      <c r="E67" s="126">
        <v>5.0999999999999996</v>
      </c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17"/>
      <c r="Z67" s="117"/>
      <c r="AA67" s="117"/>
      <c r="AB67" s="117"/>
      <c r="AC67" s="117"/>
      <c r="AD67" s="117"/>
      <c r="AE67" s="117"/>
      <c r="AF67" s="117"/>
      <c r="AG67" s="117" t="s">
        <v>107</v>
      </c>
      <c r="AH67" s="117">
        <v>2</v>
      </c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</row>
    <row r="68" spans="1:60" outlineLevel="1" x14ac:dyDescent="0.25">
      <c r="A68" s="120"/>
      <c r="B68" s="121"/>
      <c r="C68" s="149" t="s">
        <v>140</v>
      </c>
      <c r="D68" s="125"/>
      <c r="E68" s="126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17"/>
      <c r="Z68" s="117"/>
      <c r="AA68" s="117"/>
      <c r="AB68" s="117"/>
      <c r="AC68" s="117"/>
      <c r="AD68" s="117"/>
      <c r="AE68" s="117"/>
      <c r="AF68" s="117"/>
      <c r="AG68" s="117" t="s">
        <v>107</v>
      </c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</row>
    <row r="69" spans="1:60" outlineLevel="1" x14ac:dyDescent="0.25">
      <c r="A69" s="120"/>
      <c r="B69" s="121"/>
      <c r="C69" s="148" t="s">
        <v>156</v>
      </c>
      <c r="D69" s="123"/>
      <c r="E69" s="124">
        <v>193.54</v>
      </c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17"/>
      <c r="Z69" s="117"/>
      <c r="AA69" s="117"/>
      <c r="AB69" s="117"/>
      <c r="AC69" s="117"/>
      <c r="AD69" s="117"/>
      <c r="AE69" s="117"/>
      <c r="AF69" s="117"/>
      <c r="AG69" s="117" t="s">
        <v>107</v>
      </c>
      <c r="AH69" s="117">
        <v>0</v>
      </c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</row>
    <row r="70" spans="1:60" ht="20.399999999999999" outlineLevel="1" x14ac:dyDescent="0.25">
      <c r="A70" s="134">
        <v>10</v>
      </c>
      <c r="B70" s="135" t="s">
        <v>157</v>
      </c>
      <c r="C70" s="147" t="s">
        <v>158</v>
      </c>
      <c r="D70" s="136" t="s">
        <v>102</v>
      </c>
      <c r="E70" s="137">
        <v>3.5</v>
      </c>
      <c r="F70" s="138"/>
      <c r="G70" s="139">
        <f>ROUND(E70*F70,2)</f>
        <v>0</v>
      </c>
      <c r="H70" s="122">
        <v>92.82</v>
      </c>
      <c r="I70" s="122">
        <f>ROUND(E70*H70,2)</f>
        <v>324.87</v>
      </c>
      <c r="J70" s="122">
        <v>186.18</v>
      </c>
      <c r="K70" s="122">
        <f>ROUND(E70*J70,2)</f>
        <v>651.63</v>
      </c>
      <c r="L70" s="122">
        <v>21</v>
      </c>
      <c r="M70" s="122">
        <f>G70*(1+L70/100)</f>
        <v>0</v>
      </c>
      <c r="N70" s="122">
        <v>3.6099999999999999E-3</v>
      </c>
      <c r="O70" s="122">
        <f>ROUND(E70*N70,2)</f>
        <v>0.01</v>
      </c>
      <c r="P70" s="122">
        <v>0</v>
      </c>
      <c r="Q70" s="122">
        <f>ROUND(E70*P70,2)</f>
        <v>0</v>
      </c>
      <c r="R70" s="122"/>
      <c r="S70" s="122" t="s">
        <v>103</v>
      </c>
      <c r="T70" s="122" t="s">
        <v>103</v>
      </c>
      <c r="U70" s="122">
        <v>0.36199999999999999</v>
      </c>
      <c r="V70" s="122">
        <f>ROUND(E70*U70,2)</f>
        <v>1.27</v>
      </c>
      <c r="W70" s="122"/>
      <c r="X70" s="122" t="s">
        <v>104</v>
      </c>
      <c r="Y70" s="117"/>
      <c r="Z70" s="117"/>
      <c r="AA70" s="117"/>
      <c r="AB70" s="117"/>
      <c r="AC70" s="117"/>
      <c r="AD70" s="117"/>
      <c r="AE70" s="117"/>
      <c r="AF70" s="117"/>
      <c r="AG70" s="117" t="s">
        <v>105</v>
      </c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</row>
    <row r="71" spans="1:60" outlineLevel="1" x14ac:dyDescent="0.25">
      <c r="A71" s="120"/>
      <c r="B71" s="121"/>
      <c r="C71" s="148" t="s">
        <v>159</v>
      </c>
      <c r="D71" s="123"/>
      <c r="E71" s="124">
        <v>3.5</v>
      </c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17"/>
      <c r="Z71" s="117"/>
      <c r="AA71" s="117"/>
      <c r="AB71" s="117"/>
      <c r="AC71" s="117"/>
      <c r="AD71" s="117"/>
      <c r="AE71" s="117"/>
      <c r="AF71" s="117"/>
      <c r="AG71" s="117" t="s">
        <v>107</v>
      </c>
      <c r="AH71" s="117">
        <v>0</v>
      </c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</row>
    <row r="72" spans="1:60" x14ac:dyDescent="0.25">
      <c r="A72" s="128" t="s">
        <v>98</v>
      </c>
      <c r="B72" s="129" t="s">
        <v>52</v>
      </c>
      <c r="C72" s="146" t="s">
        <v>53</v>
      </c>
      <c r="D72" s="130"/>
      <c r="E72" s="131"/>
      <c r="F72" s="132"/>
      <c r="G72" s="133">
        <f>SUMIF(AG73:AG79,"&lt;&gt;NOR",G73:G79)</f>
        <v>0</v>
      </c>
      <c r="H72" s="127"/>
      <c r="I72" s="127">
        <f>SUM(I73:I79)</f>
        <v>8215.39</v>
      </c>
      <c r="J72" s="127"/>
      <c r="K72" s="127">
        <f>SUM(K73:K79)</f>
        <v>6772.93</v>
      </c>
      <c r="L72" s="127"/>
      <c r="M72" s="127">
        <f>SUM(M73:M79)</f>
        <v>0</v>
      </c>
      <c r="N72" s="127"/>
      <c r="O72" s="127">
        <f>SUM(O73:O79)</f>
        <v>0.2</v>
      </c>
      <c r="P72" s="127"/>
      <c r="Q72" s="127">
        <f>SUM(Q73:Q79)</f>
        <v>0</v>
      </c>
      <c r="R72" s="127"/>
      <c r="S72" s="127"/>
      <c r="T72" s="127"/>
      <c r="U72" s="127"/>
      <c r="V72" s="127">
        <f>SUM(V73:V79)</f>
        <v>14.09</v>
      </c>
      <c r="W72" s="127"/>
      <c r="X72" s="127"/>
      <c r="AG72" t="s">
        <v>99</v>
      </c>
    </row>
    <row r="73" spans="1:60" ht="20.399999999999999" outlineLevel="1" x14ac:dyDescent="0.25">
      <c r="A73" s="134">
        <v>11</v>
      </c>
      <c r="B73" s="135" t="s">
        <v>160</v>
      </c>
      <c r="C73" s="147" t="s">
        <v>161</v>
      </c>
      <c r="D73" s="136" t="s">
        <v>120</v>
      </c>
      <c r="E73" s="137">
        <v>33.159999999999997</v>
      </c>
      <c r="F73" s="138"/>
      <c r="G73" s="139">
        <f>ROUND(E73*F73,2)</f>
        <v>0</v>
      </c>
      <c r="H73" s="122">
        <v>247.75</v>
      </c>
      <c r="I73" s="122">
        <f>ROUND(E73*H73,2)</f>
        <v>8215.39</v>
      </c>
      <c r="J73" s="122">
        <v>204.25</v>
      </c>
      <c r="K73" s="122">
        <f>ROUND(E73*J73,2)</f>
        <v>6772.93</v>
      </c>
      <c r="L73" s="122">
        <v>21</v>
      </c>
      <c r="M73" s="122">
        <f>G73*(1+L73/100)</f>
        <v>0</v>
      </c>
      <c r="N73" s="122">
        <v>6.1599999999999997E-3</v>
      </c>
      <c r="O73" s="122">
        <f>ROUND(E73*N73,2)</f>
        <v>0.2</v>
      </c>
      <c r="P73" s="122">
        <v>0</v>
      </c>
      <c r="Q73" s="122">
        <f>ROUND(E73*P73,2)</f>
        <v>0</v>
      </c>
      <c r="R73" s="122"/>
      <c r="S73" s="122" t="s">
        <v>103</v>
      </c>
      <c r="T73" s="122" t="s">
        <v>103</v>
      </c>
      <c r="U73" s="122">
        <v>0.42499999999999999</v>
      </c>
      <c r="V73" s="122">
        <f>ROUND(E73*U73,2)</f>
        <v>14.09</v>
      </c>
      <c r="W73" s="122"/>
      <c r="X73" s="122" t="s">
        <v>104</v>
      </c>
      <c r="Y73" s="117"/>
      <c r="Z73" s="117"/>
      <c r="AA73" s="117"/>
      <c r="AB73" s="117"/>
      <c r="AC73" s="117"/>
      <c r="AD73" s="117"/>
      <c r="AE73" s="117"/>
      <c r="AF73" s="117"/>
      <c r="AG73" s="117" t="s">
        <v>105</v>
      </c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</row>
    <row r="74" spans="1:60" outlineLevel="1" x14ac:dyDescent="0.25">
      <c r="A74" s="120"/>
      <c r="B74" s="121"/>
      <c r="C74" s="148" t="s">
        <v>162</v>
      </c>
      <c r="D74" s="123"/>
      <c r="E74" s="124">
        <v>6.25</v>
      </c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17"/>
      <c r="Z74" s="117"/>
      <c r="AA74" s="117"/>
      <c r="AB74" s="117"/>
      <c r="AC74" s="117"/>
      <c r="AD74" s="117"/>
      <c r="AE74" s="117"/>
      <c r="AF74" s="117"/>
      <c r="AG74" s="117" t="s">
        <v>107</v>
      </c>
      <c r="AH74" s="117">
        <v>0</v>
      </c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</row>
    <row r="75" spans="1:60" outlineLevel="1" x14ac:dyDescent="0.25">
      <c r="A75" s="120"/>
      <c r="B75" s="121"/>
      <c r="C75" s="148" t="s">
        <v>163</v>
      </c>
      <c r="D75" s="123"/>
      <c r="E75" s="124">
        <v>7.16</v>
      </c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17"/>
      <c r="Z75" s="117"/>
      <c r="AA75" s="117"/>
      <c r="AB75" s="117"/>
      <c r="AC75" s="117"/>
      <c r="AD75" s="117"/>
      <c r="AE75" s="117"/>
      <c r="AF75" s="117"/>
      <c r="AG75" s="117" t="s">
        <v>107</v>
      </c>
      <c r="AH75" s="117">
        <v>0</v>
      </c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</row>
    <row r="76" spans="1:60" outlineLevel="1" x14ac:dyDescent="0.25">
      <c r="A76" s="120"/>
      <c r="B76" s="121"/>
      <c r="C76" s="148" t="s">
        <v>164</v>
      </c>
      <c r="D76" s="123"/>
      <c r="E76" s="124">
        <v>0.95</v>
      </c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17"/>
      <c r="Z76" s="117"/>
      <c r="AA76" s="117"/>
      <c r="AB76" s="117"/>
      <c r="AC76" s="117"/>
      <c r="AD76" s="117"/>
      <c r="AE76" s="117"/>
      <c r="AF76" s="117"/>
      <c r="AG76" s="117" t="s">
        <v>107</v>
      </c>
      <c r="AH76" s="117">
        <v>0</v>
      </c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</row>
    <row r="77" spans="1:60" outlineLevel="1" x14ac:dyDescent="0.25">
      <c r="A77" s="120"/>
      <c r="B77" s="121"/>
      <c r="C77" s="148" t="s">
        <v>165</v>
      </c>
      <c r="D77" s="123"/>
      <c r="E77" s="124">
        <v>7.2</v>
      </c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17"/>
      <c r="Z77" s="117"/>
      <c r="AA77" s="117"/>
      <c r="AB77" s="117"/>
      <c r="AC77" s="117"/>
      <c r="AD77" s="117"/>
      <c r="AE77" s="117"/>
      <c r="AF77" s="117"/>
      <c r="AG77" s="117" t="s">
        <v>107</v>
      </c>
      <c r="AH77" s="117">
        <v>0</v>
      </c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</row>
    <row r="78" spans="1:60" outlineLevel="1" x14ac:dyDescent="0.25">
      <c r="A78" s="120"/>
      <c r="B78" s="121"/>
      <c r="C78" s="148" t="s">
        <v>166</v>
      </c>
      <c r="D78" s="123"/>
      <c r="E78" s="124">
        <v>0.95</v>
      </c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17"/>
      <c r="Z78" s="117"/>
      <c r="AA78" s="117"/>
      <c r="AB78" s="117"/>
      <c r="AC78" s="117"/>
      <c r="AD78" s="117"/>
      <c r="AE78" s="117"/>
      <c r="AF78" s="117"/>
      <c r="AG78" s="117" t="s">
        <v>107</v>
      </c>
      <c r="AH78" s="117">
        <v>0</v>
      </c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</row>
    <row r="79" spans="1:60" outlineLevel="1" x14ac:dyDescent="0.25">
      <c r="A79" s="120"/>
      <c r="B79" s="121"/>
      <c r="C79" s="148" t="s">
        <v>167</v>
      </c>
      <c r="D79" s="123"/>
      <c r="E79" s="124">
        <v>10.65</v>
      </c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17"/>
      <c r="Z79" s="117"/>
      <c r="AA79" s="117"/>
      <c r="AB79" s="117"/>
      <c r="AC79" s="117"/>
      <c r="AD79" s="117"/>
      <c r="AE79" s="117"/>
      <c r="AF79" s="117"/>
      <c r="AG79" s="117" t="s">
        <v>107</v>
      </c>
      <c r="AH79" s="117">
        <v>0</v>
      </c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</row>
    <row r="80" spans="1:60" x14ac:dyDescent="0.25">
      <c r="A80" s="128" t="s">
        <v>98</v>
      </c>
      <c r="B80" s="129" t="s">
        <v>54</v>
      </c>
      <c r="C80" s="146" t="s">
        <v>55</v>
      </c>
      <c r="D80" s="130"/>
      <c r="E80" s="131"/>
      <c r="F80" s="132"/>
      <c r="G80" s="133">
        <f>SUMIF(AG81:AG82,"&lt;&gt;NOR",G81:G82)</f>
        <v>0</v>
      </c>
      <c r="H80" s="127"/>
      <c r="I80" s="127">
        <f>SUM(I81:I82)</f>
        <v>707.51</v>
      </c>
      <c r="J80" s="127"/>
      <c r="K80" s="127">
        <f>SUM(K81:K82)</f>
        <v>1387.33</v>
      </c>
      <c r="L80" s="127"/>
      <c r="M80" s="127">
        <f>SUM(M81:M82)</f>
        <v>0</v>
      </c>
      <c r="N80" s="127"/>
      <c r="O80" s="127">
        <f>SUM(O81:O82)</f>
        <v>0.02</v>
      </c>
      <c r="P80" s="127"/>
      <c r="Q80" s="127">
        <f>SUM(Q81:Q82)</f>
        <v>0</v>
      </c>
      <c r="R80" s="127"/>
      <c r="S80" s="127"/>
      <c r="T80" s="127"/>
      <c r="U80" s="127"/>
      <c r="V80" s="127">
        <f>SUM(V81:V82)</f>
        <v>3.22</v>
      </c>
      <c r="W80" s="127"/>
      <c r="X80" s="127"/>
      <c r="AG80" t="s">
        <v>99</v>
      </c>
    </row>
    <row r="81" spans="1:60" outlineLevel="1" x14ac:dyDescent="0.25">
      <c r="A81" s="134">
        <v>12</v>
      </c>
      <c r="B81" s="135" t="s">
        <v>168</v>
      </c>
      <c r="C81" s="147" t="s">
        <v>169</v>
      </c>
      <c r="D81" s="136" t="s">
        <v>102</v>
      </c>
      <c r="E81" s="137">
        <v>18.216000000000001</v>
      </c>
      <c r="F81" s="138"/>
      <c r="G81" s="139">
        <f>ROUND(E81*F81,2)</f>
        <v>0</v>
      </c>
      <c r="H81" s="122">
        <v>38.840000000000003</v>
      </c>
      <c r="I81" s="122">
        <f>ROUND(E81*H81,2)</f>
        <v>707.51</v>
      </c>
      <c r="J81" s="122">
        <v>76.16</v>
      </c>
      <c r="K81" s="122">
        <f>ROUND(E81*J81,2)</f>
        <v>1387.33</v>
      </c>
      <c r="L81" s="122">
        <v>21</v>
      </c>
      <c r="M81" s="122">
        <f>G81*(1+L81/100)</f>
        <v>0</v>
      </c>
      <c r="N81" s="122">
        <v>1.2099999999999999E-3</v>
      </c>
      <c r="O81" s="122">
        <f>ROUND(E81*N81,2)</f>
        <v>0.02</v>
      </c>
      <c r="P81" s="122">
        <v>0</v>
      </c>
      <c r="Q81" s="122">
        <f>ROUND(E81*P81,2)</f>
        <v>0</v>
      </c>
      <c r="R81" s="122"/>
      <c r="S81" s="122" t="s">
        <v>103</v>
      </c>
      <c r="T81" s="122" t="s">
        <v>103</v>
      </c>
      <c r="U81" s="122">
        <v>0.17699999999999999</v>
      </c>
      <c r="V81" s="122">
        <f>ROUND(E81*U81,2)</f>
        <v>3.22</v>
      </c>
      <c r="W81" s="122"/>
      <c r="X81" s="122" t="s">
        <v>104</v>
      </c>
      <c r="Y81" s="117"/>
      <c r="Z81" s="117"/>
      <c r="AA81" s="117"/>
      <c r="AB81" s="117"/>
      <c r="AC81" s="117"/>
      <c r="AD81" s="117"/>
      <c r="AE81" s="117"/>
      <c r="AF81" s="117"/>
      <c r="AG81" s="117" t="s">
        <v>105</v>
      </c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</row>
    <row r="82" spans="1:60" outlineLevel="1" x14ac:dyDescent="0.25">
      <c r="A82" s="120"/>
      <c r="B82" s="121"/>
      <c r="C82" s="148" t="s">
        <v>170</v>
      </c>
      <c r="D82" s="123"/>
      <c r="E82" s="124">
        <v>18.216000000000001</v>
      </c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17"/>
      <c r="Z82" s="117"/>
      <c r="AA82" s="117"/>
      <c r="AB82" s="117"/>
      <c r="AC82" s="117"/>
      <c r="AD82" s="117"/>
      <c r="AE82" s="117"/>
      <c r="AF82" s="117"/>
      <c r="AG82" s="117" t="s">
        <v>107</v>
      </c>
      <c r="AH82" s="117">
        <v>0</v>
      </c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</row>
    <row r="83" spans="1:60" ht="26.4" x14ac:dyDescent="0.25">
      <c r="A83" s="128" t="s">
        <v>98</v>
      </c>
      <c r="B83" s="129" t="s">
        <v>56</v>
      </c>
      <c r="C83" s="146" t="s">
        <v>57</v>
      </c>
      <c r="D83" s="130"/>
      <c r="E83" s="131"/>
      <c r="F83" s="132"/>
      <c r="G83" s="133">
        <f>SUMIF(AG84:AG84,"&lt;&gt;NOR",G84:G84)</f>
        <v>0</v>
      </c>
      <c r="H83" s="127"/>
      <c r="I83" s="127">
        <f>SUM(I84:I84)</f>
        <v>77</v>
      </c>
      <c r="J83" s="127"/>
      <c r="K83" s="127">
        <f>SUM(K84:K84)</f>
        <v>6098</v>
      </c>
      <c r="L83" s="127"/>
      <c r="M83" s="127">
        <f>SUM(M84:M84)</f>
        <v>0</v>
      </c>
      <c r="N83" s="127"/>
      <c r="O83" s="127">
        <f>SUM(O84:O84)</f>
        <v>0</v>
      </c>
      <c r="P83" s="127"/>
      <c r="Q83" s="127">
        <f>SUM(Q84:Q84)</f>
        <v>0</v>
      </c>
      <c r="R83" s="127"/>
      <c r="S83" s="127"/>
      <c r="T83" s="127"/>
      <c r="U83" s="127"/>
      <c r="V83" s="127">
        <f>SUM(V84:V84)</f>
        <v>15.4</v>
      </c>
      <c r="W83" s="127"/>
      <c r="X83" s="127"/>
      <c r="AG83" t="s">
        <v>99</v>
      </c>
    </row>
    <row r="84" spans="1:60" outlineLevel="1" x14ac:dyDescent="0.25">
      <c r="A84" s="140">
        <v>13</v>
      </c>
      <c r="B84" s="141" t="s">
        <v>171</v>
      </c>
      <c r="C84" s="151" t="s">
        <v>172</v>
      </c>
      <c r="D84" s="142" t="s">
        <v>102</v>
      </c>
      <c r="E84" s="143">
        <v>50</v>
      </c>
      <c r="F84" s="144"/>
      <c r="G84" s="145">
        <f>ROUND(E84*F84,2)</f>
        <v>0</v>
      </c>
      <c r="H84" s="122">
        <v>1.54</v>
      </c>
      <c r="I84" s="122">
        <f>ROUND(E84*H84,2)</f>
        <v>77</v>
      </c>
      <c r="J84" s="122">
        <v>121.96</v>
      </c>
      <c r="K84" s="122">
        <f>ROUND(E84*J84,2)</f>
        <v>6098</v>
      </c>
      <c r="L84" s="122">
        <v>21</v>
      </c>
      <c r="M84" s="122">
        <f>G84*(1+L84/100)</f>
        <v>0</v>
      </c>
      <c r="N84" s="122">
        <v>4.0000000000000003E-5</v>
      </c>
      <c r="O84" s="122">
        <f>ROUND(E84*N84,2)</f>
        <v>0</v>
      </c>
      <c r="P84" s="122">
        <v>0</v>
      </c>
      <c r="Q84" s="122">
        <f>ROUND(E84*P84,2)</f>
        <v>0</v>
      </c>
      <c r="R84" s="122"/>
      <c r="S84" s="122" t="s">
        <v>103</v>
      </c>
      <c r="T84" s="122" t="s">
        <v>103</v>
      </c>
      <c r="U84" s="122">
        <v>0.308</v>
      </c>
      <c r="V84" s="122">
        <f>ROUND(E84*U84,2)</f>
        <v>15.4</v>
      </c>
      <c r="W84" s="122"/>
      <c r="X84" s="122" t="s">
        <v>104</v>
      </c>
      <c r="Y84" s="117"/>
      <c r="Z84" s="117"/>
      <c r="AA84" s="117"/>
      <c r="AB84" s="117"/>
      <c r="AC84" s="117"/>
      <c r="AD84" s="117"/>
      <c r="AE84" s="117"/>
      <c r="AF84" s="117"/>
      <c r="AG84" s="117" t="s">
        <v>105</v>
      </c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</row>
    <row r="85" spans="1:60" x14ac:dyDescent="0.25">
      <c r="A85" s="128" t="s">
        <v>98</v>
      </c>
      <c r="B85" s="129" t="s">
        <v>58</v>
      </c>
      <c r="C85" s="146" t="s">
        <v>59</v>
      </c>
      <c r="D85" s="130"/>
      <c r="E85" s="131"/>
      <c r="F85" s="132"/>
      <c r="G85" s="133">
        <f>SUMIF(AG86:AG106,"&lt;&gt;NOR",G86:G106)</f>
        <v>0</v>
      </c>
      <c r="H85" s="127"/>
      <c r="I85" s="127">
        <f>SUM(I86:I106)</f>
        <v>1481.67</v>
      </c>
      <c r="J85" s="127"/>
      <c r="K85" s="127">
        <f>SUM(K86:K106)</f>
        <v>8528.7300000000014</v>
      </c>
      <c r="L85" s="127"/>
      <c r="M85" s="127">
        <f>SUM(M86:M106)</f>
        <v>0</v>
      </c>
      <c r="N85" s="127"/>
      <c r="O85" s="127">
        <f>SUM(O86:O106)</f>
        <v>0.05</v>
      </c>
      <c r="P85" s="127"/>
      <c r="Q85" s="127">
        <f>SUM(Q86:Q106)</f>
        <v>2.16</v>
      </c>
      <c r="R85" s="127"/>
      <c r="S85" s="127"/>
      <c r="T85" s="127"/>
      <c r="U85" s="127"/>
      <c r="V85" s="127">
        <f>SUM(V86:V106)</f>
        <v>21.23</v>
      </c>
      <c r="W85" s="127"/>
      <c r="X85" s="127"/>
      <c r="AG85" t="s">
        <v>99</v>
      </c>
    </row>
    <row r="86" spans="1:60" outlineLevel="1" x14ac:dyDescent="0.25">
      <c r="A86" s="134">
        <v>14</v>
      </c>
      <c r="B86" s="135" t="s">
        <v>173</v>
      </c>
      <c r="C86" s="147" t="s">
        <v>174</v>
      </c>
      <c r="D86" s="136" t="s">
        <v>102</v>
      </c>
      <c r="E86" s="137">
        <v>0.21</v>
      </c>
      <c r="F86" s="138"/>
      <c r="G86" s="139">
        <f>ROUND(E86*F86,2)</f>
        <v>0</v>
      </c>
      <c r="H86" s="122">
        <v>0</v>
      </c>
      <c r="I86" s="122">
        <f>ROUND(E86*H86,2)</f>
        <v>0</v>
      </c>
      <c r="J86" s="122">
        <v>92.7</v>
      </c>
      <c r="K86" s="122">
        <f>ROUND(E86*J86,2)</f>
        <v>19.47</v>
      </c>
      <c r="L86" s="122">
        <v>21</v>
      </c>
      <c r="M86" s="122">
        <f>G86*(1+L86/100)</f>
        <v>0</v>
      </c>
      <c r="N86" s="122">
        <v>0</v>
      </c>
      <c r="O86" s="122">
        <f>ROUND(E86*N86,2)</f>
        <v>0</v>
      </c>
      <c r="P86" s="122">
        <v>0.02</v>
      </c>
      <c r="Q86" s="122">
        <f>ROUND(E86*P86,2)</f>
        <v>0</v>
      </c>
      <c r="R86" s="122"/>
      <c r="S86" s="122" t="s">
        <v>103</v>
      </c>
      <c r="T86" s="122" t="s">
        <v>103</v>
      </c>
      <c r="U86" s="122">
        <v>0.24</v>
      </c>
      <c r="V86" s="122">
        <f>ROUND(E86*U86,2)</f>
        <v>0.05</v>
      </c>
      <c r="W86" s="122"/>
      <c r="X86" s="122" t="s">
        <v>104</v>
      </c>
      <c r="Y86" s="117"/>
      <c r="Z86" s="117"/>
      <c r="AA86" s="117"/>
      <c r="AB86" s="117"/>
      <c r="AC86" s="117"/>
      <c r="AD86" s="117"/>
      <c r="AE86" s="117"/>
      <c r="AF86" s="117"/>
      <c r="AG86" s="117" t="s">
        <v>105</v>
      </c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</row>
    <row r="87" spans="1:60" outlineLevel="1" x14ac:dyDescent="0.25">
      <c r="A87" s="120"/>
      <c r="B87" s="121"/>
      <c r="C87" s="148" t="s">
        <v>175</v>
      </c>
      <c r="D87" s="123"/>
      <c r="E87" s="124">
        <v>0.21</v>
      </c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17"/>
      <c r="Z87" s="117"/>
      <c r="AA87" s="117"/>
      <c r="AB87" s="117"/>
      <c r="AC87" s="117"/>
      <c r="AD87" s="117"/>
      <c r="AE87" s="117"/>
      <c r="AF87" s="117"/>
      <c r="AG87" s="117" t="s">
        <v>107</v>
      </c>
      <c r="AH87" s="117">
        <v>0</v>
      </c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</row>
    <row r="88" spans="1:60" ht="20.399999999999999" outlineLevel="1" x14ac:dyDescent="0.25">
      <c r="A88" s="134">
        <v>15</v>
      </c>
      <c r="B88" s="135" t="s">
        <v>176</v>
      </c>
      <c r="C88" s="147" t="s">
        <v>177</v>
      </c>
      <c r="D88" s="136" t="s">
        <v>102</v>
      </c>
      <c r="E88" s="137">
        <v>55.548200000000001</v>
      </c>
      <c r="F88" s="138"/>
      <c r="G88" s="139">
        <f>ROUND(E88*F88,2)</f>
        <v>0</v>
      </c>
      <c r="H88" s="122">
        <v>24.45</v>
      </c>
      <c r="I88" s="122">
        <f>ROUND(E88*H88,2)</f>
        <v>1358.15</v>
      </c>
      <c r="J88" s="122">
        <v>105.05</v>
      </c>
      <c r="K88" s="122">
        <f>ROUND(E88*J88,2)</f>
        <v>5835.34</v>
      </c>
      <c r="L88" s="122">
        <v>21</v>
      </c>
      <c r="M88" s="122">
        <f>G88*(1+L88/100)</f>
        <v>0</v>
      </c>
      <c r="N88" s="122">
        <v>9.2000000000000003E-4</v>
      </c>
      <c r="O88" s="122">
        <f>ROUND(E88*N88,2)</f>
        <v>0.05</v>
      </c>
      <c r="P88" s="122">
        <v>2.7E-2</v>
      </c>
      <c r="Q88" s="122">
        <f>ROUND(E88*P88,2)</f>
        <v>1.5</v>
      </c>
      <c r="R88" s="122"/>
      <c r="S88" s="122" t="s">
        <v>103</v>
      </c>
      <c r="T88" s="122" t="s">
        <v>103</v>
      </c>
      <c r="U88" s="122">
        <v>0.26300000000000001</v>
      </c>
      <c r="V88" s="122">
        <f>ROUND(E88*U88,2)</f>
        <v>14.61</v>
      </c>
      <c r="W88" s="122"/>
      <c r="X88" s="122" t="s">
        <v>104</v>
      </c>
      <c r="Y88" s="117"/>
      <c r="Z88" s="117"/>
      <c r="AA88" s="117"/>
      <c r="AB88" s="117"/>
      <c r="AC88" s="117"/>
      <c r="AD88" s="117"/>
      <c r="AE88" s="117"/>
      <c r="AF88" s="117"/>
      <c r="AG88" s="117" t="s">
        <v>105</v>
      </c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</row>
    <row r="89" spans="1:60" outlineLevel="1" x14ac:dyDescent="0.25">
      <c r="A89" s="120"/>
      <c r="B89" s="121"/>
      <c r="C89" s="148" t="s">
        <v>110</v>
      </c>
      <c r="D89" s="123"/>
      <c r="E89" s="124">
        <v>7.38</v>
      </c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17"/>
      <c r="Z89" s="117"/>
      <c r="AA89" s="117"/>
      <c r="AB89" s="117"/>
      <c r="AC89" s="117"/>
      <c r="AD89" s="117"/>
      <c r="AE89" s="117"/>
      <c r="AF89" s="117"/>
      <c r="AG89" s="117" t="s">
        <v>107</v>
      </c>
      <c r="AH89" s="117">
        <v>0</v>
      </c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</row>
    <row r="90" spans="1:60" outlineLevel="1" x14ac:dyDescent="0.25">
      <c r="A90" s="120"/>
      <c r="B90" s="121"/>
      <c r="C90" s="148" t="s">
        <v>178</v>
      </c>
      <c r="D90" s="123"/>
      <c r="E90" s="124">
        <v>9.9767200000000003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17"/>
      <c r="Z90" s="117"/>
      <c r="AA90" s="117"/>
      <c r="AB90" s="117"/>
      <c r="AC90" s="117"/>
      <c r="AD90" s="117"/>
      <c r="AE90" s="117"/>
      <c r="AF90" s="117"/>
      <c r="AG90" s="117" t="s">
        <v>107</v>
      </c>
      <c r="AH90" s="117">
        <v>0</v>
      </c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</row>
    <row r="91" spans="1:60" outlineLevel="1" x14ac:dyDescent="0.25">
      <c r="A91" s="120"/>
      <c r="B91" s="121"/>
      <c r="C91" s="148" t="s">
        <v>179</v>
      </c>
      <c r="D91" s="123"/>
      <c r="E91" s="124">
        <v>4.9904799999999998</v>
      </c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17"/>
      <c r="Z91" s="117"/>
      <c r="AA91" s="117"/>
      <c r="AB91" s="117"/>
      <c r="AC91" s="117"/>
      <c r="AD91" s="117"/>
      <c r="AE91" s="117"/>
      <c r="AF91" s="117"/>
      <c r="AG91" s="117" t="s">
        <v>107</v>
      </c>
      <c r="AH91" s="117">
        <v>0</v>
      </c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</row>
    <row r="92" spans="1:60" outlineLevel="1" x14ac:dyDescent="0.25">
      <c r="A92" s="120"/>
      <c r="B92" s="121"/>
      <c r="C92" s="148" t="s">
        <v>112</v>
      </c>
      <c r="D92" s="123"/>
      <c r="E92" s="124">
        <v>1.107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17"/>
      <c r="Z92" s="117"/>
      <c r="AA92" s="117"/>
      <c r="AB92" s="117"/>
      <c r="AC92" s="117"/>
      <c r="AD92" s="117"/>
      <c r="AE92" s="117"/>
      <c r="AF92" s="117"/>
      <c r="AG92" s="117" t="s">
        <v>107</v>
      </c>
      <c r="AH92" s="117">
        <v>0</v>
      </c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</row>
    <row r="93" spans="1:60" outlineLevel="1" x14ac:dyDescent="0.25">
      <c r="A93" s="120"/>
      <c r="B93" s="121"/>
      <c r="C93" s="148" t="s">
        <v>113</v>
      </c>
      <c r="D93" s="123"/>
      <c r="E93" s="124">
        <v>14.805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17"/>
      <c r="Z93" s="117"/>
      <c r="AA93" s="117"/>
      <c r="AB93" s="117"/>
      <c r="AC93" s="117"/>
      <c r="AD93" s="117"/>
      <c r="AE93" s="117"/>
      <c r="AF93" s="117"/>
      <c r="AG93" s="117" t="s">
        <v>107</v>
      </c>
      <c r="AH93" s="117">
        <v>0</v>
      </c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</row>
    <row r="94" spans="1:60" outlineLevel="1" x14ac:dyDescent="0.25">
      <c r="A94" s="120"/>
      <c r="B94" s="121"/>
      <c r="C94" s="148" t="s">
        <v>114</v>
      </c>
      <c r="D94" s="123"/>
      <c r="E94" s="124">
        <v>1.377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17"/>
      <c r="Z94" s="117"/>
      <c r="AA94" s="117"/>
      <c r="AB94" s="117"/>
      <c r="AC94" s="117"/>
      <c r="AD94" s="117"/>
      <c r="AE94" s="117"/>
      <c r="AF94" s="117"/>
      <c r="AG94" s="117" t="s">
        <v>107</v>
      </c>
      <c r="AH94" s="117">
        <v>0</v>
      </c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</row>
    <row r="95" spans="1:60" outlineLevel="1" x14ac:dyDescent="0.25">
      <c r="A95" s="120"/>
      <c r="B95" s="121"/>
      <c r="C95" s="148" t="s">
        <v>115</v>
      </c>
      <c r="D95" s="123"/>
      <c r="E95" s="124">
        <v>15.912000000000001</v>
      </c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17"/>
      <c r="Z95" s="117"/>
      <c r="AA95" s="117"/>
      <c r="AB95" s="117"/>
      <c r="AC95" s="117"/>
      <c r="AD95" s="117"/>
      <c r="AE95" s="117"/>
      <c r="AF95" s="117"/>
      <c r="AG95" s="117" t="s">
        <v>107</v>
      </c>
      <c r="AH95" s="117">
        <v>0</v>
      </c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</row>
    <row r="96" spans="1:60" outlineLevel="1" x14ac:dyDescent="0.25">
      <c r="A96" s="140">
        <v>16</v>
      </c>
      <c r="B96" s="141" t="s">
        <v>180</v>
      </c>
      <c r="C96" s="151" t="s">
        <v>181</v>
      </c>
      <c r="D96" s="142" t="s">
        <v>182</v>
      </c>
      <c r="E96" s="143">
        <v>2</v>
      </c>
      <c r="F96" s="144"/>
      <c r="G96" s="145">
        <f>ROUND(E96*F96,2)</f>
        <v>0</v>
      </c>
      <c r="H96" s="122">
        <v>0</v>
      </c>
      <c r="I96" s="122">
        <f>ROUND(E96*H96,2)</f>
        <v>0</v>
      </c>
      <c r="J96" s="122">
        <v>30.9</v>
      </c>
      <c r="K96" s="122">
        <f>ROUND(E96*J96,2)</f>
        <v>61.8</v>
      </c>
      <c r="L96" s="122">
        <v>21</v>
      </c>
      <c r="M96" s="122">
        <f>G96*(1+L96/100)</f>
        <v>0</v>
      </c>
      <c r="N96" s="122">
        <v>0</v>
      </c>
      <c r="O96" s="122">
        <f>ROUND(E96*N96,2)</f>
        <v>0</v>
      </c>
      <c r="P96" s="122">
        <v>0</v>
      </c>
      <c r="Q96" s="122">
        <f>ROUND(E96*P96,2)</f>
        <v>0</v>
      </c>
      <c r="R96" s="122"/>
      <c r="S96" s="122" t="s">
        <v>103</v>
      </c>
      <c r="T96" s="122" t="s">
        <v>103</v>
      </c>
      <c r="U96" s="122">
        <v>0.08</v>
      </c>
      <c r="V96" s="122">
        <f>ROUND(E96*U96,2)</f>
        <v>0.16</v>
      </c>
      <c r="W96" s="122"/>
      <c r="X96" s="122" t="s">
        <v>104</v>
      </c>
      <c r="Y96" s="117"/>
      <c r="Z96" s="117"/>
      <c r="AA96" s="117"/>
      <c r="AB96" s="117"/>
      <c r="AC96" s="117"/>
      <c r="AD96" s="117"/>
      <c r="AE96" s="117"/>
      <c r="AF96" s="117"/>
      <c r="AG96" s="117" t="s">
        <v>105</v>
      </c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</row>
    <row r="97" spans="1:60" outlineLevel="1" x14ac:dyDescent="0.25">
      <c r="A97" s="134">
        <v>17</v>
      </c>
      <c r="B97" s="135" t="s">
        <v>183</v>
      </c>
      <c r="C97" s="147" t="s">
        <v>184</v>
      </c>
      <c r="D97" s="136" t="s">
        <v>102</v>
      </c>
      <c r="E97" s="137">
        <v>3.9729999999999999</v>
      </c>
      <c r="F97" s="138"/>
      <c r="G97" s="139">
        <f>ROUND(E97*F97,2)</f>
        <v>0</v>
      </c>
      <c r="H97" s="122">
        <v>31.09</v>
      </c>
      <c r="I97" s="122">
        <f>ROUND(E97*H97,2)</f>
        <v>123.52</v>
      </c>
      <c r="J97" s="122">
        <v>367.41</v>
      </c>
      <c r="K97" s="122">
        <f>ROUND(E97*J97,2)</f>
        <v>1459.72</v>
      </c>
      <c r="L97" s="122">
        <v>21</v>
      </c>
      <c r="M97" s="122">
        <f>G97*(1+L97/100)</f>
        <v>0</v>
      </c>
      <c r="N97" s="122">
        <v>1.17E-3</v>
      </c>
      <c r="O97" s="122">
        <f>ROUND(E97*N97,2)</f>
        <v>0</v>
      </c>
      <c r="P97" s="122">
        <v>7.5999999999999998E-2</v>
      </c>
      <c r="Q97" s="122">
        <f>ROUND(E97*P97,2)</f>
        <v>0.3</v>
      </c>
      <c r="R97" s="122"/>
      <c r="S97" s="122" t="s">
        <v>103</v>
      </c>
      <c r="T97" s="122" t="s">
        <v>103</v>
      </c>
      <c r="U97" s="122">
        <v>0.93899999999999995</v>
      </c>
      <c r="V97" s="122">
        <f>ROUND(E97*U97,2)</f>
        <v>3.73</v>
      </c>
      <c r="W97" s="122"/>
      <c r="X97" s="122" t="s">
        <v>104</v>
      </c>
      <c r="Y97" s="117"/>
      <c r="Z97" s="117"/>
      <c r="AA97" s="117"/>
      <c r="AB97" s="117"/>
      <c r="AC97" s="117"/>
      <c r="AD97" s="117"/>
      <c r="AE97" s="117"/>
      <c r="AF97" s="117"/>
      <c r="AG97" s="117" t="s">
        <v>105</v>
      </c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</row>
    <row r="98" spans="1:60" outlineLevel="1" x14ac:dyDescent="0.25">
      <c r="A98" s="120"/>
      <c r="B98" s="121"/>
      <c r="C98" s="148" t="s">
        <v>185</v>
      </c>
      <c r="D98" s="123"/>
      <c r="E98" s="124">
        <v>1.7729999999999999</v>
      </c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17"/>
      <c r="Z98" s="117"/>
      <c r="AA98" s="117"/>
      <c r="AB98" s="117"/>
      <c r="AC98" s="117"/>
      <c r="AD98" s="117"/>
      <c r="AE98" s="117"/>
      <c r="AF98" s="117"/>
      <c r="AG98" s="117" t="s">
        <v>107</v>
      </c>
      <c r="AH98" s="117">
        <v>0</v>
      </c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</row>
    <row r="99" spans="1:60" outlineLevel="1" x14ac:dyDescent="0.25">
      <c r="A99" s="120"/>
      <c r="B99" s="121"/>
      <c r="C99" s="148" t="s">
        <v>186</v>
      </c>
      <c r="D99" s="123"/>
      <c r="E99" s="124">
        <v>2.2000000000000002</v>
      </c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17"/>
      <c r="Z99" s="117"/>
      <c r="AA99" s="117"/>
      <c r="AB99" s="117"/>
      <c r="AC99" s="117"/>
      <c r="AD99" s="117"/>
      <c r="AE99" s="117"/>
      <c r="AF99" s="117"/>
      <c r="AG99" s="117" t="s">
        <v>107</v>
      </c>
      <c r="AH99" s="117">
        <v>0</v>
      </c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</row>
    <row r="100" spans="1:60" outlineLevel="1" x14ac:dyDescent="0.25">
      <c r="A100" s="134">
        <v>18</v>
      </c>
      <c r="B100" s="135" t="s">
        <v>187</v>
      </c>
      <c r="C100" s="147" t="s">
        <v>188</v>
      </c>
      <c r="D100" s="136" t="s">
        <v>120</v>
      </c>
      <c r="E100" s="137">
        <v>32.28</v>
      </c>
      <c r="F100" s="138"/>
      <c r="G100" s="139">
        <f>ROUND(E100*F100,2)</f>
        <v>0</v>
      </c>
      <c r="H100" s="122">
        <v>0</v>
      </c>
      <c r="I100" s="122">
        <f>ROUND(E100*H100,2)</f>
        <v>0</v>
      </c>
      <c r="J100" s="122">
        <v>35.700000000000003</v>
      </c>
      <c r="K100" s="122">
        <f>ROUND(E100*J100,2)</f>
        <v>1152.4000000000001</v>
      </c>
      <c r="L100" s="122">
        <v>21</v>
      </c>
      <c r="M100" s="122">
        <f>G100*(1+L100/100)</f>
        <v>0</v>
      </c>
      <c r="N100" s="122">
        <v>0</v>
      </c>
      <c r="O100" s="122">
        <f>ROUND(E100*N100,2)</f>
        <v>0</v>
      </c>
      <c r="P100" s="122">
        <v>1.1129999999999999E-2</v>
      </c>
      <c r="Q100" s="122">
        <f>ROUND(E100*P100,2)</f>
        <v>0.36</v>
      </c>
      <c r="R100" s="122"/>
      <c r="S100" s="122" t="s">
        <v>103</v>
      </c>
      <c r="T100" s="122" t="s">
        <v>103</v>
      </c>
      <c r="U100" s="122">
        <v>8.3000000000000004E-2</v>
      </c>
      <c r="V100" s="122">
        <f>ROUND(E100*U100,2)</f>
        <v>2.68</v>
      </c>
      <c r="W100" s="122"/>
      <c r="X100" s="122" t="s">
        <v>104</v>
      </c>
      <c r="Y100" s="117"/>
      <c r="Z100" s="117"/>
      <c r="AA100" s="117"/>
      <c r="AB100" s="117"/>
      <c r="AC100" s="117"/>
      <c r="AD100" s="117"/>
      <c r="AE100" s="117"/>
      <c r="AF100" s="117"/>
      <c r="AG100" s="117" t="s">
        <v>105</v>
      </c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</row>
    <row r="101" spans="1:60" outlineLevel="1" x14ac:dyDescent="0.25">
      <c r="A101" s="120"/>
      <c r="B101" s="121"/>
      <c r="C101" s="148" t="s">
        <v>189</v>
      </c>
      <c r="D101" s="123"/>
      <c r="E101" s="124">
        <v>6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17"/>
      <c r="Z101" s="117"/>
      <c r="AA101" s="117"/>
      <c r="AB101" s="117"/>
      <c r="AC101" s="117"/>
      <c r="AD101" s="117"/>
      <c r="AE101" s="117"/>
      <c r="AF101" s="117"/>
      <c r="AG101" s="117" t="s">
        <v>107</v>
      </c>
      <c r="AH101" s="117">
        <v>0</v>
      </c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</row>
    <row r="102" spans="1:60" outlineLevel="1" x14ac:dyDescent="0.25">
      <c r="A102" s="120"/>
      <c r="B102" s="121"/>
      <c r="C102" s="148" t="s">
        <v>190</v>
      </c>
      <c r="D102" s="123"/>
      <c r="E102" s="124">
        <v>7.02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17"/>
      <c r="Z102" s="117"/>
      <c r="AA102" s="117"/>
      <c r="AB102" s="117"/>
      <c r="AC102" s="117"/>
      <c r="AD102" s="117"/>
      <c r="AE102" s="117"/>
      <c r="AF102" s="117"/>
      <c r="AG102" s="117" t="s">
        <v>107</v>
      </c>
      <c r="AH102" s="117">
        <v>0</v>
      </c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  <c r="BH102" s="117"/>
    </row>
    <row r="103" spans="1:60" outlineLevel="1" x14ac:dyDescent="0.25">
      <c r="A103" s="120"/>
      <c r="B103" s="121"/>
      <c r="C103" s="148" t="s">
        <v>191</v>
      </c>
      <c r="D103" s="123"/>
      <c r="E103" s="124">
        <v>0.91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17"/>
      <c r="Z103" s="117"/>
      <c r="AA103" s="117"/>
      <c r="AB103" s="117"/>
      <c r="AC103" s="117"/>
      <c r="AD103" s="117"/>
      <c r="AE103" s="117"/>
      <c r="AF103" s="117"/>
      <c r="AG103" s="117" t="s">
        <v>107</v>
      </c>
      <c r="AH103" s="117">
        <v>0</v>
      </c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</row>
    <row r="104" spans="1:60" outlineLevel="1" x14ac:dyDescent="0.25">
      <c r="A104" s="120"/>
      <c r="B104" s="121"/>
      <c r="C104" s="148" t="s">
        <v>192</v>
      </c>
      <c r="D104" s="123"/>
      <c r="E104" s="124">
        <v>7.05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17"/>
      <c r="Z104" s="117"/>
      <c r="AA104" s="117"/>
      <c r="AB104" s="117"/>
      <c r="AC104" s="117"/>
      <c r="AD104" s="117"/>
      <c r="AE104" s="117"/>
      <c r="AF104" s="117"/>
      <c r="AG104" s="117" t="s">
        <v>107</v>
      </c>
      <c r="AH104" s="117">
        <v>0</v>
      </c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</row>
    <row r="105" spans="1:60" outlineLevel="1" x14ac:dyDescent="0.25">
      <c r="A105" s="120"/>
      <c r="B105" s="121"/>
      <c r="C105" s="148" t="s">
        <v>193</v>
      </c>
      <c r="D105" s="123"/>
      <c r="E105" s="124">
        <v>0.9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17"/>
      <c r="Z105" s="117"/>
      <c r="AA105" s="117"/>
      <c r="AB105" s="117"/>
      <c r="AC105" s="117"/>
      <c r="AD105" s="117"/>
      <c r="AE105" s="117"/>
      <c r="AF105" s="117"/>
      <c r="AG105" s="117" t="s">
        <v>107</v>
      </c>
      <c r="AH105" s="117">
        <v>0</v>
      </c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</row>
    <row r="106" spans="1:60" outlineLevel="1" x14ac:dyDescent="0.25">
      <c r="A106" s="120"/>
      <c r="B106" s="121"/>
      <c r="C106" s="148" t="s">
        <v>194</v>
      </c>
      <c r="D106" s="123"/>
      <c r="E106" s="124">
        <v>10.4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17"/>
      <c r="Z106" s="117"/>
      <c r="AA106" s="117"/>
      <c r="AB106" s="117"/>
      <c r="AC106" s="117"/>
      <c r="AD106" s="117"/>
      <c r="AE106" s="117"/>
      <c r="AF106" s="117"/>
      <c r="AG106" s="117" t="s">
        <v>107</v>
      </c>
      <c r="AH106" s="117">
        <v>0</v>
      </c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</row>
    <row r="107" spans="1:60" x14ac:dyDescent="0.25">
      <c r="A107" s="128" t="s">
        <v>98</v>
      </c>
      <c r="B107" s="129" t="s">
        <v>60</v>
      </c>
      <c r="C107" s="146" t="s">
        <v>61</v>
      </c>
      <c r="D107" s="130"/>
      <c r="E107" s="131"/>
      <c r="F107" s="132"/>
      <c r="G107" s="133">
        <f>SUMIF(AG108:AG108,"&lt;&gt;NOR",G108:G108)</f>
        <v>0</v>
      </c>
      <c r="H107" s="127"/>
      <c r="I107" s="127">
        <f>SUM(I108:I108)</f>
        <v>0</v>
      </c>
      <c r="J107" s="127"/>
      <c r="K107" s="127">
        <f>SUM(K108:K108)</f>
        <v>707.03</v>
      </c>
      <c r="L107" s="127"/>
      <c r="M107" s="127">
        <f>SUM(M108:M108)</f>
        <v>0</v>
      </c>
      <c r="N107" s="127"/>
      <c r="O107" s="127">
        <f>SUM(O108:O108)</f>
        <v>0</v>
      </c>
      <c r="P107" s="127"/>
      <c r="Q107" s="127">
        <f>SUM(Q108:Q108)</f>
        <v>0</v>
      </c>
      <c r="R107" s="127"/>
      <c r="S107" s="127"/>
      <c r="T107" s="127"/>
      <c r="U107" s="127"/>
      <c r="V107" s="127">
        <f>SUM(V108:V108)</f>
        <v>1.7</v>
      </c>
      <c r="W107" s="127"/>
      <c r="X107" s="127"/>
      <c r="AG107" t="s">
        <v>99</v>
      </c>
    </row>
    <row r="108" spans="1:60" outlineLevel="1" x14ac:dyDescent="0.25">
      <c r="A108" s="140">
        <v>19</v>
      </c>
      <c r="B108" s="141" t="s">
        <v>195</v>
      </c>
      <c r="C108" s="151" t="s">
        <v>196</v>
      </c>
      <c r="D108" s="142" t="s">
        <v>197</v>
      </c>
      <c r="E108" s="143">
        <v>1.8105800000000001</v>
      </c>
      <c r="F108" s="144"/>
      <c r="G108" s="145">
        <f>ROUND(E108*F108,2)</f>
        <v>0</v>
      </c>
      <c r="H108" s="122">
        <v>0</v>
      </c>
      <c r="I108" s="122">
        <f>ROUND(E108*H108,2)</f>
        <v>0</v>
      </c>
      <c r="J108" s="122">
        <v>390.5</v>
      </c>
      <c r="K108" s="122">
        <f>ROUND(E108*J108,2)</f>
        <v>707.03</v>
      </c>
      <c r="L108" s="122">
        <v>21</v>
      </c>
      <c r="M108" s="122">
        <f>G108*(1+L108/100)</f>
        <v>0</v>
      </c>
      <c r="N108" s="122">
        <v>0</v>
      </c>
      <c r="O108" s="122">
        <f>ROUND(E108*N108,2)</f>
        <v>0</v>
      </c>
      <c r="P108" s="122">
        <v>0</v>
      </c>
      <c r="Q108" s="122">
        <f>ROUND(E108*P108,2)</f>
        <v>0</v>
      </c>
      <c r="R108" s="122"/>
      <c r="S108" s="122" t="s">
        <v>103</v>
      </c>
      <c r="T108" s="122" t="s">
        <v>103</v>
      </c>
      <c r="U108" s="122">
        <v>0.9385</v>
      </c>
      <c r="V108" s="122">
        <f>ROUND(E108*U108,2)</f>
        <v>1.7</v>
      </c>
      <c r="W108" s="122"/>
      <c r="X108" s="122" t="s">
        <v>198</v>
      </c>
      <c r="Y108" s="117"/>
      <c r="Z108" s="117"/>
      <c r="AA108" s="117"/>
      <c r="AB108" s="117"/>
      <c r="AC108" s="117"/>
      <c r="AD108" s="117"/>
      <c r="AE108" s="117"/>
      <c r="AF108" s="117"/>
      <c r="AG108" s="117" t="s">
        <v>199</v>
      </c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</row>
    <row r="109" spans="1:60" x14ac:dyDescent="0.25">
      <c r="A109" s="128" t="s">
        <v>98</v>
      </c>
      <c r="B109" s="129" t="s">
        <v>62</v>
      </c>
      <c r="C109" s="146" t="s">
        <v>63</v>
      </c>
      <c r="D109" s="130"/>
      <c r="E109" s="131"/>
      <c r="F109" s="132"/>
      <c r="G109" s="133">
        <f>SUMIF(AG110:AG124,"&lt;&gt;NOR",G110:G124)</f>
        <v>0</v>
      </c>
      <c r="H109" s="127"/>
      <c r="I109" s="127">
        <f>SUM(I110:I124)</f>
        <v>7790.78</v>
      </c>
      <c r="J109" s="127"/>
      <c r="K109" s="127">
        <f>SUM(K110:K124)</f>
        <v>8831.92</v>
      </c>
      <c r="L109" s="127"/>
      <c r="M109" s="127">
        <f>SUM(M110:M124)</f>
        <v>0</v>
      </c>
      <c r="N109" s="127"/>
      <c r="O109" s="127">
        <f>SUM(O110:O124)</f>
        <v>0.06</v>
      </c>
      <c r="P109" s="127"/>
      <c r="Q109" s="127">
        <f>SUM(Q110:Q124)</f>
        <v>0.04</v>
      </c>
      <c r="R109" s="127"/>
      <c r="S109" s="127"/>
      <c r="T109" s="127"/>
      <c r="U109" s="127"/>
      <c r="V109" s="127">
        <f>SUM(V110:V124)</f>
        <v>14.850000000000001</v>
      </c>
      <c r="W109" s="127"/>
      <c r="X109" s="127"/>
      <c r="AG109" t="s">
        <v>99</v>
      </c>
    </row>
    <row r="110" spans="1:60" outlineLevel="1" x14ac:dyDescent="0.25">
      <c r="A110" s="134">
        <v>20</v>
      </c>
      <c r="B110" s="135" t="s">
        <v>200</v>
      </c>
      <c r="C110" s="147" t="s">
        <v>201</v>
      </c>
      <c r="D110" s="136" t="s">
        <v>120</v>
      </c>
      <c r="E110" s="137">
        <v>32.28</v>
      </c>
      <c r="F110" s="138"/>
      <c r="G110" s="139">
        <f>ROUND(E110*F110,2)</f>
        <v>0</v>
      </c>
      <c r="H110" s="122">
        <v>241.35</v>
      </c>
      <c r="I110" s="122">
        <f>ROUND(E110*H110,2)</f>
        <v>7790.78</v>
      </c>
      <c r="J110" s="122">
        <v>209.65</v>
      </c>
      <c r="K110" s="122">
        <f>ROUND(E110*J110,2)</f>
        <v>6767.5</v>
      </c>
      <c r="L110" s="122">
        <v>21</v>
      </c>
      <c r="M110" s="122">
        <f>G110*(1+L110/100)</f>
        <v>0</v>
      </c>
      <c r="N110" s="122">
        <v>1.73E-3</v>
      </c>
      <c r="O110" s="122">
        <f>ROUND(E110*N110,2)</f>
        <v>0.06</v>
      </c>
      <c r="P110" s="122">
        <v>0</v>
      </c>
      <c r="Q110" s="122">
        <f>ROUND(E110*P110,2)</f>
        <v>0</v>
      </c>
      <c r="R110" s="122"/>
      <c r="S110" s="122" t="s">
        <v>103</v>
      </c>
      <c r="T110" s="122" t="s">
        <v>103</v>
      </c>
      <c r="U110" s="122">
        <v>0.36799999999999999</v>
      </c>
      <c r="V110" s="122">
        <f>ROUND(E110*U110,2)</f>
        <v>11.88</v>
      </c>
      <c r="W110" s="122"/>
      <c r="X110" s="122" t="s">
        <v>104</v>
      </c>
      <c r="Y110" s="117"/>
      <c r="Z110" s="117"/>
      <c r="AA110" s="117"/>
      <c r="AB110" s="117"/>
      <c r="AC110" s="117"/>
      <c r="AD110" s="117"/>
      <c r="AE110" s="117"/>
      <c r="AF110" s="117"/>
      <c r="AG110" s="117" t="s">
        <v>105</v>
      </c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</row>
    <row r="111" spans="1:60" outlineLevel="1" x14ac:dyDescent="0.25">
      <c r="A111" s="120"/>
      <c r="B111" s="121"/>
      <c r="C111" s="148" t="s">
        <v>189</v>
      </c>
      <c r="D111" s="123"/>
      <c r="E111" s="124">
        <v>6</v>
      </c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17"/>
      <c r="Z111" s="117"/>
      <c r="AA111" s="117"/>
      <c r="AB111" s="117"/>
      <c r="AC111" s="117"/>
      <c r="AD111" s="117"/>
      <c r="AE111" s="117"/>
      <c r="AF111" s="117"/>
      <c r="AG111" s="117" t="s">
        <v>107</v>
      </c>
      <c r="AH111" s="117">
        <v>0</v>
      </c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</row>
    <row r="112" spans="1:60" outlineLevel="1" x14ac:dyDescent="0.25">
      <c r="A112" s="120"/>
      <c r="B112" s="121"/>
      <c r="C112" s="148" t="s">
        <v>190</v>
      </c>
      <c r="D112" s="123"/>
      <c r="E112" s="124">
        <v>7.02</v>
      </c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17"/>
      <c r="Z112" s="117"/>
      <c r="AA112" s="117"/>
      <c r="AB112" s="117"/>
      <c r="AC112" s="117"/>
      <c r="AD112" s="117"/>
      <c r="AE112" s="117"/>
      <c r="AF112" s="117"/>
      <c r="AG112" s="117" t="s">
        <v>107</v>
      </c>
      <c r="AH112" s="117">
        <v>0</v>
      </c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</row>
    <row r="113" spans="1:60" outlineLevel="1" x14ac:dyDescent="0.25">
      <c r="A113" s="120"/>
      <c r="B113" s="121"/>
      <c r="C113" s="148" t="s">
        <v>191</v>
      </c>
      <c r="D113" s="123"/>
      <c r="E113" s="124">
        <v>0.91</v>
      </c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17"/>
      <c r="Z113" s="117"/>
      <c r="AA113" s="117"/>
      <c r="AB113" s="117"/>
      <c r="AC113" s="117"/>
      <c r="AD113" s="117"/>
      <c r="AE113" s="117"/>
      <c r="AF113" s="117"/>
      <c r="AG113" s="117" t="s">
        <v>107</v>
      </c>
      <c r="AH113" s="117">
        <v>0</v>
      </c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</row>
    <row r="114" spans="1:60" outlineLevel="1" x14ac:dyDescent="0.25">
      <c r="A114" s="120"/>
      <c r="B114" s="121"/>
      <c r="C114" s="148" t="s">
        <v>192</v>
      </c>
      <c r="D114" s="123"/>
      <c r="E114" s="124">
        <v>7.05</v>
      </c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17"/>
      <c r="Z114" s="117"/>
      <c r="AA114" s="117"/>
      <c r="AB114" s="117"/>
      <c r="AC114" s="117"/>
      <c r="AD114" s="117"/>
      <c r="AE114" s="117"/>
      <c r="AF114" s="117"/>
      <c r="AG114" s="117" t="s">
        <v>107</v>
      </c>
      <c r="AH114" s="117">
        <v>0</v>
      </c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</row>
    <row r="115" spans="1:60" outlineLevel="1" x14ac:dyDescent="0.25">
      <c r="A115" s="120"/>
      <c r="B115" s="121"/>
      <c r="C115" s="148" t="s">
        <v>193</v>
      </c>
      <c r="D115" s="123"/>
      <c r="E115" s="124">
        <v>0.9</v>
      </c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17"/>
      <c r="Z115" s="117"/>
      <c r="AA115" s="117"/>
      <c r="AB115" s="117"/>
      <c r="AC115" s="117"/>
      <c r="AD115" s="117"/>
      <c r="AE115" s="117"/>
      <c r="AF115" s="117"/>
      <c r="AG115" s="117" t="s">
        <v>107</v>
      </c>
      <c r="AH115" s="117">
        <v>0</v>
      </c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</row>
    <row r="116" spans="1:60" outlineLevel="1" x14ac:dyDescent="0.25">
      <c r="A116" s="120"/>
      <c r="B116" s="121"/>
      <c r="C116" s="148" t="s">
        <v>194</v>
      </c>
      <c r="D116" s="123"/>
      <c r="E116" s="124">
        <v>10.4</v>
      </c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17"/>
      <c r="Z116" s="117"/>
      <c r="AA116" s="117"/>
      <c r="AB116" s="117"/>
      <c r="AC116" s="117"/>
      <c r="AD116" s="117"/>
      <c r="AE116" s="117"/>
      <c r="AF116" s="117"/>
      <c r="AG116" s="117" t="s">
        <v>107</v>
      </c>
      <c r="AH116" s="117">
        <v>0</v>
      </c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</row>
    <row r="117" spans="1:60" outlineLevel="1" x14ac:dyDescent="0.25">
      <c r="A117" s="134">
        <v>21</v>
      </c>
      <c r="B117" s="135" t="s">
        <v>202</v>
      </c>
      <c r="C117" s="147" t="s">
        <v>203</v>
      </c>
      <c r="D117" s="136" t="s">
        <v>120</v>
      </c>
      <c r="E117" s="137">
        <v>32.28</v>
      </c>
      <c r="F117" s="138"/>
      <c r="G117" s="139">
        <f>ROUND(E117*F117,2)</f>
        <v>0</v>
      </c>
      <c r="H117" s="122">
        <v>0</v>
      </c>
      <c r="I117" s="122">
        <f>ROUND(E117*H117,2)</f>
        <v>0</v>
      </c>
      <c r="J117" s="122">
        <v>54.6</v>
      </c>
      <c r="K117" s="122">
        <f>ROUND(E117*J117,2)</f>
        <v>1762.49</v>
      </c>
      <c r="L117" s="122">
        <v>21</v>
      </c>
      <c r="M117" s="122">
        <f>G117*(1+L117/100)</f>
        <v>0</v>
      </c>
      <c r="N117" s="122">
        <v>0</v>
      </c>
      <c r="O117" s="122">
        <f>ROUND(E117*N117,2)</f>
        <v>0</v>
      </c>
      <c r="P117" s="122">
        <v>1.3500000000000001E-3</v>
      </c>
      <c r="Q117" s="122">
        <f>ROUND(E117*P117,2)</f>
        <v>0.04</v>
      </c>
      <c r="R117" s="122"/>
      <c r="S117" s="122" t="s">
        <v>103</v>
      </c>
      <c r="T117" s="122" t="s">
        <v>103</v>
      </c>
      <c r="U117" s="122">
        <v>9.1999999999999998E-2</v>
      </c>
      <c r="V117" s="122">
        <f>ROUND(E117*U117,2)</f>
        <v>2.97</v>
      </c>
      <c r="W117" s="122"/>
      <c r="X117" s="122" t="s">
        <v>104</v>
      </c>
      <c r="Y117" s="117"/>
      <c r="Z117" s="117"/>
      <c r="AA117" s="117"/>
      <c r="AB117" s="117"/>
      <c r="AC117" s="117"/>
      <c r="AD117" s="117"/>
      <c r="AE117" s="117"/>
      <c r="AF117" s="117"/>
      <c r="AG117" s="117" t="s">
        <v>105</v>
      </c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</row>
    <row r="118" spans="1:60" outlineLevel="1" x14ac:dyDescent="0.25">
      <c r="A118" s="120"/>
      <c r="B118" s="121"/>
      <c r="C118" s="148" t="s">
        <v>189</v>
      </c>
      <c r="D118" s="123"/>
      <c r="E118" s="124">
        <v>6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17"/>
      <c r="Z118" s="117"/>
      <c r="AA118" s="117"/>
      <c r="AB118" s="117"/>
      <c r="AC118" s="117"/>
      <c r="AD118" s="117"/>
      <c r="AE118" s="117"/>
      <c r="AF118" s="117"/>
      <c r="AG118" s="117" t="s">
        <v>107</v>
      </c>
      <c r="AH118" s="117">
        <v>0</v>
      </c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</row>
    <row r="119" spans="1:60" outlineLevel="1" x14ac:dyDescent="0.25">
      <c r="A119" s="120"/>
      <c r="B119" s="121"/>
      <c r="C119" s="148" t="s">
        <v>190</v>
      </c>
      <c r="D119" s="123"/>
      <c r="E119" s="124">
        <v>7.02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17"/>
      <c r="Z119" s="117"/>
      <c r="AA119" s="117"/>
      <c r="AB119" s="117"/>
      <c r="AC119" s="117"/>
      <c r="AD119" s="117"/>
      <c r="AE119" s="117"/>
      <c r="AF119" s="117"/>
      <c r="AG119" s="117" t="s">
        <v>107</v>
      </c>
      <c r="AH119" s="117">
        <v>0</v>
      </c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</row>
    <row r="120" spans="1:60" outlineLevel="1" x14ac:dyDescent="0.25">
      <c r="A120" s="120"/>
      <c r="B120" s="121"/>
      <c r="C120" s="148" t="s">
        <v>191</v>
      </c>
      <c r="D120" s="123"/>
      <c r="E120" s="124">
        <v>0.91</v>
      </c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17"/>
      <c r="Z120" s="117"/>
      <c r="AA120" s="117"/>
      <c r="AB120" s="117"/>
      <c r="AC120" s="117"/>
      <c r="AD120" s="117"/>
      <c r="AE120" s="117"/>
      <c r="AF120" s="117"/>
      <c r="AG120" s="117" t="s">
        <v>107</v>
      </c>
      <c r="AH120" s="117">
        <v>0</v>
      </c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</row>
    <row r="121" spans="1:60" outlineLevel="1" x14ac:dyDescent="0.25">
      <c r="A121" s="120"/>
      <c r="B121" s="121"/>
      <c r="C121" s="148" t="s">
        <v>192</v>
      </c>
      <c r="D121" s="123"/>
      <c r="E121" s="124">
        <v>7.05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17"/>
      <c r="Z121" s="117"/>
      <c r="AA121" s="117"/>
      <c r="AB121" s="117"/>
      <c r="AC121" s="117"/>
      <c r="AD121" s="117"/>
      <c r="AE121" s="117"/>
      <c r="AF121" s="117"/>
      <c r="AG121" s="117" t="s">
        <v>107</v>
      </c>
      <c r="AH121" s="117">
        <v>0</v>
      </c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</row>
    <row r="122" spans="1:60" outlineLevel="1" x14ac:dyDescent="0.25">
      <c r="A122" s="120"/>
      <c r="B122" s="121"/>
      <c r="C122" s="148" t="s">
        <v>193</v>
      </c>
      <c r="D122" s="123"/>
      <c r="E122" s="124">
        <v>0.9</v>
      </c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17"/>
      <c r="Z122" s="117"/>
      <c r="AA122" s="117"/>
      <c r="AB122" s="117"/>
      <c r="AC122" s="117"/>
      <c r="AD122" s="117"/>
      <c r="AE122" s="117"/>
      <c r="AF122" s="117"/>
      <c r="AG122" s="117" t="s">
        <v>107</v>
      </c>
      <c r="AH122" s="117">
        <v>0</v>
      </c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</row>
    <row r="123" spans="1:60" outlineLevel="1" x14ac:dyDescent="0.25">
      <c r="A123" s="120"/>
      <c r="B123" s="121"/>
      <c r="C123" s="148" t="s">
        <v>194</v>
      </c>
      <c r="D123" s="123"/>
      <c r="E123" s="124">
        <v>10.4</v>
      </c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17"/>
      <c r="Z123" s="117"/>
      <c r="AA123" s="117"/>
      <c r="AB123" s="117"/>
      <c r="AC123" s="117"/>
      <c r="AD123" s="117"/>
      <c r="AE123" s="117"/>
      <c r="AF123" s="117"/>
      <c r="AG123" s="117" t="s">
        <v>107</v>
      </c>
      <c r="AH123" s="117">
        <v>0</v>
      </c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</row>
    <row r="124" spans="1:60" outlineLevel="1" x14ac:dyDescent="0.25">
      <c r="A124" s="140">
        <v>22</v>
      </c>
      <c r="B124" s="141" t="s">
        <v>204</v>
      </c>
      <c r="C124" s="151" t="s">
        <v>205</v>
      </c>
      <c r="D124" s="142" t="s">
        <v>0</v>
      </c>
      <c r="E124" s="143">
        <v>163.20769999999999</v>
      </c>
      <c r="F124" s="144"/>
      <c r="G124" s="145">
        <f>ROUND(E124*F124,2)</f>
        <v>0</v>
      </c>
      <c r="H124" s="122">
        <v>0</v>
      </c>
      <c r="I124" s="122">
        <f>ROUND(E124*H124,2)</f>
        <v>0</v>
      </c>
      <c r="J124" s="122">
        <v>1.85</v>
      </c>
      <c r="K124" s="122">
        <f>ROUND(E124*J124,2)</f>
        <v>301.93</v>
      </c>
      <c r="L124" s="122">
        <v>21</v>
      </c>
      <c r="M124" s="122">
        <f>G124*(1+L124/100)</f>
        <v>0</v>
      </c>
      <c r="N124" s="122">
        <v>0</v>
      </c>
      <c r="O124" s="122">
        <f>ROUND(E124*N124,2)</f>
        <v>0</v>
      </c>
      <c r="P124" s="122">
        <v>0</v>
      </c>
      <c r="Q124" s="122">
        <f>ROUND(E124*P124,2)</f>
        <v>0</v>
      </c>
      <c r="R124" s="122"/>
      <c r="S124" s="122" t="s">
        <v>103</v>
      </c>
      <c r="T124" s="122" t="s">
        <v>103</v>
      </c>
      <c r="U124" s="122">
        <v>0</v>
      </c>
      <c r="V124" s="122">
        <f>ROUND(E124*U124,2)</f>
        <v>0</v>
      </c>
      <c r="W124" s="122"/>
      <c r="X124" s="122" t="s">
        <v>198</v>
      </c>
      <c r="Y124" s="117"/>
      <c r="Z124" s="117"/>
      <c r="AA124" s="117"/>
      <c r="AB124" s="117"/>
      <c r="AC124" s="117"/>
      <c r="AD124" s="117"/>
      <c r="AE124" s="117"/>
      <c r="AF124" s="117"/>
      <c r="AG124" s="117" t="s">
        <v>199</v>
      </c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</row>
    <row r="125" spans="1:60" x14ac:dyDescent="0.25">
      <c r="A125" s="128" t="s">
        <v>98</v>
      </c>
      <c r="B125" s="129" t="s">
        <v>64</v>
      </c>
      <c r="C125" s="146" t="s">
        <v>65</v>
      </c>
      <c r="D125" s="130"/>
      <c r="E125" s="131"/>
      <c r="F125" s="132"/>
      <c r="G125" s="133">
        <f>SUMIF(AG126:AG143,"&lt;&gt;NOR",G126:G143)</f>
        <v>0</v>
      </c>
      <c r="H125" s="127"/>
      <c r="I125" s="127">
        <f>SUM(I126:I143)</f>
        <v>411618.82</v>
      </c>
      <c r="J125" s="127"/>
      <c r="K125" s="127">
        <f>SUM(K126:K143)</f>
        <v>14601.59</v>
      </c>
      <c r="L125" s="127"/>
      <c r="M125" s="127">
        <f>SUM(M126:M143)</f>
        <v>0</v>
      </c>
      <c r="N125" s="127"/>
      <c r="O125" s="127">
        <f>SUM(O126:O143)</f>
        <v>0.25</v>
      </c>
      <c r="P125" s="127"/>
      <c r="Q125" s="127">
        <f>SUM(Q126:Q143)</f>
        <v>0</v>
      </c>
      <c r="R125" s="127"/>
      <c r="S125" s="127"/>
      <c r="T125" s="127"/>
      <c r="U125" s="127"/>
      <c r="V125" s="127">
        <f>SUM(V126:V143)</f>
        <v>23.05</v>
      </c>
      <c r="W125" s="127"/>
      <c r="X125" s="127"/>
      <c r="AG125" t="s">
        <v>99</v>
      </c>
    </row>
    <row r="126" spans="1:60" outlineLevel="1" x14ac:dyDescent="0.25">
      <c r="A126" s="134">
        <v>23</v>
      </c>
      <c r="B126" s="135" t="s">
        <v>206</v>
      </c>
      <c r="C126" s="147" t="s">
        <v>207</v>
      </c>
      <c r="D126" s="136" t="s">
        <v>120</v>
      </c>
      <c r="E126" s="137">
        <v>128.04</v>
      </c>
      <c r="F126" s="138"/>
      <c r="G126" s="139">
        <f>ROUND(E126*F126,2)</f>
        <v>0</v>
      </c>
      <c r="H126" s="122">
        <v>35.549999999999997</v>
      </c>
      <c r="I126" s="122">
        <f>ROUND(E126*H126,2)</f>
        <v>4551.82</v>
      </c>
      <c r="J126" s="122">
        <v>79.45</v>
      </c>
      <c r="K126" s="122">
        <f>ROUND(E126*J126,2)</f>
        <v>10172.780000000001</v>
      </c>
      <c r="L126" s="122">
        <v>21</v>
      </c>
      <c r="M126" s="122">
        <f>G126*(1+L126/100)</f>
        <v>0</v>
      </c>
      <c r="N126" s="122">
        <v>0</v>
      </c>
      <c r="O126" s="122">
        <f>ROUND(E126*N126,2)</f>
        <v>0</v>
      </c>
      <c r="P126" s="122">
        <v>0</v>
      </c>
      <c r="Q126" s="122">
        <f>ROUND(E126*P126,2)</f>
        <v>0</v>
      </c>
      <c r="R126" s="122"/>
      <c r="S126" s="122" t="s">
        <v>103</v>
      </c>
      <c r="T126" s="122" t="s">
        <v>103</v>
      </c>
      <c r="U126" s="122">
        <v>0.18</v>
      </c>
      <c r="V126" s="122">
        <f>ROUND(E126*U126,2)</f>
        <v>23.05</v>
      </c>
      <c r="W126" s="122"/>
      <c r="X126" s="122" t="s">
        <v>104</v>
      </c>
      <c r="Y126" s="117"/>
      <c r="Z126" s="117"/>
      <c r="AA126" s="117"/>
      <c r="AB126" s="117"/>
      <c r="AC126" s="117"/>
      <c r="AD126" s="117"/>
      <c r="AE126" s="117"/>
      <c r="AF126" s="117"/>
      <c r="AG126" s="117" t="s">
        <v>105</v>
      </c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</row>
    <row r="127" spans="1:60" outlineLevel="1" x14ac:dyDescent="0.25">
      <c r="A127" s="120"/>
      <c r="B127" s="121"/>
      <c r="C127" s="148" t="s">
        <v>121</v>
      </c>
      <c r="D127" s="123"/>
      <c r="E127" s="124">
        <v>24.3</v>
      </c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17"/>
      <c r="Z127" s="117"/>
      <c r="AA127" s="117"/>
      <c r="AB127" s="117"/>
      <c r="AC127" s="117"/>
      <c r="AD127" s="117"/>
      <c r="AE127" s="117"/>
      <c r="AF127" s="117"/>
      <c r="AG127" s="117" t="s">
        <v>107</v>
      </c>
      <c r="AH127" s="117">
        <v>0</v>
      </c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</row>
    <row r="128" spans="1:60" outlineLevel="1" x14ac:dyDescent="0.25">
      <c r="A128" s="120"/>
      <c r="B128" s="121"/>
      <c r="C128" s="148" t="s">
        <v>122</v>
      </c>
      <c r="D128" s="123"/>
      <c r="E128" s="124">
        <v>22.52</v>
      </c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17"/>
      <c r="Z128" s="117"/>
      <c r="AA128" s="117"/>
      <c r="AB128" s="117"/>
      <c r="AC128" s="117"/>
      <c r="AD128" s="117"/>
      <c r="AE128" s="117"/>
      <c r="AF128" s="117"/>
      <c r="AG128" s="117" t="s">
        <v>107</v>
      </c>
      <c r="AH128" s="117">
        <v>0</v>
      </c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</row>
    <row r="129" spans="1:60" outlineLevel="1" x14ac:dyDescent="0.25">
      <c r="A129" s="120"/>
      <c r="B129" s="121"/>
      <c r="C129" s="148" t="s">
        <v>123</v>
      </c>
      <c r="D129" s="123"/>
      <c r="E129" s="124">
        <v>4.26</v>
      </c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17"/>
      <c r="Z129" s="117"/>
      <c r="AA129" s="117"/>
      <c r="AB129" s="117"/>
      <c r="AC129" s="117"/>
      <c r="AD129" s="117"/>
      <c r="AE129" s="117"/>
      <c r="AF129" s="117"/>
      <c r="AG129" s="117" t="s">
        <v>107</v>
      </c>
      <c r="AH129" s="117">
        <v>0</v>
      </c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</row>
    <row r="130" spans="1:60" outlineLevel="1" x14ac:dyDescent="0.25">
      <c r="A130" s="120"/>
      <c r="B130" s="121"/>
      <c r="C130" s="148" t="s">
        <v>124</v>
      </c>
      <c r="D130" s="123"/>
      <c r="E130" s="124">
        <v>26.7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17"/>
      <c r="Z130" s="117"/>
      <c r="AA130" s="117"/>
      <c r="AB130" s="117"/>
      <c r="AC130" s="117"/>
      <c r="AD130" s="117"/>
      <c r="AE130" s="117"/>
      <c r="AF130" s="117"/>
      <c r="AG130" s="117" t="s">
        <v>107</v>
      </c>
      <c r="AH130" s="117">
        <v>0</v>
      </c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</row>
    <row r="131" spans="1:60" outlineLevel="1" x14ac:dyDescent="0.25">
      <c r="A131" s="120"/>
      <c r="B131" s="121"/>
      <c r="C131" s="148" t="s">
        <v>125</v>
      </c>
      <c r="D131" s="123"/>
      <c r="E131" s="124">
        <v>4.8600000000000003</v>
      </c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17"/>
      <c r="Z131" s="117"/>
      <c r="AA131" s="117"/>
      <c r="AB131" s="117"/>
      <c r="AC131" s="117"/>
      <c r="AD131" s="117"/>
      <c r="AE131" s="117"/>
      <c r="AF131" s="117"/>
      <c r="AG131" s="117" t="s">
        <v>107</v>
      </c>
      <c r="AH131" s="117">
        <v>0</v>
      </c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</row>
    <row r="132" spans="1:60" outlineLevel="1" x14ac:dyDescent="0.25">
      <c r="A132" s="120"/>
      <c r="B132" s="121"/>
      <c r="C132" s="148" t="s">
        <v>126</v>
      </c>
      <c r="D132" s="123"/>
      <c r="E132" s="124">
        <v>36.1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17"/>
      <c r="Z132" s="117"/>
      <c r="AA132" s="117"/>
      <c r="AB132" s="117"/>
      <c r="AC132" s="117"/>
      <c r="AD132" s="117"/>
      <c r="AE132" s="117"/>
      <c r="AF132" s="117"/>
      <c r="AG132" s="117" t="s">
        <v>107</v>
      </c>
      <c r="AH132" s="117">
        <v>0</v>
      </c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</row>
    <row r="133" spans="1:60" outlineLevel="1" x14ac:dyDescent="0.25">
      <c r="A133" s="120"/>
      <c r="B133" s="121"/>
      <c r="C133" s="148" t="s">
        <v>127</v>
      </c>
      <c r="D133" s="123"/>
      <c r="E133" s="124">
        <v>5.2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17"/>
      <c r="Z133" s="117"/>
      <c r="AA133" s="117"/>
      <c r="AB133" s="117"/>
      <c r="AC133" s="117"/>
      <c r="AD133" s="117"/>
      <c r="AE133" s="117"/>
      <c r="AF133" s="117"/>
      <c r="AG133" s="117" t="s">
        <v>107</v>
      </c>
      <c r="AH133" s="117">
        <v>0</v>
      </c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</row>
    <row r="134" spans="1:60" outlineLevel="1" x14ac:dyDescent="0.25">
      <c r="A134" s="120"/>
      <c r="B134" s="121"/>
      <c r="C134" s="148" t="s">
        <v>128</v>
      </c>
      <c r="D134" s="123"/>
      <c r="E134" s="124">
        <v>4.0999999999999996</v>
      </c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17"/>
      <c r="Z134" s="117"/>
      <c r="AA134" s="117"/>
      <c r="AB134" s="117"/>
      <c r="AC134" s="117"/>
      <c r="AD134" s="117"/>
      <c r="AE134" s="117"/>
      <c r="AF134" s="117"/>
      <c r="AG134" s="117" t="s">
        <v>107</v>
      </c>
      <c r="AH134" s="117">
        <v>0</v>
      </c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</row>
    <row r="135" spans="1:60" ht="20.399999999999999" outlineLevel="1" x14ac:dyDescent="0.25">
      <c r="A135" s="140">
        <v>24</v>
      </c>
      <c r="B135" s="141" t="s">
        <v>37</v>
      </c>
      <c r="C135" s="151" t="s">
        <v>208</v>
      </c>
      <c r="D135" s="142" t="s">
        <v>182</v>
      </c>
      <c r="E135" s="143">
        <v>5</v>
      </c>
      <c r="F135" s="144"/>
      <c r="G135" s="145">
        <f t="shared" ref="G135:G143" si="0">ROUND(E135*F135,2)</f>
        <v>0</v>
      </c>
      <c r="H135" s="122">
        <v>8404</v>
      </c>
      <c r="I135" s="122">
        <f t="shared" ref="I135:I143" si="1">ROUND(E135*H135,2)</f>
        <v>42020</v>
      </c>
      <c r="J135" s="122">
        <v>0</v>
      </c>
      <c r="K135" s="122">
        <f t="shared" ref="K135:K143" si="2">ROUND(E135*J135,2)</f>
        <v>0</v>
      </c>
      <c r="L135" s="122">
        <v>21</v>
      </c>
      <c r="M135" s="122">
        <f t="shared" ref="M135:M143" si="3">G135*(1+L135/100)</f>
        <v>0</v>
      </c>
      <c r="N135" s="122">
        <v>1.3100000000000001E-2</v>
      </c>
      <c r="O135" s="122">
        <f t="shared" ref="O135:O143" si="4">ROUND(E135*N135,2)</f>
        <v>7.0000000000000007E-2</v>
      </c>
      <c r="P135" s="122">
        <v>0</v>
      </c>
      <c r="Q135" s="122">
        <f t="shared" ref="Q135:Q143" si="5">ROUND(E135*P135,2)</f>
        <v>0</v>
      </c>
      <c r="R135" s="122"/>
      <c r="S135" s="122" t="s">
        <v>209</v>
      </c>
      <c r="T135" s="122" t="s">
        <v>149</v>
      </c>
      <c r="U135" s="122">
        <v>0</v>
      </c>
      <c r="V135" s="122">
        <f t="shared" ref="V135:V143" si="6">ROUND(E135*U135,2)</f>
        <v>0</v>
      </c>
      <c r="W135" s="122"/>
      <c r="X135" s="122" t="s">
        <v>210</v>
      </c>
      <c r="Y135" s="117"/>
      <c r="Z135" s="117"/>
      <c r="AA135" s="117"/>
      <c r="AB135" s="117"/>
      <c r="AC135" s="117"/>
      <c r="AD135" s="117"/>
      <c r="AE135" s="117"/>
      <c r="AF135" s="117"/>
      <c r="AG135" s="117" t="s">
        <v>211</v>
      </c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</row>
    <row r="136" spans="1:60" ht="20.399999999999999" outlineLevel="1" x14ac:dyDescent="0.25">
      <c r="A136" s="140">
        <v>25</v>
      </c>
      <c r="B136" s="141" t="s">
        <v>212</v>
      </c>
      <c r="C136" s="151" t="s">
        <v>213</v>
      </c>
      <c r="D136" s="142" t="s">
        <v>182</v>
      </c>
      <c r="E136" s="143">
        <v>2</v>
      </c>
      <c r="F136" s="144"/>
      <c r="G136" s="145">
        <f t="shared" si="0"/>
        <v>0</v>
      </c>
      <c r="H136" s="122">
        <v>44886</v>
      </c>
      <c r="I136" s="122">
        <f t="shared" si="1"/>
        <v>89772</v>
      </c>
      <c r="J136" s="122">
        <v>0</v>
      </c>
      <c r="K136" s="122">
        <f t="shared" si="2"/>
        <v>0</v>
      </c>
      <c r="L136" s="122">
        <v>21</v>
      </c>
      <c r="M136" s="122">
        <f t="shared" si="3"/>
        <v>0</v>
      </c>
      <c r="N136" s="122">
        <v>1.3100000000000001E-2</v>
      </c>
      <c r="O136" s="122">
        <f t="shared" si="4"/>
        <v>0.03</v>
      </c>
      <c r="P136" s="122">
        <v>0</v>
      </c>
      <c r="Q136" s="122">
        <f t="shared" si="5"/>
        <v>0</v>
      </c>
      <c r="R136" s="122"/>
      <c r="S136" s="122" t="s">
        <v>209</v>
      </c>
      <c r="T136" s="122" t="s">
        <v>149</v>
      </c>
      <c r="U136" s="122">
        <v>0</v>
      </c>
      <c r="V136" s="122">
        <f t="shared" si="6"/>
        <v>0</v>
      </c>
      <c r="W136" s="122"/>
      <c r="X136" s="122" t="s">
        <v>210</v>
      </c>
      <c r="Y136" s="117"/>
      <c r="Z136" s="117"/>
      <c r="AA136" s="117"/>
      <c r="AB136" s="117"/>
      <c r="AC136" s="117"/>
      <c r="AD136" s="117"/>
      <c r="AE136" s="117"/>
      <c r="AF136" s="117"/>
      <c r="AG136" s="117" t="s">
        <v>211</v>
      </c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</row>
    <row r="137" spans="1:60" ht="20.399999999999999" outlineLevel="1" x14ac:dyDescent="0.25">
      <c r="A137" s="140">
        <v>26</v>
      </c>
      <c r="B137" s="141" t="s">
        <v>214</v>
      </c>
      <c r="C137" s="151" t="s">
        <v>215</v>
      </c>
      <c r="D137" s="142" t="s">
        <v>182</v>
      </c>
      <c r="E137" s="143">
        <v>1</v>
      </c>
      <c r="F137" s="144"/>
      <c r="G137" s="145">
        <f t="shared" si="0"/>
        <v>0</v>
      </c>
      <c r="H137" s="122">
        <v>7089</v>
      </c>
      <c r="I137" s="122">
        <f t="shared" si="1"/>
        <v>7089</v>
      </c>
      <c r="J137" s="122">
        <v>0</v>
      </c>
      <c r="K137" s="122">
        <f t="shared" si="2"/>
        <v>0</v>
      </c>
      <c r="L137" s="122">
        <v>21</v>
      </c>
      <c r="M137" s="122">
        <f t="shared" si="3"/>
        <v>0</v>
      </c>
      <c r="N137" s="122">
        <v>1.3100000000000001E-2</v>
      </c>
      <c r="O137" s="122">
        <f t="shared" si="4"/>
        <v>0.01</v>
      </c>
      <c r="P137" s="122">
        <v>0</v>
      </c>
      <c r="Q137" s="122">
        <f t="shared" si="5"/>
        <v>0</v>
      </c>
      <c r="R137" s="122"/>
      <c r="S137" s="122" t="s">
        <v>209</v>
      </c>
      <c r="T137" s="122" t="s">
        <v>149</v>
      </c>
      <c r="U137" s="122">
        <v>0</v>
      </c>
      <c r="V137" s="122">
        <f t="shared" si="6"/>
        <v>0</v>
      </c>
      <c r="W137" s="122"/>
      <c r="X137" s="122" t="s">
        <v>210</v>
      </c>
      <c r="Y137" s="117"/>
      <c r="Z137" s="117"/>
      <c r="AA137" s="117"/>
      <c r="AB137" s="117"/>
      <c r="AC137" s="117"/>
      <c r="AD137" s="117"/>
      <c r="AE137" s="117"/>
      <c r="AF137" s="117"/>
      <c r="AG137" s="117" t="s">
        <v>211</v>
      </c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</row>
    <row r="138" spans="1:60" ht="20.399999999999999" outlineLevel="1" x14ac:dyDescent="0.25">
      <c r="A138" s="140">
        <v>27</v>
      </c>
      <c r="B138" s="141" t="s">
        <v>216</v>
      </c>
      <c r="C138" s="151" t="s">
        <v>217</v>
      </c>
      <c r="D138" s="142" t="s">
        <v>182</v>
      </c>
      <c r="E138" s="143">
        <v>3</v>
      </c>
      <c r="F138" s="144"/>
      <c r="G138" s="145">
        <f t="shared" si="0"/>
        <v>0</v>
      </c>
      <c r="H138" s="122">
        <v>30166</v>
      </c>
      <c r="I138" s="122">
        <f t="shared" si="1"/>
        <v>90498</v>
      </c>
      <c r="J138" s="122">
        <v>0</v>
      </c>
      <c r="K138" s="122">
        <f t="shared" si="2"/>
        <v>0</v>
      </c>
      <c r="L138" s="122">
        <v>21</v>
      </c>
      <c r="M138" s="122">
        <f t="shared" si="3"/>
        <v>0</v>
      </c>
      <c r="N138" s="122">
        <v>1.3100000000000001E-2</v>
      </c>
      <c r="O138" s="122">
        <f t="shared" si="4"/>
        <v>0.04</v>
      </c>
      <c r="P138" s="122">
        <v>0</v>
      </c>
      <c r="Q138" s="122">
        <f t="shared" si="5"/>
        <v>0</v>
      </c>
      <c r="R138" s="122"/>
      <c r="S138" s="122" t="s">
        <v>209</v>
      </c>
      <c r="T138" s="122" t="s">
        <v>149</v>
      </c>
      <c r="U138" s="122">
        <v>0</v>
      </c>
      <c r="V138" s="122">
        <f t="shared" si="6"/>
        <v>0</v>
      </c>
      <c r="W138" s="122"/>
      <c r="X138" s="122" t="s">
        <v>210</v>
      </c>
      <c r="Y138" s="117"/>
      <c r="Z138" s="117"/>
      <c r="AA138" s="117"/>
      <c r="AB138" s="117"/>
      <c r="AC138" s="117"/>
      <c r="AD138" s="117"/>
      <c r="AE138" s="117"/>
      <c r="AF138" s="117"/>
      <c r="AG138" s="117" t="s">
        <v>211</v>
      </c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</row>
    <row r="139" spans="1:60" ht="20.399999999999999" outlineLevel="1" x14ac:dyDescent="0.25">
      <c r="A139" s="140">
        <v>28</v>
      </c>
      <c r="B139" s="141" t="s">
        <v>218</v>
      </c>
      <c r="C139" s="151" t="s">
        <v>219</v>
      </c>
      <c r="D139" s="142" t="s">
        <v>182</v>
      </c>
      <c r="E139" s="143">
        <v>1</v>
      </c>
      <c r="F139" s="144"/>
      <c r="G139" s="145">
        <f t="shared" si="0"/>
        <v>0</v>
      </c>
      <c r="H139" s="122">
        <v>8170</v>
      </c>
      <c r="I139" s="122">
        <f t="shared" si="1"/>
        <v>8170</v>
      </c>
      <c r="J139" s="122">
        <v>0</v>
      </c>
      <c r="K139" s="122">
        <f t="shared" si="2"/>
        <v>0</v>
      </c>
      <c r="L139" s="122">
        <v>21</v>
      </c>
      <c r="M139" s="122">
        <f t="shared" si="3"/>
        <v>0</v>
      </c>
      <c r="N139" s="122">
        <v>1.3100000000000001E-2</v>
      </c>
      <c r="O139" s="122">
        <f t="shared" si="4"/>
        <v>0.01</v>
      </c>
      <c r="P139" s="122">
        <v>0</v>
      </c>
      <c r="Q139" s="122">
        <f t="shared" si="5"/>
        <v>0</v>
      </c>
      <c r="R139" s="122"/>
      <c r="S139" s="122" t="s">
        <v>209</v>
      </c>
      <c r="T139" s="122" t="s">
        <v>149</v>
      </c>
      <c r="U139" s="122">
        <v>0</v>
      </c>
      <c r="V139" s="122">
        <f t="shared" si="6"/>
        <v>0</v>
      </c>
      <c r="W139" s="122"/>
      <c r="X139" s="122" t="s">
        <v>210</v>
      </c>
      <c r="Y139" s="117"/>
      <c r="Z139" s="117"/>
      <c r="AA139" s="117"/>
      <c r="AB139" s="117"/>
      <c r="AC139" s="117"/>
      <c r="AD139" s="117"/>
      <c r="AE139" s="117"/>
      <c r="AF139" s="117"/>
      <c r="AG139" s="117" t="s">
        <v>211</v>
      </c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</row>
    <row r="140" spans="1:60" ht="20.399999999999999" outlineLevel="1" x14ac:dyDescent="0.25">
      <c r="A140" s="140">
        <v>29</v>
      </c>
      <c r="B140" s="141" t="s">
        <v>220</v>
      </c>
      <c r="C140" s="151" t="s">
        <v>221</v>
      </c>
      <c r="D140" s="142" t="s">
        <v>182</v>
      </c>
      <c r="E140" s="143">
        <v>5</v>
      </c>
      <c r="F140" s="144"/>
      <c r="G140" s="145">
        <f t="shared" si="0"/>
        <v>0</v>
      </c>
      <c r="H140" s="122">
        <v>21494</v>
      </c>
      <c r="I140" s="122">
        <f t="shared" si="1"/>
        <v>107470</v>
      </c>
      <c r="J140" s="122">
        <v>0</v>
      </c>
      <c r="K140" s="122">
        <f t="shared" si="2"/>
        <v>0</v>
      </c>
      <c r="L140" s="122">
        <v>21</v>
      </c>
      <c r="M140" s="122">
        <f t="shared" si="3"/>
        <v>0</v>
      </c>
      <c r="N140" s="122">
        <v>1.3100000000000001E-2</v>
      </c>
      <c r="O140" s="122">
        <f t="shared" si="4"/>
        <v>7.0000000000000007E-2</v>
      </c>
      <c r="P140" s="122">
        <v>0</v>
      </c>
      <c r="Q140" s="122">
        <f t="shared" si="5"/>
        <v>0</v>
      </c>
      <c r="R140" s="122"/>
      <c r="S140" s="122" t="s">
        <v>209</v>
      </c>
      <c r="T140" s="122" t="s">
        <v>149</v>
      </c>
      <c r="U140" s="122">
        <v>0</v>
      </c>
      <c r="V140" s="122">
        <f t="shared" si="6"/>
        <v>0</v>
      </c>
      <c r="W140" s="122"/>
      <c r="X140" s="122" t="s">
        <v>210</v>
      </c>
      <c r="Y140" s="117"/>
      <c r="Z140" s="117"/>
      <c r="AA140" s="117"/>
      <c r="AB140" s="117"/>
      <c r="AC140" s="117"/>
      <c r="AD140" s="117"/>
      <c r="AE140" s="117"/>
      <c r="AF140" s="117"/>
      <c r="AG140" s="117" t="s">
        <v>211</v>
      </c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</row>
    <row r="141" spans="1:60" ht="20.399999999999999" outlineLevel="1" x14ac:dyDescent="0.25">
      <c r="A141" s="140">
        <v>30</v>
      </c>
      <c r="B141" s="141" t="s">
        <v>222</v>
      </c>
      <c r="C141" s="151" t="s">
        <v>223</v>
      </c>
      <c r="D141" s="142" t="s">
        <v>182</v>
      </c>
      <c r="E141" s="143">
        <v>1</v>
      </c>
      <c r="F141" s="144"/>
      <c r="G141" s="145">
        <f t="shared" si="0"/>
        <v>0</v>
      </c>
      <c r="H141" s="122">
        <v>31576</v>
      </c>
      <c r="I141" s="122">
        <f t="shared" si="1"/>
        <v>31576</v>
      </c>
      <c r="J141" s="122">
        <v>0</v>
      </c>
      <c r="K141" s="122">
        <f t="shared" si="2"/>
        <v>0</v>
      </c>
      <c r="L141" s="122">
        <v>21</v>
      </c>
      <c r="M141" s="122">
        <f t="shared" si="3"/>
        <v>0</v>
      </c>
      <c r="N141" s="122">
        <v>1.3100000000000001E-2</v>
      </c>
      <c r="O141" s="122">
        <f t="shared" si="4"/>
        <v>0.01</v>
      </c>
      <c r="P141" s="122">
        <v>0</v>
      </c>
      <c r="Q141" s="122">
        <f t="shared" si="5"/>
        <v>0</v>
      </c>
      <c r="R141" s="122"/>
      <c r="S141" s="122" t="s">
        <v>209</v>
      </c>
      <c r="T141" s="122" t="s">
        <v>149</v>
      </c>
      <c r="U141" s="122">
        <v>0</v>
      </c>
      <c r="V141" s="122">
        <f t="shared" si="6"/>
        <v>0</v>
      </c>
      <c r="W141" s="122"/>
      <c r="X141" s="122" t="s">
        <v>210</v>
      </c>
      <c r="Y141" s="117"/>
      <c r="Z141" s="117"/>
      <c r="AA141" s="117"/>
      <c r="AB141" s="117"/>
      <c r="AC141" s="117"/>
      <c r="AD141" s="117"/>
      <c r="AE141" s="117"/>
      <c r="AF141" s="117"/>
      <c r="AG141" s="117" t="s">
        <v>211</v>
      </c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</row>
    <row r="142" spans="1:60" ht="20.399999999999999" outlineLevel="1" x14ac:dyDescent="0.25">
      <c r="A142" s="140">
        <v>31</v>
      </c>
      <c r="B142" s="141" t="s">
        <v>224</v>
      </c>
      <c r="C142" s="151" t="s">
        <v>225</v>
      </c>
      <c r="D142" s="142" t="s">
        <v>182</v>
      </c>
      <c r="E142" s="143">
        <v>1</v>
      </c>
      <c r="F142" s="144"/>
      <c r="G142" s="145">
        <f t="shared" si="0"/>
        <v>0</v>
      </c>
      <c r="H142" s="122">
        <v>30472</v>
      </c>
      <c r="I142" s="122">
        <f t="shared" si="1"/>
        <v>30472</v>
      </c>
      <c r="J142" s="122">
        <v>0</v>
      </c>
      <c r="K142" s="122">
        <f t="shared" si="2"/>
        <v>0</v>
      </c>
      <c r="L142" s="122">
        <v>21</v>
      </c>
      <c r="M142" s="122">
        <f t="shared" si="3"/>
        <v>0</v>
      </c>
      <c r="N142" s="122">
        <v>1.3100000000000001E-2</v>
      </c>
      <c r="O142" s="122">
        <f t="shared" si="4"/>
        <v>0.01</v>
      </c>
      <c r="P142" s="122">
        <v>0</v>
      </c>
      <c r="Q142" s="122">
        <f t="shared" si="5"/>
        <v>0</v>
      </c>
      <c r="R142" s="122"/>
      <c r="S142" s="122" t="s">
        <v>209</v>
      </c>
      <c r="T142" s="122" t="s">
        <v>149</v>
      </c>
      <c r="U142" s="122">
        <v>0</v>
      </c>
      <c r="V142" s="122">
        <f t="shared" si="6"/>
        <v>0</v>
      </c>
      <c r="W142" s="122"/>
      <c r="X142" s="122" t="s">
        <v>210</v>
      </c>
      <c r="Y142" s="117"/>
      <c r="Z142" s="117"/>
      <c r="AA142" s="117"/>
      <c r="AB142" s="117"/>
      <c r="AC142" s="117"/>
      <c r="AD142" s="117"/>
      <c r="AE142" s="117"/>
      <c r="AF142" s="117"/>
      <c r="AG142" s="117" t="s">
        <v>211</v>
      </c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</row>
    <row r="143" spans="1:60" outlineLevel="1" x14ac:dyDescent="0.25">
      <c r="A143" s="140">
        <v>32</v>
      </c>
      <c r="B143" s="141" t="s">
        <v>226</v>
      </c>
      <c r="C143" s="151" t="s">
        <v>227</v>
      </c>
      <c r="D143" s="142" t="s">
        <v>0</v>
      </c>
      <c r="E143" s="143">
        <v>4217.9160000000002</v>
      </c>
      <c r="F143" s="144"/>
      <c r="G143" s="145">
        <f t="shared" si="0"/>
        <v>0</v>
      </c>
      <c r="H143" s="122">
        <v>0</v>
      </c>
      <c r="I143" s="122">
        <f t="shared" si="1"/>
        <v>0</v>
      </c>
      <c r="J143" s="122">
        <v>1.05</v>
      </c>
      <c r="K143" s="122">
        <f t="shared" si="2"/>
        <v>4428.8100000000004</v>
      </c>
      <c r="L143" s="122">
        <v>21</v>
      </c>
      <c r="M143" s="122">
        <f t="shared" si="3"/>
        <v>0</v>
      </c>
      <c r="N143" s="122">
        <v>0</v>
      </c>
      <c r="O143" s="122">
        <f t="shared" si="4"/>
        <v>0</v>
      </c>
      <c r="P143" s="122">
        <v>0</v>
      </c>
      <c r="Q143" s="122">
        <f t="shared" si="5"/>
        <v>0</v>
      </c>
      <c r="R143" s="122"/>
      <c r="S143" s="122" t="s">
        <v>103</v>
      </c>
      <c r="T143" s="122" t="s">
        <v>103</v>
      </c>
      <c r="U143" s="122">
        <v>0</v>
      </c>
      <c r="V143" s="122">
        <f t="shared" si="6"/>
        <v>0</v>
      </c>
      <c r="W143" s="122"/>
      <c r="X143" s="122" t="s">
        <v>198</v>
      </c>
      <c r="Y143" s="117"/>
      <c r="Z143" s="117"/>
      <c r="AA143" s="117"/>
      <c r="AB143" s="117"/>
      <c r="AC143" s="117"/>
      <c r="AD143" s="117"/>
      <c r="AE143" s="117"/>
      <c r="AF143" s="117"/>
      <c r="AG143" s="117" t="s">
        <v>199</v>
      </c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</row>
    <row r="144" spans="1:60" x14ac:dyDescent="0.25">
      <c r="A144" s="128" t="s">
        <v>98</v>
      </c>
      <c r="B144" s="129" t="s">
        <v>66</v>
      </c>
      <c r="C144" s="146" t="s">
        <v>67</v>
      </c>
      <c r="D144" s="130"/>
      <c r="E144" s="131"/>
      <c r="F144" s="132"/>
      <c r="G144" s="133">
        <f>SUMIF(AG145:AG147,"&lt;&gt;NOR",G145:G147)</f>
        <v>0</v>
      </c>
      <c r="H144" s="127"/>
      <c r="I144" s="127">
        <f>SUM(I145:I147)</f>
        <v>438.57000000000005</v>
      </c>
      <c r="J144" s="127"/>
      <c r="K144" s="127">
        <f>SUM(K145:K147)</f>
        <v>2275.5300000000002</v>
      </c>
      <c r="L144" s="127"/>
      <c r="M144" s="127">
        <f>SUM(M145:M147)</f>
        <v>0</v>
      </c>
      <c r="N144" s="127"/>
      <c r="O144" s="127">
        <f>SUM(O145:O147)</f>
        <v>0.01</v>
      </c>
      <c r="P144" s="127"/>
      <c r="Q144" s="127">
        <f>SUM(Q145:Q147)</f>
        <v>0</v>
      </c>
      <c r="R144" s="127"/>
      <c r="S144" s="127"/>
      <c r="T144" s="127"/>
      <c r="U144" s="127"/>
      <c r="V144" s="127">
        <f>SUM(V145:V147)</f>
        <v>3.0599999999999996</v>
      </c>
      <c r="W144" s="127"/>
      <c r="X144" s="127"/>
      <c r="AG144" t="s">
        <v>99</v>
      </c>
    </row>
    <row r="145" spans="1:60" outlineLevel="1" x14ac:dyDescent="0.25">
      <c r="A145" s="134">
        <v>33</v>
      </c>
      <c r="B145" s="135" t="s">
        <v>228</v>
      </c>
      <c r="C145" s="147" t="s">
        <v>229</v>
      </c>
      <c r="D145" s="136" t="s">
        <v>120</v>
      </c>
      <c r="E145" s="137">
        <v>2.1</v>
      </c>
      <c r="F145" s="138"/>
      <c r="G145" s="139">
        <f>ROUND(E145*F145,2)</f>
        <v>0</v>
      </c>
      <c r="H145" s="122">
        <v>9.39</v>
      </c>
      <c r="I145" s="122">
        <f>ROUND(E145*H145,2)</f>
        <v>19.72</v>
      </c>
      <c r="J145" s="122">
        <v>211.61</v>
      </c>
      <c r="K145" s="122">
        <f>ROUND(E145*J145,2)</f>
        <v>444.38</v>
      </c>
      <c r="L145" s="122">
        <v>21</v>
      </c>
      <c r="M145" s="122">
        <f>G145*(1+L145/100)</f>
        <v>0</v>
      </c>
      <c r="N145" s="122">
        <v>0</v>
      </c>
      <c r="O145" s="122">
        <f>ROUND(E145*N145,2)</f>
        <v>0</v>
      </c>
      <c r="P145" s="122">
        <v>0</v>
      </c>
      <c r="Q145" s="122">
        <f>ROUND(E145*P145,2)</f>
        <v>0</v>
      </c>
      <c r="R145" s="122"/>
      <c r="S145" s="122" t="s">
        <v>103</v>
      </c>
      <c r="T145" s="122" t="s">
        <v>103</v>
      </c>
      <c r="U145" s="122">
        <v>0.373</v>
      </c>
      <c r="V145" s="122">
        <f>ROUND(E145*U145,2)</f>
        <v>0.78</v>
      </c>
      <c r="W145" s="122"/>
      <c r="X145" s="122" t="s">
        <v>104</v>
      </c>
      <c r="Y145" s="117"/>
      <c r="Z145" s="117"/>
      <c r="AA145" s="117"/>
      <c r="AB145" s="117"/>
      <c r="AC145" s="117"/>
      <c r="AD145" s="117"/>
      <c r="AE145" s="117"/>
      <c r="AF145" s="117"/>
      <c r="AG145" s="117" t="s">
        <v>105</v>
      </c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</row>
    <row r="146" spans="1:60" outlineLevel="1" x14ac:dyDescent="0.25">
      <c r="A146" s="120"/>
      <c r="B146" s="121"/>
      <c r="C146" s="148" t="s">
        <v>230</v>
      </c>
      <c r="D146" s="123"/>
      <c r="E146" s="124">
        <v>2.1</v>
      </c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17"/>
      <c r="Z146" s="117"/>
      <c r="AA146" s="117"/>
      <c r="AB146" s="117"/>
      <c r="AC146" s="117"/>
      <c r="AD146" s="117"/>
      <c r="AE146" s="117"/>
      <c r="AF146" s="117"/>
      <c r="AG146" s="117" t="s">
        <v>107</v>
      </c>
      <c r="AH146" s="117">
        <v>0</v>
      </c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</row>
    <row r="147" spans="1:60" outlineLevel="1" x14ac:dyDescent="0.25">
      <c r="A147" s="140">
        <v>34</v>
      </c>
      <c r="B147" s="141" t="s">
        <v>231</v>
      </c>
      <c r="C147" s="151" t="s">
        <v>232</v>
      </c>
      <c r="D147" s="142" t="s">
        <v>233</v>
      </c>
      <c r="E147" s="143">
        <v>5</v>
      </c>
      <c r="F147" s="144"/>
      <c r="G147" s="145">
        <f>ROUND(E147*F147,2)</f>
        <v>0</v>
      </c>
      <c r="H147" s="122">
        <v>83.77</v>
      </c>
      <c r="I147" s="122">
        <f>ROUND(E147*H147,2)</f>
        <v>418.85</v>
      </c>
      <c r="J147" s="122">
        <v>366.23</v>
      </c>
      <c r="K147" s="122">
        <f>ROUND(E147*J147,2)</f>
        <v>1831.15</v>
      </c>
      <c r="L147" s="122">
        <v>21</v>
      </c>
      <c r="M147" s="122">
        <f>G147*(1+L147/100)</f>
        <v>0</v>
      </c>
      <c r="N147" s="122">
        <v>2.8300000000000001E-3</v>
      </c>
      <c r="O147" s="122">
        <f>ROUND(E147*N147,2)</f>
        <v>0.01</v>
      </c>
      <c r="P147" s="122">
        <v>0</v>
      </c>
      <c r="Q147" s="122">
        <f>ROUND(E147*P147,2)</f>
        <v>0</v>
      </c>
      <c r="R147" s="122"/>
      <c r="S147" s="122" t="s">
        <v>209</v>
      </c>
      <c r="T147" s="122" t="s">
        <v>149</v>
      </c>
      <c r="U147" s="122">
        <v>0.45600000000000002</v>
      </c>
      <c r="V147" s="122">
        <f>ROUND(E147*U147,2)</f>
        <v>2.2799999999999998</v>
      </c>
      <c r="W147" s="122"/>
      <c r="X147" s="122" t="s">
        <v>104</v>
      </c>
      <c r="Y147" s="117"/>
      <c r="Z147" s="117"/>
      <c r="AA147" s="117"/>
      <c r="AB147" s="117"/>
      <c r="AC147" s="117"/>
      <c r="AD147" s="117"/>
      <c r="AE147" s="117"/>
      <c r="AF147" s="117"/>
      <c r="AG147" s="117" t="s">
        <v>105</v>
      </c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</row>
    <row r="148" spans="1:60" x14ac:dyDescent="0.25">
      <c r="A148" s="128" t="s">
        <v>98</v>
      </c>
      <c r="B148" s="129" t="s">
        <v>68</v>
      </c>
      <c r="C148" s="146" t="s">
        <v>69</v>
      </c>
      <c r="D148" s="130"/>
      <c r="E148" s="131"/>
      <c r="F148" s="132"/>
      <c r="G148" s="133">
        <f>SUMIF(AG149:AG150,"&lt;&gt;NOR",G149:G150)</f>
        <v>0</v>
      </c>
      <c r="H148" s="127"/>
      <c r="I148" s="127">
        <f>SUM(I149:I150)</f>
        <v>591.24</v>
      </c>
      <c r="J148" s="127"/>
      <c r="K148" s="127">
        <f>SUM(K149:K150)</f>
        <v>7739.16</v>
      </c>
      <c r="L148" s="127"/>
      <c r="M148" s="127">
        <f>SUM(M149:M150)</f>
        <v>0</v>
      </c>
      <c r="N148" s="127"/>
      <c r="O148" s="127">
        <f>SUM(O149:O150)</f>
        <v>0.02</v>
      </c>
      <c r="P148" s="127"/>
      <c r="Q148" s="127">
        <f>SUM(Q149:Q150)</f>
        <v>0</v>
      </c>
      <c r="R148" s="127"/>
      <c r="S148" s="127"/>
      <c r="T148" s="127"/>
      <c r="U148" s="127"/>
      <c r="V148" s="127">
        <f>SUM(V149:V150)</f>
        <v>15.9</v>
      </c>
      <c r="W148" s="127"/>
      <c r="X148" s="127"/>
      <c r="AG148" t="s">
        <v>99</v>
      </c>
    </row>
    <row r="149" spans="1:60" outlineLevel="1" x14ac:dyDescent="0.25">
      <c r="A149" s="134">
        <v>35</v>
      </c>
      <c r="B149" s="135" t="s">
        <v>234</v>
      </c>
      <c r="C149" s="147" t="s">
        <v>235</v>
      </c>
      <c r="D149" s="136" t="s">
        <v>102</v>
      </c>
      <c r="E149" s="137">
        <v>156</v>
      </c>
      <c r="F149" s="138"/>
      <c r="G149" s="139">
        <f>ROUND(E149*F149,2)</f>
        <v>0</v>
      </c>
      <c r="H149" s="122">
        <v>3.79</v>
      </c>
      <c r="I149" s="122">
        <f>ROUND(E149*H149,2)</f>
        <v>591.24</v>
      </c>
      <c r="J149" s="122">
        <v>49.61</v>
      </c>
      <c r="K149" s="122">
        <f>ROUND(E149*J149,2)</f>
        <v>7739.16</v>
      </c>
      <c r="L149" s="122">
        <v>21</v>
      </c>
      <c r="M149" s="122">
        <f>G149*(1+L149/100)</f>
        <v>0</v>
      </c>
      <c r="N149" s="122">
        <v>1.3999999999999999E-4</v>
      </c>
      <c r="O149" s="122">
        <f>ROUND(E149*N149,2)</f>
        <v>0.02</v>
      </c>
      <c r="P149" s="122">
        <v>0</v>
      </c>
      <c r="Q149" s="122">
        <f>ROUND(E149*P149,2)</f>
        <v>0</v>
      </c>
      <c r="R149" s="122"/>
      <c r="S149" s="122" t="s">
        <v>103</v>
      </c>
      <c r="T149" s="122" t="s">
        <v>236</v>
      </c>
      <c r="U149" s="122">
        <v>0.10191</v>
      </c>
      <c r="V149" s="122">
        <f>ROUND(E149*U149,2)</f>
        <v>15.9</v>
      </c>
      <c r="W149" s="122"/>
      <c r="X149" s="122" t="s">
        <v>104</v>
      </c>
      <c r="Y149" s="117"/>
      <c r="Z149" s="117"/>
      <c r="AA149" s="117"/>
      <c r="AB149" s="117"/>
      <c r="AC149" s="117"/>
      <c r="AD149" s="117"/>
      <c r="AE149" s="117"/>
      <c r="AF149" s="117"/>
      <c r="AG149" s="117" t="s">
        <v>105</v>
      </c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</row>
    <row r="150" spans="1:60" outlineLevel="1" x14ac:dyDescent="0.25">
      <c r="A150" s="120"/>
      <c r="B150" s="121"/>
      <c r="C150" s="148" t="s">
        <v>237</v>
      </c>
      <c r="D150" s="123"/>
      <c r="E150" s="124">
        <v>156</v>
      </c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17"/>
      <c r="Z150" s="117"/>
      <c r="AA150" s="117"/>
      <c r="AB150" s="117"/>
      <c r="AC150" s="117"/>
      <c r="AD150" s="117"/>
      <c r="AE150" s="117"/>
      <c r="AF150" s="117"/>
      <c r="AG150" s="117" t="s">
        <v>107</v>
      </c>
      <c r="AH150" s="117">
        <v>0</v>
      </c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</row>
    <row r="151" spans="1:60" x14ac:dyDescent="0.25">
      <c r="A151" s="128" t="s">
        <v>98</v>
      </c>
      <c r="B151" s="129" t="s">
        <v>70</v>
      </c>
      <c r="C151" s="146" t="s">
        <v>71</v>
      </c>
      <c r="D151" s="130"/>
      <c r="E151" s="131"/>
      <c r="F151" s="132"/>
      <c r="G151" s="133">
        <f>SUMIF(AG152:AG158,"&lt;&gt;NOR",G152:G158)</f>
        <v>0</v>
      </c>
      <c r="H151" s="127"/>
      <c r="I151" s="127">
        <f>SUM(I152:I158)</f>
        <v>0</v>
      </c>
      <c r="J151" s="127"/>
      <c r="K151" s="127">
        <f>SUM(K152:K158)</f>
        <v>4939.62</v>
      </c>
      <c r="L151" s="127"/>
      <c r="M151" s="127">
        <f>SUM(M152:M158)</f>
        <v>0</v>
      </c>
      <c r="N151" s="127"/>
      <c r="O151" s="127">
        <f>SUM(O152:O158)</f>
        <v>0</v>
      </c>
      <c r="P151" s="127"/>
      <c r="Q151" s="127">
        <f>SUM(Q152:Q158)</f>
        <v>0</v>
      </c>
      <c r="R151" s="127"/>
      <c r="S151" s="127"/>
      <c r="T151" s="127"/>
      <c r="U151" s="127"/>
      <c r="V151" s="127">
        <f>SUM(V152:V158)</f>
        <v>4.47</v>
      </c>
      <c r="W151" s="127"/>
      <c r="X151" s="127"/>
      <c r="AG151" t="s">
        <v>99</v>
      </c>
    </row>
    <row r="152" spans="1:60" outlineLevel="1" x14ac:dyDescent="0.25">
      <c r="A152" s="140">
        <v>36</v>
      </c>
      <c r="B152" s="141" t="s">
        <v>238</v>
      </c>
      <c r="C152" s="151" t="s">
        <v>239</v>
      </c>
      <c r="D152" s="142" t="s">
        <v>240</v>
      </c>
      <c r="E152" s="143">
        <v>2</v>
      </c>
      <c r="F152" s="144"/>
      <c r="G152" s="145">
        <f t="shared" ref="G152:G158" si="7">ROUND(E152*F152,2)</f>
        <v>0</v>
      </c>
      <c r="H152" s="122">
        <v>0</v>
      </c>
      <c r="I152" s="122">
        <f t="shared" ref="I152:I158" si="8">ROUND(E152*H152,2)</f>
        <v>0</v>
      </c>
      <c r="J152" s="122">
        <v>300</v>
      </c>
      <c r="K152" s="122">
        <f t="shared" ref="K152:K158" si="9">ROUND(E152*J152,2)</f>
        <v>600</v>
      </c>
      <c r="L152" s="122">
        <v>21</v>
      </c>
      <c r="M152" s="122">
        <f t="shared" ref="M152:M158" si="10">G152*(1+L152/100)</f>
        <v>0</v>
      </c>
      <c r="N152" s="122">
        <v>0</v>
      </c>
      <c r="O152" s="122">
        <f t="shared" ref="O152:O158" si="11">ROUND(E152*N152,2)</f>
        <v>0</v>
      </c>
      <c r="P152" s="122">
        <v>0</v>
      </c>
      <c r="Q152" s="122">
        <f t="shared" ref="Q152:Q158" si="12">ROUND(E152*P152,2)</f>
        <v>0</v>
      </c>
      <c r="R152" s="122"/>
      <c r="S152" s="122" t="s">
        <v>103</v>
      </c>
      <c r="T152" s="122" t="s">
        <v>149</v>
      </c>
      <c r="U152" s="122">
        <v>0</v>
      </c>
      <c r="V152" s="122">
        <f t="shared" ref="V152:V158" si="13">ROUND(E152*U152,2)</f>
        <v>0</v>
      </c>
      <c r="W152" s="122"/>
      <c r="X152" s="122" t="s">
        <v>104</v>
      </c>
      <c r="Y152" s="117"/>
      <c r="Z152" s="117"/>
      <c r="AA152" s="117"/>
      <c r="AB152" s="117"/>
      <c r="AC152" s="117"/>
      <c r="AD152" s="117"/>
      <c r="AE152" s="117"/>
      <c r="AF152" s="117"/>
      <c r="AG152" s="117" t="s">
        <v>105</v>
      </c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</row>
    <row r="153" spans="1:60" outlineLevel="1" x14ac:dyDescent="0.25">
      <c r="A153" s="140">
        <v>37</v>
      </c>
      <c r="B153" s="141" t="s">
        <v>241</v>
      </c>
      <c r="C153" s="151" t="s">
        <v>242</v>
      </c>
      <c r="D153" s="142" t="s">
        <v>197</v>
      </c>
      <c r="E153" s="143">
        <v>2.2088000000000001</v>
      </c>
      <c r="F153" s="144"/>
      <c r="G153" s="145">
        <f t="shared" si="7"/>
        <v>0</v>
      </c>
      <c r="H153" s="122">
        <v>0</v>
      </c>
      <c r="I153" s="122">
        <f t="shared" si="8"/>
        <v>0</v>
      </c>
      <c r="J153" s="122">
        <v>168.5</v>
      </c>
      <c r="K153" s="122">
        <f t="shared" si="9"/>
        <v>372.18</v>
      </c>
      <c r="L153" s="122">
        <v>21</v>
      </c>
      <c r="M153" s="122">
        <f t="shared" si="10"/>
        <v>0</v>
      </c>
      <c r="N153" s="122">
        <v>0</v>
      </c>
      <c r="O153" s="122">
        <f t="shared" si="11"/>
        <v>0</v>
      </c>
      <c r="P153" s="122">
        <v>0</v>
      </c>
      <c r="Q153" s="122">
        <f t="shared" si="12"/>
        <v>0</v>
      </c>
      <c r="R153" s="122"/>
      <c r="S153" s="122" t="s">
        <v>103</v>
      </c>
      <c r="T153" s="122" t="s">
        <v>103</v>
      </c>
      <c r="U153" s="122">
        <v>0.27700000000000002</v>
      </c>
      <c r="V153" s="122">
        <f t="shared" si="13"/>
        <v>0.61</v>
      </c>
      <c r="W153" s="122"/>
      <c r="X153" s="122" t="s">
        <v>243</v>
      </c>
      <c r="Y153" s="117"/>
      <c r="Z153" s="117"/>
      <c r="AA153" s="117"/>
      <c r="AB153" s="117"/>
      <c r="AC153" s="117"/>
      <c r="AD153" s="117"/>
      <c r="AE153" s="117"/>
      <c r="AF153" s="117"/>
      <c r="AG153" s="117" t="s">
        <v>244</v>
      </c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</row>
    <row r="154" spans="1:60" outlineLevel="1" x14ac:dyDescent="0.25">
      <c r="A154" s="140">
        <v>38</v>
      </c>
      <c r="B154" s="141" t="s">
        <v>245</v>
      </c>
      <c r="C154" s="151" t="s">
        <v>246</v>
      </c>
      <c r="D154" s="142" t="s">
        <v>197</v>
      </c>
      <c r="E154" s="143">
        <v>2.2088000000000001</v>
      </c>
      <c r="F154" s="144"/>
      <c r="G154" s="145">
        <f t="shared" si="7"/>
        <v>0</v>
      </c>
      <c r="H154" s="122">
        <v>0</v>
      </c>
      <c r="I154" s="122">
        <f t="shared" si="8"/>
        <v>0</v>
      </c>
      <c r="J154" s="122">
        <v>234.5</v>
      </c>
      <c r="K154" s="122">
        <f t="shared" si="9"/>
        <v>517.96</v>
      </c>
      <c r="L154" s="122">
        <v>21</v>
      </c>
      <c r="M154" s="122">
        <f t="shared" si="10"/>
        <v>0</v>
      </c>
      <c r="N154" s="122">
        <v>0</v>
      </c>
      <c r="O154" s="122">
        <f t="shared" si="11"/>
        <v>0</v>
      </c>
      <c r="P154" s="122">
        <v>0</v>
      </c>
      <c r="Q154" s="122">
        <f t="shared" si="12"/>
        <v>0</v>
      </c>
      <c r="R154" s="122"/>
      <c r="S154" s="122" t="s">
        <v>103</v>
      </c>
      <c r="T154" s="122" t="s">
        <v>103</v>
      </c>
      <c r="U154" s="122">
        <v>0.49</v>
      </c>
      <c r="V154" s="122">
        <f t="shared" si="13"/>
        <v>1.08</v>
      </c>
      <c r="W154" s="122"/>
      <c r="X154" s="122" t="s">
        <v>243</v>
      </c>
      <c r="Y154" s="117"/>
      <c r="Z154" s="117"/>
      <c r="AA154" s="117"/>
      <c r="AB154" s="117"/>
      <c r="AC154" s="117"/>
      <c r="AD154" s="117"/>
      <c r="AE154" s="117"/>
      <c r="AF154" s="117"/>
      <c r="AG154" s="117" t="s">
        <v>244</v>
      </c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</row>
    <row r="155" spans="1:60" outlineLevel="1" x14ac:dyDescent="0.25">
      <c r="A155" s="140">
        <v>39</v>
      </c>
      <c r="B155" s="141" t="s">
        <v>247</v>
      </c>
      <c r="C155" s="151" t="s">
        <v>248</v>
      </c>
      <c r="D155" s="142" t="s">
        <v>197</v>
      </c>
      <c r="E155" s="143">
        <v>44.176079999999999</v>
      </c>
      <c r="F155" s="144"/>
      <c r="G155" s="145">
        <f t="shared" si="7"/>
        <v>0</v>
      </c>
      <c r="H155" s="122">
        <v>0</v>
      </c>
      <c r="I155" s="122">
        <f t="shared" si="8"/>
        <v>0</v>
      </c>
      <c r="J155" s="122">
        <v>16</v>
      </c>
      <c r="K155" s="122">
        <f t="shared" si="9"/>
        <v>706.82</v>
      </c>
      <c r="L155" s="122">
        <v>21</v>
      </c>
      <c r="M155" s="122">
        <f t="shared" si="10"/>
        <v>0</v>
      </c>
      <c r="N155" s="122">
        <v>0</v>
      </c>
      <c r="O155" s="122">
        <f t="shared" si="11"/>
        <v>0</v>
      </c>
      <c r="P155" s="122">
        <v>0</v>
      </c>
      <c r="Q155" s="122">
        <f t="shared" si="12"/>
        <v>0</v>
      </c>
      <c r="R155" s="122"/>
      <c r="S155" s="122" t="s">
        <v>103</v>
      </c>
      <c r="T155" s="122" t="s">
        <v>103</v>
      </c>
      <c r="U155" s="122">
        <v>0</v>
      </c>
      <c r="V155" s="122">
        <f t="shared" si="13"/>
        <v>0</v>
      </c>
      <c r="W155" s="122"/>
      <c r="X155" s="122" t="s">
        <v>243</v>
      </c>
      <c r="Y155" s="117"/>
      <c r="Z155" s="117"/>
      <c r="AA155" s="117"/>
      <c r="AB155" s="117"/>
      <c r="AC155" s="117"/>
      <c r="AD155" s="117"/>
      <c r="AE155" s="117"/>
      <c r="AF155" s="117"/>
      <c r="AG155" s="117" t="s">
        <v>244</v>
      </c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</row>
    <row r="156" spans="1:60" outlineLevel="1" x14ac:dyDescent="0.25">
      <c r="A156" s="140">
        <v>40</v>
      </c>
      <c r="B156" s="141" t="s">
        <v>249</v>
      </c>
      <c r="C156" s="151" t="s">
        <v>250</v>
      </c>
      <c r="D156" s="142" t="s">
        <v>197</v>
      </c>
      <c r="E156" s="143">
        <v>2.2088000000000001</v>
      </c>
      <c r="F156" s="144"/>
      <c r="G156" s="145">
        <f t="shared" si="7"/>
        <v>0</v>
      </c>
      <c r="H156" s="122">
        <v>0</v>
      </c>
      <c r="I156" s="122">
        <f t="shared" si="8"/>
        <v>0</v>
      </c>
      <c r="J156" s="122">
        <v>331</v>
      </c>
      <c r="K156" s="122">
        <f t="shared" si="9"/>
        <v>731.11</v>
      </c>
      <c r="L156" s="122">
        <v>21</v>
      </c>
      <c r="M156" s="122">
        <f t="shared" si="10"/>
        <v>0</v>
      </c>
      <c r="N156" s="122">
        <v>0</v>
      </c>
      <c r="O156" s="122">
        <f t="shared" si="11"/>
        <v>0</v>
      </c>
      <c r="P156" s="122">
        <v>0</v>
      </c>
      <c r="Q156" s="122">
        <f t="shared" si="12"/>
        <v>0</v>
      </c>
      <c r="R156" s="122"/>
      <c r="S156" s="122" t="s">
        <v>103</v>
      </c>
      <c r="T156" s="122" t="s">
        <v>103</v>
      </c>
      <c r="U156" s="122">
        <v>0.94199999999999995</v>
      </c>
      <c r="V156" s="122">
        <f t="shared" si="13"/>
        <v>2.08</v>
      </c>
      <c r="W156" s="122"/>
      <c r="X156" s="122" t="s">
        <v>243</v>
      </c>
      <c r="Y156" s="117"/>
      <c r="Z156" s="117"/>
      <c r="AA156" s="117"/>
      <c r="AB156" s="117"/>
      <c r="AC156" s="117"/>
      <c r="AD156" s="117"/>
      <c r="AE156" s="117"/>
      <c r="AF156" s="117"/>
      <c r="AG156" s="117" t="s">
        <v>244</v>
      </c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</row>
    <row r="157" spans="1:60" outlineLevel="1" x14ac:dyDescent="0.25">
      <c r="A157" s="140">
        <v>41</v>
      </c>
      <c r="B157" s="141" t="s">
        <v>251</v>
      </c>
      <c r="C157" s="151" t="s">
        <v>252</v>
      </c>
      <c r="D157" s="142" t="s">
        <v>197</v>
      </c>
      <c r="E157" s="143">
        <v>6.6264099999999999</v>
      </c>
      <c r="F157" s="144"/>
      <c r="G157" s="145">
        <f t="shared" si="7"/>
        <v>0</v>
      </c>
      <c r="H157" s="122">
        <v>0</v>
      </c>
      <c r="I157" s="122">
        <f t="shared" si="8"/>
        <v>0</v>
      </c>
      <c r="J157" s="122">
        <v>36.9</v>
      </c>
      <c r="K157" s="122">
        <f t="shared" si="9"/>
        <v>244.51</v>
      </c>
      <c r="L157" s="122">
        <v>21</v>
      </c>
      <c r="M157" s="122">
        <f t="shared" si="10"/>
        <v>0</v>
      </c>
      <c r="N157" s="122">
        <v>0</v>
      </c>
      <c r="O157" s="122">
        <f t="shared" si="11"/>
        <v>0</v>
      </c>
      <c r="P157" s="122">
        <v>0</v>
      </c>
      <c r="Q157" s="122">
        <f t="shared" si="12"/>
        <v>0</v>
      </c>
      <c r="R157" s="122"/>
      <c r="S157" s="122" t="s">
        <v>103</v>
      </c>
      <c r="T157" s="122" t="s">
        <v>103</v>
      </c>
      <c r="U157" s="122">
        <v>0.105</v>
      </c>
      <c r="V157" s="122">
        <f t="shared" si="13"/>
        <v>0.7</v>
      </c>
      <c r="W157" s="122"/>
      <c r="X157" s="122" t="s">
        <v>243</v>
      </c>
      <c r="Y157" s="117"/>
      <c r="Z157" s="117"/>
      <c r="AA157" s="117"/>
      <c r="AB157" s="117"/>
      <c r="AC157" s="117"/>
      <c r="AD157" s="117"/>
      <c r="AE157" s="117"/>
      <c r="AF157" s="117"/>
      <c r="AG157" s="117" t="s">
        <v>244</v>
      </c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</row>
    <row r="158" spans="1:60" outlineLevel="1" x14ac:dyDescent="0.25">
      <c r="A158" s="140">
        <v>42</v>
      </c>
      <c r="B158" s="141" t="s">
        <v>253</v>
      </c>
      <c r="C158" s="151" t="s">
        <v>254</v>
      </c>
      <c r="D158" s="142" t="s">
        <v>197</v>
      </c>
      <c r="E158" s="143">
        <v>2.2088000000000001</v>
      </c>
      <c r="F158" s="144"/>
      <c r="G158" s="145">
        <f t="shared" si="7"/>
        <v>0</v>
      </c>
      <c r="H158" s="122">
        <v>0</v>
      </c>
      <c r="I158" s="122">
        <f t="shared" si="8"/>
        <v>0</v>
      </c>
      <c r="J158" s="122">
        <v>800</v>
      </c>
      <c r="K158" s="122">
        <f t="shared" si="9"/>
        <v>1767.04</v>
      </c>
      <c r="L158" s="122">
        <v>21</v>
      </c>
      <c r="M158" s="122">
        <f t="shared" si="10"/>
        <v>0</v>
      </c>
      <c r="N158" s="122">
        <v>0</v>
      </c>
      <c r="O158" s="122">
        <f t="shared" si="11"/>
        <v>0</v>
      </c>
      <c r="P158" s="122">
        <v>0</v>
      </c>
      <c r="Q158" s="122">
        <f t="shared" si="12"/>
        <v>0</v>
      </c>
      <c r="R158" s="122"/>
      <c r="S158" s="122" t="s">
        <v>255</v>
      </c>
      <c r="T158" s="122" t="s">
        <v>149</v>
      </c>
      <c r="U158" s="122">
        <v>0</v>
      </c>
      <c r="V158" s="122">
        <f t="shared" si="13"/>
        <v>0</v>
      </c>
      <c r="W158" s="122"/>
      <c r="X158" s="122" t="s">
        <v>243</v>
      </c>
      <c r="Y158" s="117"/>
      <c r="Z158" s="117"/>
      <c r="AA158" s="117"/>
      <c r="AB158" s="117"/>
      <c r="AC158" s="117"/>
      <c r="AD158" s="117"/>
      <c r="AE158" s="117"/>
      <c r="AF158" s="117"/>
      <c r="AG158" s="117" t="s">
        <v>244</v>
      </c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</row>
    <row r="159" spans="1:60" x14ac:dyDescent="0.25">
      <c r="A159" s="128" t="s">
        <v>98</v>
      </c>
      <c r="B159" s="129" t="s">
        <v>72</v>
      </c>
      <c r="C159" s="146" t="s">
        <v>25</v>
      </c>
      <c r="D159" s="130"/>
      <c r="E159" s="131"/>
      <c r="F159" s="132"/>
      <c r="G159" s="133">
        <f>SUMIF(AG160:AG163,"&lt;&gt;NOR",G160:G163)</f>
        <v>0</v>
      </c>
      <c r="H159" s="127"/>
      <c r="I159" s="127">
        <f>SUM(I160:I163)</f>
        <v>0</v>
      </c>
      <c r="J159" s="127"/>
      <c r="K159" s="127">
        <f>SUM(K160:K163)</f>
        <v>6000</v>
      </c>
      <c r="L159" s="127"/>
      <c r="M159" s="127">
        <f>SUM(M160:M163)</f>
        <v>0</v>
      </c>
      <c r="N159" s="127"/>
      <c r="O159" s="127">
        <f>SUM(O160:O163)</f>
        <v>0</v>
      </c>
      <c r="P159" s="127"/>
      <c r="Q159" s="127">
        <f>SUM(Q160:Q163)</f>
        <v>0</v>
      </c>
      <c r="R159" s="127"/>
      <c r="S159" s="127"/>
      <c r="T159" s="127"/>
      <c r="U159" s="127"/>
      <c r="V159" s="127">
        <f>SUM(V160:V163)</f>
        <v>0</v>
      </c>
      <c r="W159" s="127"/>
      <c r="X159" s="127"/>
      <c r="AG159" t="s">
        <v>99</v>
      </c>
    </row>
    <row r="160" spans="1:60" outlineLevel="1" x14ac:dyDescent="0.25">
      <c r="A160" s="140">
        <v>43</v>
      </c>
      <c r="B160" s="141" t="s">
        <v>256</v>
      </c>
      <c r="C160" s="151" t="s">
        <v>257</v>
      </c>
      <c r="D160" s="142" t="s">
        <v>258</v>
      </c>
      <c r="E160" s="143">
        <v>1</v>
      </c>
      <c r="F160" s="144"/>
      <c r="G160" s="145">
        <f>ROUND(E160*F160,2)</f>
        <v>0</v>
      </c>
      <c r="H160" s="122">
        <v>0</v>
      </c>
      <c r="I160" s="122">
        <f>ROUND(E160*H160,2)</f>
        <v>0</v>
      </c>
      <c r="J160" s="122">
        <v>1000</v>
      </c>
      <c r="K160" s="122">
        <f>ROUND(E160*J160,2)</f>
        <v>1000</v>
      </c>
      <c r="L160" s="122">
        <v>21</v>
      </c>
      <c r="M160" s="122">
        <f>G160*(1+L160/100)</f>
        <v>0</v>
      </c>
      <c r="N160" s="122">
        <v>0</v>
      </c>
      <c r="O160" s="122">
        <f>ROUND(E160*N160,2)</f>
        <v>0</v>
      </c>
      <c r="P160" s="122">
        <v>0</v>
      </c>
      <c r="Q160" s="122">
        <f>ROUND(E160*P160,2)</f>
        <v>0</v>
      </c>
      <c r="R160" s="122"/>
      <c r="S160" s="122" t="s">
        <v>103</v>
      </c>
      <c r="T160" s="122" t="s">
        <v>149</v>
      </c>
      <c r="U160" s="122">
        <v>0</v>
      </c>
      <c r="V160" s="122">
        <f>ROUND(E160*U160,2)</f>
        <v>0</v>
      </c>
      <c r="W160" s="122"/>
      <c r="X160" s="122" t="s">
        <v>259</v>
      </c>
      <c r="Y160" s="117"/>
      <c r="Z160" s="117"/>
      <c r="AA160" s="117"/>
      <c r="AB160" s="117"/>
      <c r="AC160" s="117"/>
      <c r="AD160" s="117"/>
      <c r="AE160" s="117"/>
      <c r="AF160" s="117"/>
      <c r="AG160" s="117" t="s">
        <v>260</v>
      </c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</row>
    <row r="161" spans="1:60" outlineLevel="1" x14ac:dyDescent="0.25">
      <c r="A161" s="140">
        <v>44</v>
      </c>
      <c r="B161" s="141" t="s">
        <v>261</v>
      </c>
      <c r="C161" s="151" t="s">
        <v>262</v>
      </c>
      <c r="D161" s="142" t="s">
        <v>258</v>
      </c>
      <c r="E161" s="143">
        <v>1</v>
      </c>
      <c r="F161" s="144"/>
      <c r="G161" s="145">
        <f>ROUND(E161*F161,2)</f>
        <v>0</v>
      </c>
      <c r="H161" s="122">
        <v>0</v>
      </c>
      <c r="I161" s="122">
        <f>ROUND(E161*H161,2)</f>
        <v>0</v>
      </c>
      <c r="J161" s="122">
        <v>500</v>
      </c>
      <c r="K161" s="122">
        <f>ROUND(E161*J161,2)</f>
        <v>500</v>
      </c>
      <c r="L161" s="122">
        <v>21</v>
      </c>
      <c r="M161" s="122">
        <f>G161*(1+L161/100)</f>
        <v>0</v>
      </c>
      <c r="N161" s="122">
        <v>0</v>
      </c>
      <c r="O161" s="122">
        <f>ROUND(E161*N161,2)</f>
        <v>0</v>
      </c>
      <c r="P161" s="122">
        <v>0</v>
      </c>
      <c r="Q161" s="122">
        <f>ROUND(E161*P161,2)</f>
        <v>0</v>
      </c>
      <c r="R161" s="122"/>
      <c r="S161" s="122" t="s">
        <v>103</v>
      </c>
      <c r="T161" s="122" t="s">
        <v>149</v>
      </c>
      <c r="U161" s="122">
        <v>0</v>
      </c>
      <c r="V161" s="122">
        <f>ROUND(E161*U161,2)</f>
        <v>0</v>
      </c>
      <c r="W161" s="122"/>
      <c r="X161" s="122" t="s">
        <v>259</v>
      </c>
      <c r="Y161" s="117"/>
      <c r="Z161" s="117"/>
      <c r="AA161" s="117"/>
      <c r="AB161" s="117"/>
      <c r="AC161" s="117"/>
      <c r="AD161" s="117"/>
      <c r="AE161" s="117"/>
      <c r="AF161" s="117"/>
      <c r="AG161" s="117" t="s">
        <v>260</v>
      </c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</row>
    <row r="162" spans="1:60" outlineLevel="1" x14ac:dyDescent="0.25">
      <c r="A162" s="140">
        <v>45</v>
      </c>
      <c r="B162" s="141" t="s">
        <v>263</v>
      </c>
      <c r="C162" s="151" t="s">
        <v>264</v>
      </c>
      <c r="D162" s="142" t="s">
        <v>258</v>
      </c>
      <c r="E162" s="143">
        <v>1</v>
      </c>
      <c r="F162" s="144"/>
      <c r="G162" s="145">
        <f>ROUND(E162*F162,2)</f>
        <v>0</v>
      </c>
      <c r="H162" s="122">
        <v>0</v>
      </c>
      <c r="I162" s="122">
        <f>ROUND(E162*H162,2)</f>
        <v>0</v>
      </c>
      <c r="J162" s="122">
        <v>3000</v>
      </c>
      <c r="K162" s="122">
        <f>ROUND(E162*J162,2)</f>
        <v>3000</v>
      </c>
      <c r="L162" s="122">
        <v>21</v>
      </c>
      <c r="M162" s="122">
        <f>G162*(1+L162/100)</f>
        <v>0</v>
      </c>
      <c r="N162" s="122">
        <v>0</v>
      </c>
      <c r="O162" s="122">
        <f>ROUND(E162*N162,2)</f>
        <v>0</v>
      </c>
      <c r="P162" s="122">
        <v>0</v>
      </c>
      <c r="Q162" s="122">
        <f>ROUND(E162*P162,2)</f>
        <v>0</v>
      </c>
      <c r="R162" s="122"/>
      <c r="S162" s="122" t="s">
        <v>209</v>
      </c>
      <c r="T162" s="122" t="s">
        <v>149</v>
      </c>
      <c r="U162" s="122">
        <v>0</v>
      </c>
      <c r="V162" s="122">
        <f>ROUND(E162*U162,2)</f>
        <v>0</v>
      </c>
      <c r="W162" s="122"/>
      <c r="X162" s="122" t="s">
        <v>259</v>
      </c>
      <c r="Y162" s="117"/>
      <c r="Z162" s="117"/>
      <c r="AA162" s="117"/>
      <c r="AB162" s="117"/>
      <c r="AC162" s="117"/>
      <c r="AD162" s="117"/>
      <c r="AE162" s="117"/>
      <c r="AF162" s="117"/>
      <c r="AG162" s="117" t="s">
        <v>260</v>
      </c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</row>
    <row r="163" spans="1:60" outlineLevel="1" x14ac:dyDescent="0.25">
      <c r="A163" s="134">
        <v>46</v>
      </c>
      <c r="B163" s="135" t="s">
        <v>265</v>
      </c>
      <c r="C163" s="147" t="s">
        <v>266</v>
      </c>
      <c r="D163" s="136" t="s">
        <v>258</v>
      </c>
      <c r="E163" s="137">
        <v>1</v>
      </c>
      <c r="F163" s="138"/>
      <c r="G163" s="139">
        <f>ROUND(E163*F163,2)</f>
        <v>0</v>
      </c>
      <c r="H163" s="122">
        <v>0</v>
      </c>
      <c r="I163" s="122">
        <f>ROUND(E163*H163,2)</f>
        <v>0</v>
      </c>
      <c r="J163" s="122">
        <v>1500</v>
      </c>
      <c r="K163" s="122">
        <f>ROUND(E163*J163,2)</f>
        <v>1500</v>
      </c>
      <c r="L163" s="122">
        <v>21</v>
      </c>
      <c r="M163" s="122">
        <f>G163*(1+L163/100)</f>
        <v>0</v>
      </c>
      <c r="N163" s="122">
        <v>0</v>
      </c>
      <c r="O163" s="122">
        <f>ROUND(E163*N163,2)</f>
        <v>0</v>
      </c>
      <c r="P163" s="122">
        <v>0</v>
      </c>
      <c r="Q163" s="122">
        <f>ROUND(E163*P163,2)</f>
        <v>0</v>
      </c>
      <c r="R163" s="122"/>
      <c r="S163" s="122" t="s">
        <v>209</v>
      </c>
      <c r="T163" s="122" t="s">
        <v>149</v>
      </c>
      <c r="U163" s="122">
        <v>0</v>
      </c>
      <c r="V163" s="122">
        <f>ROUND(E163*U163,2)</f>
        <v>0</v>
      </c>
      <c r="W163" s="122"/>
      <c r="X163" s="122" t="s">
        <v>259</v>
      </c>
      <c r="Y163" s="117"/>
      <c r="Z163" s="117"/>
      <c r="AA163" s="117"/>
      <c r="AB163" s="117"/>
      <c r="AC163" s="117"/>
      <c r="AD163" s="117"/>
      <c r="AE163" s="117"/>
      <c r="AF163" s="117"/>
      <c r="AG163" s="117" t="s">
        <v>260</v>
      </c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</row>
    <row r="164" spans="1:60" x14ac:dyDescent="0.25">
      <c r="A164" s="3"/>
      <c r="B164" s="4"/>
      <c r="C164" s="152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E164">
        <v>15</v>
      </c>
      <c r="AF164">
        <v>21</v>
      </c>
      <c r="AG164" t="s">
        <v>85</v>
      </c>
    </row>
    <row r="165" spans="1:60" x14ac:dyDescent="0.25">
      <c r="C165" s="153"/>
      <c r="D165" s="10"/>
      <c r="AG165" t="s">
        <v>267</v>
      </c>
    </row>
    <row r="166" spans="1:60" x14ac:dyDescent="0.25">
      <c r="D166" s="10"/>
    </row>
    <row r="167" spans="1:60" x14ac:dyDescent="0.25">
      <c r="D167" s="10"/>
    </row>
    <row r="168" spans="1:60" x14ac:dyDescent="0.25">
      <c r="D168" s="10"/>
    </row>
    <row r="169" spans="1:60" x14ac:dyDescent="0.25">
      <c r="D169" s="10"/>
    </row>
    <row r="170" spans="1:60" x14ac:dyDescent="0.25">
      <c r="D170" s="10"/>
    </row>
    <row r="171" spans="1:60" x14ac:dyDescent="0.25">
      <c r="D171" s="10"/>
    </row>
    <row r="172" spans="1:60" x14ac:dyDescent="0.25">
      <c r="D172" s="10"/>
    </row>
    <row r="173" spans="1:60" x14ac:dyDescent="0.25">
      <c r="D173" s="10"/>
    </row>
    <row r="174" spans="1:60" x14ac:dyDescent="0.25">
      <c r="D174" s="10"/>
    </row>
    <row r="175" spans="1:60" x14ac:dyDescent="0.25">
      <c r="D175" s="10"/>
    </row>
    <row r="176" spans="1:60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SO05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'SO05 01 Pol'!Názvy_tisku</vt:lpstr>
      <vt:lpstr>oadresa</vt:lpstr>
      <vt:lpstr>Stavba!Objednatel</vt:lpstr>
      <vt:lpstr>Stavba!Objekt</vt:lpstr>
      <vt:lpstr>'SO05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2022-11-14T16:21:40Z</dcterms:modified>
</cp:coreProperties>
</file>