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60" windowWidth="19095" windowHeight="8445" activeTab="1"/>
  </bookViews>
  <sheets>
    <sheet name="KL" sheetId="14" r:id="rId1"/>
    <sheet name="VRN" sheetId="16" r:id="rId2"/>
    <sheet name="BOURACÍ PRÁCE" sheetId="13" r:id="rId3"/>
    <sheet name="NOVÝ STAV" sheetId="3" r:id="rId4"/>
    <sheet name="VÝPIS OKEN A DVEŘÍ" sheetId="7" r:id="rId5"/>
    <sheet name="VÝPIS KLEMPÍŘSKÝCH PRVKŮ" sheetId="8" r:id="rId6"/>
    <sheet name="VÝPIS OSTATNÍCH PRVKŮ" sheetId="9" r:id="rId7"/>
    <sheet name="ELEKTRO-PŮDA" sheetId="11" r:id="rId8"/>
    <sheet name="ELEKTRO-HROMOSVOD" sheetId="12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obl11">#REF!</definedName>
    <definedName name="__obl12">#REF!</definedName>
    <definedName name="__obl13">#REF!</definedName>
    <definedName name="__obl14">#REF!</definedName>
    <definedName name="__obl15">#REF!</definedName>
    <definedName name="__obl16">#REF!</definedName>
    <definedName name="__obl17">#REF!</definedName>
    <definedName name="__obl1710">#REF!</definedName>
    <definedName name="__obl1711">#REF!</definedName>
    <definedName name="__obl1712">#REF!</definedName>
    <definedName name="__obl1713">#REF!</definedName>
    <definedName name="__obl1714">#REF!</definedName>
    <definedName name="__obl1715">#REF!</definedName>
    <definedName name="__obl1716">#REF!</definedName>
    <definedName name="__obl1717">#REF!</definedName>
    <definedName name="__obl1718">#REF!</definedName>
    <definedName name="__obl1719">#REF!</definedName>
    <definedName name="__obl173">#REF!</definedName>
    <definedName name="__obl174">#REF!</definedName>
    <definedName name="__obl175">#REF!</definedName>
    <definedName name="__obl176">#REF!</definedName>
    <definedName name="__obl177">#REF!</definedName>
    <definedName name="__obl178">#REF!</definedName>
    <definedName name="__obl179">#REF!</definedName>
    <definedName name="__obl18">#REF!</definedName>
    <definedName name="__obl181">#REF!</definedName>
    <definedName name="__obl1816">#REF!</definedName>
    <definedName name="__obl1820">#REF!</definedName>
    <definedName name="__obl1821">#REF!</definedName>
    <definedName name="__obl1822">#REF!</definedName>
    <definedName name="__obl1823">#REF!</definedName>
    <definedName name="__obl1824">#REF!</definedName>
    <definedName name="__obl1825">#REF!</definedName>
    <definedName name="__obl1826">#REF!</definedName>
    <definedName name="__obl1827">#REF!</definedName>
    <definedName name="__obl1828">#REF!</definedName>
    <definedName name="__obl1829">#REF!</definedName>
    <definedName name="__obl183">#REF!</definedName>
    <definedName name="__obl1831">#REF!</definedName>
    <definedName name="__obl1832">#REF!</definedName>
    <definedName name="__obl184">#REF!</definedName>
    <definedName name="__obl185">#REF!</definedName>
    <definedName name="__obl186">#REF!</definedName>
    <definedName name="__obl187">#REF!</definedName>
    <definedName name="_obl11">#REF!</definedName>
    <definedName name="_obl12">#REF!</definedName>
    <definedName name="_obl13">#REF!</definedName>
    <definedName name="_obl14">#REF!</definedName>
    <definedName name="_obl15">#REF!</definedName>
    <definedName name="_obl16">#REF!</definedName>
    <definedName name="_obl17">#REF!</definedName>
    <definedName name="_obl1710">#REF!</definedName>
    <definedName name="_obl1711">#REF!</definedName>
    <definedName name="_obl1712">#REF!</definedName>
    <definedName name="_obl1713">#REF!</definedName>
    <definedName name="_obl1714">#REF!</definedName>
    <definedName name="_obl1715">#REF!</definedName>
    <definedName name="_obl1716">#REF!</definedName>
    <definedName name="_obl1717">#REF!</definedName>
    <definedName name="_obl1718">#REF!</definedName>
    <definedName name="_obl1719">#REF!</definedName>
    <definedName name="_obl173">#REF!</definedName>
    <definedName name="_obl174">#REF!</definedName>
    <definedName name="_obl175">#REF!</definedName>
    <definedName name="_obl176">#REF!</definedName>
    <definedName name="_obl177">#REF!</definedName>
    <definedName name="_obl178">#REF!</definedName>
    <definedName name="_obl179">#REF!</definedName>
    <definedName name="_obl18">#REF!</definedName>
    <definedName name="_obl181">#REF!</definedName>
    <definedName name="_obl1816">#REF!</definedName>
    <definedName name="_obl1820">#REF!</definedName>
    <definedName name="_obl1821">#REF!</definedName>
    <definedName name="_obl1822">#REF!</definedName>
    <definedName name="_obl1823">#REF!</definedName>
    <definedName name="_obl1824">#REF!</definedName>
    <definedName name="_obl1825">#REF!</definedName>
    <definedName name="_obl1826">#REF!</definedName>
    <definedName name="_obl1827">#REF!</definedName>
    <definedName name="_obl1828">#REF!</definedName>
    <definedName name="_obl1829">#REF!</definedName>
    <definedName name="_obl183">#REF!</definedName>
    <definedName name="_obl1831">#REF!</definedName>
    <definedName name="_obl1832">#REF!</definedName>
    <definedName name="_obl184">#REF!</definedName>
    <definedName name="_obl185">#REF!</definedName>
    <definedName name="_obl186">#REF!</definedName>
    <definedName name="_obl187">#REF!</definedName>
    <definedName name="_SO16" localSheetId="0" hidden="1">{#N/A,#N/A,TRUE,"Krycí list"}</definedName>
    <definedName name="_SO16" hidden="1">{#N/A,#N/A,TRUE,"Krycí list"}</definedName>
    <definedName name="_VZT1" localSheetId="0">SCHEDULED_PAYMENT+EXTRA_PAYMENT</definedName>
    <definedName name="_VZT1">SCHEDULED_PAYMENT+EXTRA_PAYMENT</definedName>
    <definedName name="_VZT2" localSheetId="0">DATE(YEAR([0]!Loan_Start),MONTH([0]!Loan_Start)+PAYMENT_NUMBER,DAY([0]!Loan_Start))</definedName>
    <definedName name="_VZT2">DATE(YEAR([0]!Loan_Start),MONTH([0]!Loan_Start)+PAYMENT_NUMBER,DAY([0]!Loan_Start))</definedName>
    <definedName name="_vzt3">#REF!</definedName>
    <definedName name="_VZT5">#REF!</definedName>
    <definedName name="_VZT6">#REF!</definedName>
    <definedName name="_VZT8">#REF!</definedName>
    <definedName name="a">#REF!</definedName>
    <definedName name="aaaaaaaa" localSheetId="0" hidden="1">{#N/A,#N/A,TRUE,"Krycí list"}</definedName>
    <definedName name="aaaaaaaa" hidden="1">{#N/A,#N/A,TRUE,"Krycí list"}</definedName>
    <definedName name="ASA">'[3]Krycí list'!$A$7</definedName>
    <definedName name="Beg_Bal">#REF!</definedName>
    <definedName name="bghrerr">#REF!</definedName>
    <definedName name="bhvfdgvf">#REF!</definedName>
    <definedName name="body_celkem">#REF!</definedName>
    <definedName name="body_kapitoly">#REF!</definedName>
    <definedName name="body_pomocny">#REF!</definedName>
    <definedName name="body_rozpocty">#REF!</definedName>
    <definedName name="category1">#REF!</definedName>
    <definedName name="CelkemObjekty" localSheetId="0">'KL'!$F$37</definedName>
    <definedName name="celkrozp">#REF!</definedName>
    <definedName name="cisloobjektu" localSheetId="0">#REF!</definedName>
    <definedName name="cisloobjektu">'[4]Krycí list'!$A$5</definedName>
    <definedName name="CisloStavby" localSheetId="0">'KL'!#REF!</definedName>
    <definedName name="cislostavby">'[4]Krycí list'!$A$7</definedName>
    <definedName name="d" localSheetId="0" hidden="1">{#N/A,#N/A,TRUE,"Krycí list"}</definedName>
    <definedName name="d" hidden="1">{#N/A,#N/A,TRUE,"Krycí list"}</definedName>
    <definedName name="dadresa" localSheetId="0">'KL'!$D$9</definedName>
    <definedName name="Data">#REF!</definedName>
    <definedName name="Datum" localSheetId="0">#REF!</definedName>
    <definedName name="Datum">#REF!</definedName>
    <definedName name="dfdaf">#REF!</definedName>
    <definedName name="DIČ" localSheetId="0">'KL'!$J$9</definedName>
    <definedName name="Dil" localSheetId="0">#REF!</definedName>
    <definedName name="Dil">#REF!</definedName>
    <definedName name="DKGJSDGS">#REF!</definedName>
    <definedName name="dmisto" localSheetId="0">'KL'!#REF!</definedName>
    <definedName name="dod">#REF!</definedName>
    <definedName name="Dodavka" localSheetId="0">#REF!</definedName>
    <definedName name="Dodavka">#REF!</definedName>
    <definedName name="Dodavka0" localSheetId="0">#REF!</definedName>
    <definedName name="Dodavka0">#REF!</definedName>
    <definedName name="dpsc" localSheetId="0">'KL'!#REF!</definedName>
    <definedName name="dsfbhbg">#REF!</definedName>
    <definedName name="End_Bal">#REF!</definedName>
    <definedName name="exter1">#REF!</definedName>
    <definedName name="Extra_Pay">#REF!</definedName>
    <definedName name="f">#REF!</definedName>
    <definedName name="Full_Print">#REF!</definedName>
    <definedName name="ha">#REF!</definedName>
    <definedName name="Header_Row">ROW(#REF!)</definedName>
    <definedName name="hovno">#REF!</definedName>
    <definedName name="hs">#REF!</definedName>
    <definedName name="HSV" localSheetId="0">#REF!</definedName>
    <definedName name="HSV">#REF!</definedName>
    <definedName name="HSV0" localSheetId="0">#REF!</definedName>
    <definedName name="HSV0">#REF!</definedName>
    <definedName name="HZS" localSheetId="0">#REF!</definedName>
    <definedName name="HZS">#REF!</definedName>
    <definedName name="HZS0" localSheetId="0">#REF!</definedName>
    <definedName name="HZS0">#REF!</definedName>
    <definedName name="IČO" localSheetId="0">'KL'!$J$8</definedName>
    <definedName name="Int">#REF!</definedName>
    <definedName name="inter1">#REF!</definedName>
    <definedName name="Interest_Rate">#REF!</definedName>
    <definedName name="JKSO" localSheetId="0">#REF!</definedName>
    <definedName name="JKSO">#REF!</definedName>
    <definedName name="jzzuggt">#REF!</definedName>
    <definedName name="Last_Row" localSheetId="0">IF('KL'!Values_Entered,Header_Row+'KL'!Number_of_Payments,Header_Row)</definedName>
    <definedName name="Last_Row">IF('KL'!Values_Entered,Header_Row+'KL'!Number_of_Payments,Header_Row)</definedName>
    <definedName name="Light" localSheetId="0" hidden="1">{#N/A,#N/A,TRUE,"Krycí list"}</definedName>
    <definedName name="Light" hidden="1">{#N/A,#N/A,TRUE,"Krycí list"}</definedName>
    <definedName name="Lighting" localSheetId="0" hidden="1">{#N/A,#N/A,TRUE,"Krycí list"}</definedName>
    <definedName name="Lighting" hidden="1">{#N/A,#N/A,TRUE,"Krycí list"}</definedName>
    <definedName name="Loan_Amount">#REF!</definedName>
    <definedName name="Loan_Start">#REF!</definedName>
    <definedName name="Loan_Years">#REF!</definedName>
    <definedName name="MaR" localSheetId="0" hidden="1">{#N/A,#N/A,TRUE,"Krycí list"}</definedName>
    <definedName name="MaR" hidden="1">{#N/A,#N/A,TRUE,"Krycí list"}</definedName>
    <definedName name="meraregulace" localSheetId="0" hidden="1">{#N/A,#N/A,TRUE,"Krycí list"}</definedName>
    <definedName name="meraregulace" hidden="1">{#N/A,#N/A,TRUE,"Krycí list"}</definedName>
    <definedName name="mereni" localSheetId="0">SCHEDULED_PAYMENT+EXTRA_PAYMENT</definedName>
    <definedName name="mereni">SCHEDULED_PAYMENT+EXTRA_PAYMENT</definedName>
    <definedName name="MJ" localSheetId="0">#REF!</definedName>
    <definedName name="MJ">#REF!</definedName>
    <definedName name="Mont" localSheetId="0">#REF!</definedName>
    <definedName name="Mont">#REF!</definedName>
    <definedName name="Montaz0" localSheetId="0">#REF!</definedName>
    <definedName name="Montaz0">#REF!</definedName>
    <definedName name="mts">#REF!</definedName>
    <definedName name="n" localSheetId="0">SCHEDULED_PAYMENT+EXTRA_PAYMENT</definedName>
    <definedName name="n">SCHEDULED_PAYMENT+EXTRA_PAYMENT</definedName>
    <definedName name="NazevDilu" localSheetId="0">#REF!</definedName>
    <definedName name="NazevDilu">#REF!</definedName>
    <definedName name="NazevObjektu" localSheetId="0">'KL'!$C$27</definedName>
    <definedName name="nazevobjektu">'[4]Krycí list'!$C$5</definedName>
    <definedName name="NazevStavby" localSheetId="0">'KL'!$D$6</definedName>
    <definedName name="nazevstavby">'[4]Krycí list'!$C$7</definedName>
    <definedName name="Num_Pmt_Per_Year">#REF!</definedName>
    <definedName name="Number_of_Payments" localSheetId="0">MATCH(0.01,End_Bal,-1)+1</definedName>
    <definedName name="Number_of_Payments">MATCH(0.01,End_Bal,-1)+1</definedName>
    <definedName name="obch_sleva">#REF!</definedName>
    <definedName name="Objednatel" localSheetId="0">'KL'!$D$10</definedName>
    <definedName name="Objednatel">#REF!</definedName>
    <definedName name="Objekt" localSheetId="0">'KL'!$B$27</definedName>
    <definedName name="_xlnm.Print_Area" localSheetId="2">'BOURACÍ PRÁCE'!$A$1:$H$63</definedName>
    <definedName name="_xlnm.Print_Area" localSheetId="8">'ELEKTRO-HROMOSVOD'!$A$1:$G$61</definedName>
    <definedName name="_xlnm.Print_Area" localSheetId="7">'ELEKTRO-PŮDA'!$A$1:$G$39</definedName>
    <definedName name="_xlnm.Print_Area" localSheetId="0">'KL'!$A$1:$I$44</definedName>
    <definedName name="_xlnm.Print_Area" localSheetId="3">'NOVÝ STAV'!$A$1:$H$108</definedName>
    <definedName name="_xlnm.Print_Area" localSheetId="1">'VRN'!$A$1:$G$19</definedName>
    <definedName name="_xlnm.Print_Area" localSheetId="5">'VÝPIS KLEMPÍŘSKÝCH PRVKŮ'!$A$1:$H$72</definedName>
    <definedName name="_xlnm.Print_Area" localSheetId="4">'VÝPIS OKEN A DVEŘÍ'!$A$1:$H$32</definedName>
    <definedName name="_xlnm.Print_Area" localSheetId="6">'VÝPIS OSTATNÍCH PRVKŮ'!$A$1:$H$39</definedName>
    <definedName name="odic" localSheetId="0">'KL'!$J$11</definedName>
    <definedName name="oico" localSheetId="0">'KL'!$J$10</definedName>
    <definedName name="omisto" localSheetId="0">'KL'!#REF!</definedName>
    <definedName name="onazev" localSheetId="0">'KL'!$D$11</definedName>
    <definedName name="op">#REF!</definedName>
    <definedName name="opsc" localSheetId="0">'KL'!#REF!</definedName>
    <definedName name="Outside" localSheetId="0" hidden="1">{#N/A,#N/A,TRUE,"Krycí list"}</definedName>
    <definedName name="Outside" hidden="1">{#N/A,#N/A,TRUE,"Krycí list"}</definedName>
    <definedName name="Pay_Date">#REF!</definedName>
    <definedName name="Pay_Num">#REF!</definedName>
    <definedName name="Payment_Date" localSheetId="0">DATE(YEAR(Loan_Start),MONTH(Loan_Start)+PAYMENT_NUMBER,DAY(Loan_Start))</definedName>
    <definedName name="Payment_Date">DATE(YEAR(Loan_Start),MONTH(Loan_Start)+PAYMENT_NUMBER,DAY(Loan_Start))</definedName>
    <definedName name="PocetMJ" localSheetId="0">#REF!</definedName>
    <definedName name="PocetMJ">#REF!</definedName>
    <definedName name="pokusAAAA">#REF!</definedName>
    <definedName name="pokusadres">#REF!</definedName>
    <definedName name="položka_A1">#REF!</definedName>
    <definedName name="položky">#REF!</definedName>
    <definedName name="pom_výp_zač">#REF!</definedName>
    <definedName name="pom_výpočty">#REF!</definedName>
    <definedName name="powersock" localSheetId="0" hidden="1">{#N/A,#N/A,TRUE,"Krycí list"}</definedName>
    <definedName name="powersock" hidden="1">{#N/A,#N/A,TRUE,"Krycí list"}</definedName>
    <definedName name="PowerSocket" localSheetId="0" hidden="1">{#N/A,#N/A,TRUE,"Krycí list"}</definedName>
    <definedName name="PowerSocket" hidden="1">{#N/A,#N/A,TRUE,"Krycí list"}</definedName>
    <definedName name="Poznamka" localSheetId="0">#REF!</definedName>
    <definedName name="Poznamka">#REF!</definedName>
    <definedName name="poznámka">#REF!</definedName>
    <definedName name="prep_schem">#REF!</definedName>
    <definedName name="Princ">#REF!</definedName>
    <definedName name="Print_Area_Reset" localSheetId="0">OFFSET(Full_Print,0,0,'KL'!Last_Row)</definedName>
    <definedName name="Print_Area_Reset">OFFSET(Full_Print,0,0,Last_Row)</definedName>
    <definedName name="Projektant" localSheetId="0">#REF!</definedName>
    <definedName name="Projektant">#REF!</definedName>
    <definedName name="PSV" localSheetId="0">#REF!</definedName>
    <definedName name="PSV">#REF!</definedName>
    <definedName name="PSV0" localSheetId="0">#REF!</definedName>
    <definedName name="PSV0">#REF!</definedName>
    <definedName name="QQ" localSheetId="0" hidden="1">{#N/A,#N/A,TRUE,"Krycí list"}</definedName>
    <definedName name="QQ" hidden="1">{#N/A,#N/A,TRUE,"Krycí list"}</definedName>
    <definedName name="QQQ" localSheetId="0" hidden="1">{#N/A,#N/A,TRUE,"Krycí list"}</definedName>
    <definedName name="QQQ" hidden="1">{#N/A,#N/A,TRUE,"Krycí list"}</definedName>
    <definedName name="rekapitulace">#REF!</definedName>
    <definedName name="rozp" localSheetId="0" hidden="1">{#N/A,#N/A,TRUE,"Krycí list"}</definedName>
    <definedName name="rozp" hidden="1">{#N/A,#N/A,TRUE,"Krycí list"}</definedName>
    <definedName name="rozvržení_rozp">#REF!</definedName>
    <definedName name="saboproud" localSheetId="0" hidden="1">{#N/A,#N/A,TRUE,"Krycí list"}</definedName>
    <definedName name="saboproud" hidden="1">{#N/A,#N/A,TRUE,"Krycí list"}</definedName>
    <definedName name="SazbaDPH1" localSheetId="0">'KL'!$D$17</definedName>
    <definedName name="SazbaDPH1">#REF!</definedName>
    <definedName name="SazbaDPH2" localSheetId="0">'KL'!$D$19</definedName>
    <definedName name="SazbaDPH2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loupecCC" localSheetId="0">#REF!</definedName>
    <definedName name="SloupecCC">#REF!</definedName>
    <definedName name="SloupecCisloPol" localSheetId="0">#REF!</definedName>
    <definedName name="SloupecCisloPol">#REF!</definedName>
    <definedName name="SloupecJC" localSheetId="0">#REF!</definedName>
    <definedName name="SloupecJC">#REF!</definedName>
    <definedName name="SloupecMJ" localSheetId="0">#REF!</definedName>
    <definedName name="SloupecMJ">#REF!</definedName>
    <definedName name="SloupecMnozstvi" localSheetId="0">#REF!</definedName>
    <definedName name="SloupecMnozstvi">#REF!</definedName>
    <definedName name="SloupecNazPol" localSheetId="0">#REF!</definedName>
    <definedName name="SloupecNazPol">#REF!</definedName>
    <definedName name="SloupecPC" localSheetId="0">#REF!</definedName>
    <definedName name="SloupecPC">#REF!</definedName>
    <definedName name="SoucetDilu" localSheetId="0">'KL'!#REF!</definedName>
    <definedName name="soupis" localSheetId="0" hidden="1">{#N/A,#N/A,TRUE,"Krycí list"}</definedName>
    <definedName name="soupis" hidden="1">{#N/A,#N/A,TRUE,"Krycí list"}</definedName>
    <definedName name="ssss">#REF!</definedName>
    <definedName name="StavbaCelkem" localSheetId="0">'KL'!$H$37</definedName>
    <definedName name="subslevy">#REF!</definedName>
    <definedName name="sum_kapitoly">#REF!</definedName>
    <definedName name="summary" localSheetId="0" hidden="1">{#N/A,#N/A,TRUE,"Krycí list"}</definedName>
    <definedName name="summary" hidden="1">{#N/A,#N/A,TRUE,"Krycí list"}</definedName>
    <definedName name="sumpok">#REF!</definedName>
    <definedName name="Switchboard" localSheetId="0" hidden="1">{#N/A,#N/A,TRUE,"Krycí list"}</definedName>
    <definedName name="Switchboard" hidden="1">{#N/A,#N/A,TRUE,"Krycí list"}</definedName>
    <definedName name="tab">#REF!</definedName>
    <definedName name="Total_Interest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yp" localSheetId="0">#REF!</definedName>
    <definedName name="Typ">#REF!</definedName>
    <definedName name="v">#REF!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IZA" localSheetId="0" hidden="1">{#N/A,#N/A,TRUE,"Krycí list"}</definedName>
    <definedName name="VIZA" hidden="1">{#N/A,#N/A,TRUE,"Krycí list"}</definedName>
    <definedName name="VIZA12" localSheetId="0" hidden="1">{#N/A,#N/A,TRUE,"Krycí list"}</definedName>
    <definedName name="VIZA12" hidden="1">{#N/A,#N/A,TRUE,"Krycí list"}</definedName>
    <definedName name="VRN" localSheetId="0">#REF!</definedName>
    <definedName name="VRN">#REF!</definedName>
    <definedName name="VRNKc" localSheetId="0">#REF!</definedName>
    <definedName name="VRNKc">#REF!</definedName>
    <definedName name="VRNnazev" localSheetId="0">#REF!</definedName>
    <definedName name="VRNnazev">#REF!</definedName>
    <definedName name="VRNproc" localSheetId="0">#REF!</definedName>
    <definedName name="VRNproc">#REF!</definedName>
    <definedName name="VRNzakl" localSheetId="0">#REF!</definedName>
    <definedName name="VRNzakl">#REF!</definedName>
    <definedName name="výpočty">#REF!</definedName>
    <definedName name="vystup">#REF!</definedName>
    <definedName name="vzduchna" localSheetId="0" hidden="1">{#N/A,#N/A,TRUE,"Krycí list"}</definedName>
    <definedName name="vzduchna" hidden="1">{#N/A,#N/A,TRUE,"Krycí list"}</definedName>
    <definedName name="Weak" localSheetId="0" hidden="1">{#N/A,#N/A,TRUE,"Krycí list"}</definedName>
    <definedName name="Weak" hidden="1">{#N/A,#N/A,TRUE,"Krycí list"}</definedName>
    <definedName name="wrn.Kontrolní._.rozpočet." localSheetId="0" hidden="1">{#N/A,#N/A,TRUE,"Krycí list"}</definedName>
    <definedName name="wrn.Kontrolní._.rozpočet." hidden="1">{#N/A,#N/A,TRUE,"Krycí list"}</definedName>
    <definedName name="wrn.Kontrolní._.rozpoeet." localSheetId="0" hidden="1">{#N/A,#N/A,TRUE,"Krycí list"}</definedName>
    <definedName name="wrn.Kontrolní._.rozpoeet." hidden="1">{#N/A,#N/A,TRUE,"Krycí list"}</definedName>
    <definedName name="zahrnsazby">#REF!</definedName>
    <definedName name="zahrnslevy">#REF!</definedName>
    <definedName name="Zakazka" localSheetId="0">#REF!</definedName>
    <definedName name="Zakazka">#REF!</definedName>
    <definedName name="Zaklad22" localSheetId="0">#REF!</definedName>
    <definedName name="Zaklad22">#REF!</definedName>
    <definedName name="Zaklad5" localSheetId="0">#REF!</definedName>
    <definedName name="Zaklad5">#REF!</definedName>
    <definedName name="Zhotovitel" localSheetId="0">'KL'!$D$8</definedName>
    <definedName name="Zhotovitel">#REF!</definedName>
  </definedNames>
  <calcPr calcId="152511"/>
</workbook>
</file>

<file path=xl/sharedStrings.xml><?xml version="1.0" encoding="utf-8"?>
<sst xmlns="http://schemas.openxmlformats.org/spreadsheetml/2006/main" count="888" uniqueCount="487">
  <si>
    <t>P.Č.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</si>
  <si>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</si>
  <si>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</si>
  <si>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</si>
  <si>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</si>
  <si>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</si>
  <si>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</si>
  <si>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</si>
  <si>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</si>
  <si>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</si>
  <si>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</si>
  <si>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</si>
  <si>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</si>
  <si>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</si>
  <si>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</si>
  <si>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</si>
  <si>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>Práce a dodávky HSV</t>
  </si>
  <si>
    <t>Zemní práce</t>
  </si>
  <si>
    <t>m3</t>
  </si>
  <si>
    <t>Uložení sypaniny do násypů nezhutněných</t>
  </si>
  <si>
    <t>m2</t>
  </si>
  <si>
    <t>t</t>
  </si>
  <si>
    <t>m</t>
  </si>
  <si>
    <t>Svislé a kompletní konstrukce</t>
  </si>
  <si>
    <t>Úpravy povrchu, podlahy, osazení</t>
  </si>
  <si>
    <t>611341121 RTO</t>
  </si>
  <si>
    <t>Systémová vápenocementová omítka</t>
  </si>
  <si>
    <t>9</t>
  </si>
  <si>
    <t>99</t>
  </si>
  <si>
    <t>Přesun hmot</t>
  </si>
  <si>
    <t>998</t>
  </si>
  <si>
    <t>PSV</t>
  </si>
  <si>
    <t>Práce a dodávky PSV</t>
  </si>
  <si>
    <t>711</t>
  </si>
  <si>
    <t>Izolace proti vodě, vlhkosti a plynům</t>
  </si>
  <si>
    <t>%</t>
  </si>
  <si>
    <t>Izolace tepelné</t>
  </si>
  <si>
    <t>71399901 SPC</t>
  </si>
  <si>
    <t>Konstrukce tesařské</t>
  </si>
  <si>
    <t>Konstrukce klempířské</t>
  </si>
  <si>
    <t>764999101 SPC</t>
  </si>
  <si>
    <t>Konstrukce truhlářské</t>
  </si>
  <si>
    <t>766999101 SPC</t>
  </si>
  <si>
    <t>766999102 SPC</t>
  </si>
  <si>
    <t>Konstrukce zámečnické</t>
  </si>
  <si>
    <t>767</t>
  </si>
  <si>
    <t>76799901 SPC</t>
  </si>
  <si>
    <t>76799902 SPC</t>
  </si>
  <si>
    <t>Dokončovací práce - malby</t>
  </si>
  <si>
    <t>784</t>
  </si>
  <si>
    <t>78499901 SPC</t>
  </si>
  <si>
    <t>D+M Systémová výmalba omítek</t>
  </si>
  <si>
    <t>Ostatní práce a dodávky</t>
  </si>
  <si>
    <t>999 9 SPC</t>
  </si>
  <si>
    <t>Celkem</t>
  </si>
  <si>
    <t>CELKEM</t>
  </si>
  <si>
    <t>Poznámka:</t>
  </si>
  <si>
    <t>Jednotkové položky zahrnují vedlejší rozpočtové náklady, náklady na montáž, dopravu, apod. a předepsané zkoušky, revize, manipulační řády, zaškolení obsluhy, není-li uvedeno jinak.</t>
  </si>
  <si>
    <t>Kalkulační vzorec vychází ze standardu "Rozpočtování a oceňování stavebních prací " ÚRS Praha, a.s.</t>
  </si>
  <si>
    <t>Ostatní konstrukce a práce</t>
  </si>
  <si>
    <t>Stavební práce a dodávky spojené s provedením funkčního celku PSV - výpomoce, doplňkové práce a dodávky,kompletace apod. Ostatní nespecifikované práce PSV.</t>
  </si>
  <si>
    <t>Stavební práce a dodávky spojené s provedením funkčního celku HSV - výpomoce, doplňkové práce a dodávky,kompletace apod. Ostatní nespecifikované práce HSV.</t>
  </si>
  <si>
    <t>Stavba:   REVOLUČNÍ 14 - OPRAVA STŘECHY</t>
  </si>
  <si>
    <t>Investor:   Město Krnov, Hlavní náměstí 96/1, 794 01 Krnov</t>
  </si>
  <si>
    <t>Umístění stavby:   Revoluční 914/14, Pod Bezručovým vrchem, 764 01 Krnov</t>
  </si>
  <si>
    <t>REVOLUČNÍ 14 - OPRAVA STŘECHY</t>
  </si>
  <si>
    <t>" Se spodním ovládáním, zaskleno trojsklem, včetně lemování pro příslušnou krytinu "</t>
  </si>
  <si>
    <t xml:space="preserve">" V ceně příslušenství dle PD " </t>
  </si>
  <si>
    <t>kus</t>
  </si>
  <si>
    <t>D+M Střešní okno 780x1180mm - Specifikace dle PD - O1</t>
  </si>
  <si>
    <t>D+M Střešní výlez pro nezateplenou půdu 450x730mm - Specifikace dle PD - O2</t>
  </si>
  <si>
    <t>" Včetně lemování pro příslušnou krytinu "</t>
  </si>
  <si>
    <t>766999103 SPC</t>
  </si>
  <si>
    <t>D+M Střešní okno pro nezateplenou půdu 450x550mm - Specifikace dle PD - O3</t>
  </si>
  <si>
    <t>766999104 SPC</t>
  </si>
  <si>
    <t>" PVC rám, zaskleno dvojsklem, bez plnění plynem "</t>
  </si>
  <si>
    <t>D+M Okno štítová zeď pro nezateplenou půdu 850x1200mm - Specifikace dle PD - O4</t>
  </si>
  <si>
    <t>NOVÝ STAV</t>
  </si>
  <si>
    <t>VÝPIS OKEN A DVEŘÍ</t>
  </si>
  <si>
    <t>Stavební práce a dodávky spojené s provedením funkčního celku 766</t>
  </si>
  <si>
    <t>kpl</t>
  </si>
  <si>
    <t xml:space="preserve">" Zednická výpomoc, doplňkové práce, kompletace, zřízení prostupů, zapravení prostupů, apod." </t>
  </si>
  <si>
    <t>Přesun hmot procentní pro konstrukce truhlářské v objektech v do 24 m</t>
  </si>
  <si>
    <t>VÝPIS KLEMPÍŘSKÝCH PRVKŮ</t>
  </si>
  <si>
    <t>" Prášková vypalovací barva, přední hrana nosu 40mm "</t>
  </si>
  <si>
    <t>" Včetně bočních PVC krytek, veškerých kotvících a systémových prvků a příslušenství dle PD "</t>
  </si>
  <si>
    <t>764999102 SPC</t>
  </si>
  <si>
    <t>" Včetně odvětrávacího komínku DN 100 v 500mm "</t>
  </si>
  <si>
    <t>" Včetně oplechování prostupu střechy (prostupový prvek dle krytiny), veškerých kotvících a systémových prvků a příslušenství dle PD "</t>
  </si>
  <si>
    <t>Stavební práce a dodávky spojené s provedením funkčního celku 764</t>
  </si>
  <si>
    <t>Přesun hmot procentní pro konstrukce klempířské v objektech v do 24 m</t>
  </si>
  <si>
    <t>Přesun hmot pro ostatní výrobky v objektech v do 24 m</t>
  </si>
  <si>
    <t>790999101 SPC</t>
  </si>
  <si>
    <t>Stavební práce a dodávky spojené s provedením funkčního celku 790</t>
  </si>
  <si>
    <t>" Délka 5,0m, 13 příček "</t>
  </si>
  <si>
    <t>790999102 SPC</t>
  </si>
  <si>
    <t>D+M Hliníkový žebřík 5,0m - Specifikace dle PD - P1</t>
  </si>
  <si>
    <t>D+M Odvětrání kanalizace trubka DN 100 dl 5,6m - Specifikace dle PD - 2K</t>
  </si>
  <si>
    <t>D+M Ohýbaný pozinkovaný parapet š 180mm, dl 0,85m - Specifikace dle PD - 1K</t>
  </si>
  <si>
    <t>" Délka 1,2m, 4 příčky, kotvený do zdiva komínu a dřevěné podesty "</t>
  </si>
  <si>
    <t>D+M Ocelový žebřík 1,2m pozinkovaný - Specifikace dle PD - P2</t>
  </si>
  <si>
    <t>790999103 SPC</t>
  </si>
  <si>
    <t>D+M Nerezová komínová dvířka na otvor 150x300mm - Specifikace dle PD - P3</t>
  </si>
  <si>
    <t xml:space="preserve">" V ceně veškeré kotvící prvky a příslušenství dle PD " </t>
  </si>
  <si>
    <t>762</t>
  </si>
  <si>
    <t>762999101 SPC</t>
  </si>
  <si>
    <t xml:space="preserve">krokev 160x180mm, dl 9,4m </t>
  </si>
  <si>
    <t>762999102 SPC</t>
  </si>
  <si>
    <t xml:space="preserve">výměna 160x180mm, dl 2,8m </t>
  </si>
  <si>
    <t>762999103 SPC</t>
  </si>
  <si>
    <t xml:space="preserve">výměna 160x180mm, dl 1,0m </t>
  </si>
  <si>
    <t>762999104 SPC</t>
  </si>
  <si>
    <t xml:space="preserve">výměna 160x180mm, dl 1,4m </t>
  </si>
  <si>
    <t>762999105 SPC</t>
  </si>
  <si>
    <t xml:space="preserve">pozednice 160x140mm, dl 22,7m </t>
  </si>
  <si>
    <t>762999106 SPC</t>
  </si>
  <si>
    <t xml:space="preserve">příložka 80x160mm, dl 1,5m </t>
  </si>
  <si>
    <t>762999107 SPC</t>
  </si>
  <si>
    <t xml:space="preserve">ztužidlo 140x150mm, dl 4,2m </t>
  </si>
  <si>
    <t>762999108 SPC</t>
  </si>
  <si>
    <t xml:space="preserve">fošna 60x200mm, dl 2,8m </t>
  </si>
  <si>
    <t>762999109 SPC</t>
  </si>
  <si>
    <t xml:space="preserve">fošna 60x200mm, dl 1,2m </t>
  </si>
  <si>
    <t>762999110 SPC</t>
  </si>
  <si>
    <t>" Včetně veškerých systémových a kotvících prvků, včetně příslušenství "</t>
  </si>
  <si>
    <t>762999111 SPC</t>
  </si>
  <si>
    <t xml:space="preserve">svorník M12 - dřevěné příložky </t>
  </si>
  <si>
    <t>Stavební práce a dodávky spojené s provedením funkčního celku 762</t>
  </si>
  <si>
    <t>76799903 SPC</t>
  </si>
  <si>
    <t>76799904 SPC</t>
  </si>
  <si>
    <t>76799905 SPC</t>
  </si>
  <si>
    <t>Přesun hmot procentní pro zámečnické konstrukce v objektech v do 24 m</t>
  </si>
  <si>
    <t>Stavební práce a dodávky spojené s provedením funkčního celku 767</t>
  </si>
  <si>
    <t>P.č.</t>
  </si>
  <si>
    <t>Číslo položky</t>
  </si>
  <si>
    <t>Název položky</t>
  </si>
  <si>
    <t>množství</t>
  </si>
  <si>
    <t>cena / MJ</t>
  </si>
  <si>
    <t>celkem (Kč)</t>
  </si>
  <si>
    <t>Díl:</t>
  </si>
  <si>
    <t>M21</t>
  </si>
  <si>
    <t>Elektromontáže</t>
  </si>
  <si>
    <t>210010301R00</t>
  </si>
  <si>
    <t>Krabice přístrojová KP, bez zapojení, kruhová DEMONTÁŽ</t>
  </si>
  <si>
    <t>stávající krabice na půdě</t>
  </si>
  <si>
    <t>210010342RZ1</t>
  </si>
  <si>
    <t>Krabice provedení IP44 včetně dodávky krabice</t>
  </si>
  <si>
    <t>pro přívod:1</t>
  </si>
  <si>
    <t>jiné rozbočení:3</t>
  </si>
  <si>
    <t>210011003RZ2</t>
  </si>
  <si>
    <t>Trubka hrdlovaná 21 včetně dodávky</t>
  </si>
  <si>
    <t>el.instalační trubky včetně koncovek a veškerého úchytného materiálu</t>
  </si>
  <si>
    <t>napojení RP:2</t>
  </si>
  <si>
    <t>napojení vyp:2</t>
  </si>
  <si>
    <t>napojení zás:2</t>
  </si>
  <si>
    <t>světla:46</t>
  </si>
  <si>
    <t>prořez:6</t>
  </si>
  <si>
    <t>210100001R00</t>
  </si>
  <si>
    <t xml:space="preserve">Ukončení vodičů v rozvaděči + zapojení do 2,5 mm2 </t>
  </si>
  <si>
    <t>210110001R00</t>
  </si>
  <si>
    <t>Spínač nástěnný jednopól.- řaz. 1, obyč.prostředí DEMONTÁŽ</t>
  </si>
  <si>
    <t>210110021RT1</t>
  </si>
  <si>
    <t>Spínač nástěnný jednopól.- řaz. 1, venkovní včetně dodávky spínače 3558-01750</t>
  </si>
  <si>
    <t>210111011R00</t>
  </si>
  <si>
    <t>Zásuvka domovní zapuštěná - provedení 2P+PE DEMONTÁŽ</t>
  </si>
  <si>
    <t>210111031RT2</t>
  </si>
  <si>
    <t>Zásuvka domovní v krabici - 2P+PE, venkovní včetně dodávky zásuvky 5518-2929</t>
  </si>
  <si>
    <t>210190001RZ3</t>
  </si>
  <si>
    <t>Montáž celoplechových rozvodnic do váhy 20 kg včetně dodávky RP</t>
  </si>
  <si>
    <t>RP půdy komplet výbava dle PD, včetně úchytného materiálu</t>
  </si>
  <si>
    <t>210200006RZ4</t>
  </si>
  <si>
    <t>Svítidlo žárovkové DEMONTÁŽ</t>
  </si>
  <si>
    <t>210200013R00</t>
  </si>
  <si>
    <t>Svítidlo včetně dodávky LA</t>
  </si>
  <si>
    <t>včetně úchytného materiálu a recyklačního poplatku</t>
  </si>
  <si>
    <t>210290001RZ7</t>
  </si>
  <si>
    <t xml:space="preserve">VRZ </t>
  </si>
  <si>
    <t>revize el.</t>
  </si>
  <si>
    <t>210800105RZ5</t>
  </si>
  <si>
    <t>Kabel CYKY 750 V 3x1,5 mm2 uložený v trubce včetně dodávky kabelu 3Cx1,5</t>
  </si>
  <si>
    <t>pro vyp:4</t>
  </si>
  <si>
    <t>pro světla:50</t>
  </si>
  <si>
    <t>prořez:5</t>
  </si>
  <si>
    <t>210800106RZ6</t>
  </si>
  <si>
    <t>Kabel CYKY 750 V 3x2,5 mm2 uložený v trubce včetně dodávky kabelu 3Cx2,5</t>
  </si>
  <si>
    <t>34551373</t>
  </si>
  <si>
    <t>Zásuvka venkovní jednonásob. s víčkem IP44</t>
  </si>
  <si>
    <t>Celkem za</t>
  </si>
  <si>
    <t>Část:   ELEKTROMONTÁŽE - PŮDA</t>
  </si>
  <si>
    <t>Část:   VÝPIS OSTATNÍCH PRVKŮ</t>
  </si>
  <si>
    <t>Část:   VÝPIS KLEMPÍŘSKÝCH PRVKŮ</t>
  </si>
  <si>
    <t>Část:   VÝPIS OKEN A DVEŘÍ</t>
  </si>
  <si>
    <t>Část:   NOVÝ STAV</t>
  </si>
  <si>
    <t>210220021RT1</t>
  </si>
  <si>
    <t>Vedení uzemňovací v zemi FeZn do 120 mm2 včetně pásku FeZn 30 x 4 mm</t>
  </si>
  <si>
    <t>Uzemnění svodů č. 1,2,3, včetně izolace spojů</t>
  </si>
  <si>
    <t>přímý výkop:22</t>
  </si>
  <si>
    <t>odbočky k domu:3</t>
  </si>
  <si>
    <t>napojení na stávající:6</t>
  </si>
  <si>
    <t>210220022RT1</t>
  </si>
  <si>
    <t>Vedení uzemňovací v zemi FeZn, D 8 - 10 mm včetně drátu FeZn 10 mm</t>
  </si>
  <si>
    <t>Vývody z pásku FeZn 30/4 ze země ke svodům a měřícím svorkám</t>
  </si>
  <si>
    <t>v zemi:6</t>
  </si>
  <si>
    <t>nad zemí:6</t>
  </si>
  <si>
    <t>210220101RT4</t>
  </si>
  <si>
    <t>Vodiče svodové AlMgSi do 10,Al 10,Cu 8 +podpěry včetně dodávky drátuAlMgSin 8 mm + PV</t>
  </si>
  <si>
    <t>3x svod včetně veškerých úchytú PV podpěr a všech potřebných komponentů</t>
  </si>
  <si>
    <t>č.1:15</t>
  </si>
  <si>
    <t>č.2:15</t>
  </si>
  <si>
    <t>č.3:15</t>
  </si>
  <si>
    <t>210220101RZ1</t>
  </si>
  <si>
    <t>Vodiče po střeše AlMgSi do 10,Al 10,Cu 8 +podpěry včetně dodávky drátuAlMgSin 8 mm + úchyty</t>
  </si>
  <si>
    <t>Vedení po střeše vřetně všech podpěr a svorek a všech potřebných komponentů</t>
  </si>
  <si>
    <t>hřeben:23</t>
  </si>
  <si>
    <t>komíny:12</t>
  </si>
  <si>
    <t>k okapům:30</t>
  </si>
  <si>
    <t>pom.jímače:11</t>
  </si>
  <si>
    <t>prořez:8</t>
  </si>
  <si>
    <t>210220211RZ1</t>
  </si>
  <si>
    <t>Tyč jímací s upev. na komín včetně dodávky jímací tyče + komponenty</t>
  </si>
  <si>
    <t>Kompletní jímač 2m včetně úchytů a upevnění</t>
  </si>
  <si>
    <t>210220352RT1</t>
  </si>
  <si>
    <t>Deska zemnící ZD01 2000 x 250 mm s přísl. včetně dodávky desky ZD 01</t>
  </si>
  <si>
    <t>Zemnící deska do výkopu na FeZn 30/4 pro svody č.1,2,3 včetně všech potřebných komponentů a izolace spojů v zemi</t>
  </si>
  <si>
    <t>210220361RT1</t>
  </si>
  <si>
    <t>Zemnič tyčový, zaražení a připojení, do 2 m včetně dodávky tyče ZT 28/2000</t>
  </si>
  <si>
    <t>Přizemnění pro svody č.1,2,3 včetně všech svorek a izolací spojů</t>
  </si>
  <si>
    <t>210220372RT1</t>
  </si>
  <si>
    <t>Úhelník ochranný nebo trubka s držáky do zdiva včetně ochran.úhelníku + 2 držáky do zdi</t>
  </si>
  <si>
    <t>Pro svody 1,2,3 komplet</t>
  </si>
  <si>
    <t>210220401RT1</t>
  </si>
  <si>
    <t>Označení svodu štítky, smaltované, umělá hmota včetně dodávky štítku</t>
  </si>
  <si>
    <t>Popisné štítky svodů</t>
  </si>
  <si>
    <t>210220431R00</t>
  </si>
  <si>
    <t>Tvarování montážního dílu jímače, ochr.trubky,úhel včetně materiálu</t>
  </si>
  <si>
    <t>pomocné jímače včetně svorek a vše potřebného k pomocnému jímači a jiné ohyby vedení</t>
  </si>
  <si>
    <t>pom. jímače:7</t>
  </si>
  <si>
    <t>ohyby jiné:24</t>
  </si>
  <si>
    <t>210220457RZ1</t>
  </si>
  <si>
    <t xml:space="preserve">Demontáž stávajícího H </t>
  </si>
  <si>
    <t>ks</t>
  </si>
  <si>
    <t>Celková demontáž stávajícího H včetně odvozu a likvidace komponentů na skládku atp..</t>
  </si>
  <si>
    <t>210220461R00</t>
  </si>
  <si>
    <t xml:space="preserve">Montáž provazového žebříku - budova nad 10 m </t>
  </si>
  <si>
    <t>2x přesun na každé straně objektu</t>
  </si>
  <si>
    <t>210220463R00</t>
  </si>
  <si>
    <t xml:space="preserve">Montáž vysouvacího žebříku-budova nad 10 m </t>
  </si>
  <si>
    <t>Na každé straně objektu 2x</t>
  </si>
  <si>
    <t>210290002RZ1</t>
  </si>
  <si>
    <t xml:space="preserve">Revize hromosvodu </t>
  </si>
  <si>
    <t>revize hromosvodu včetně předání díla</t>
  </si>
  <si>
    <t>3571616RZ</t>
  </si>
  <si>
    <t>Kompletní sada vodiče CUI</t>
  </si>
  <si>
    <t>Sada vodiče CUI přednastavená pro 3,5m včetně veškerých instalačních komponentů a měřící svorkovnice</t>
  </si>
  <si>
    <t>M46</t>
  </si>
  <si>
    <t>Zemní práce při montážích</t>
  </si>
  <si>
    <t>460200164RT2</t>
  </si>
  <si>
    <t>Výkop kabelové rýhy 35/80 cm  hor.4 ruční výkop rýhy</t>
  </si>
  <si>
    <t>Pro uzemnění svodů č.1,2,3</t>
  </si>
  <si>
    <t>460570164R00</t>
  </si>
  <si>
    <t xml:space="preserve">Zához rýhy 35/80 cm, hornina třídy 4, se zhutněním </t>
  </si>
  <si>
    <t xml:space="preserve">Kompletní zához včetně úpravy terénu </t>
  </si>
  <si>
    <t>Část:   ELEKTROMONTÁŽE - HROMOSVOD</t>
  </si>
  <si>
    <t>764999103 SPC</t>
  </si>
  <si>
    <t>D+M Okapový žlab půlkruhový DN 150 - Specifikace dle PD - 3K</t>
  </si>
  <si>
    <t>" Včetně  veškerých kotvících a systémových prvků a příslušenství dle PD "</t>
  </si>
  <si>
    <t>" TiZn 0,70mm "</t>
  </si>
  <si>
    <t>" FeZn 0,63mm "</t>
  </si>
  <si>
    <t>" FeZn 0,75mm "</t>
  </si>
  <si>
    <t>" Včetně půlkruhových háků žlabových na krokve po cca 900mm "</t>
  </si>
  <si>
    <t>764999104 SPC</t>
  </si>
  <si>
    <t>D+M Čelo půlkruhový žlab DN 150 - Specifikace dle PD - 4K</t>
  </si>
  <si>
    <t>764999105 SPC</t>
  </si>
  <si>
    <t>D+M Kotlík závěsný půlkulatý DN 150 - Specifikace dle PD - 5K</t>
  </si>
  <si>
    <t>" Včetně žlabového hrdla DN 125 a 2x kruhového kolena DN 125 "</t>
  </si>
  <si>
    <t>764999106 SPC</t>
  </si>
  <si>
    <t>D+M Svod kruhový DN 125 - Specifikace dle PD - 6K</t>
  </si>
  <si>
    <t>764999107 SPC</t>
  </si>
  <si>
    <t>D+M Lapač splavenin DN 125 - Specifikace dle PD - 7K</t>
  </si>
  <si>
    <t>" Šedá litina "</t>
  </si>
  <si>
    <t>" Včetně objímek a vrutů pro objmímku pro kotvení do zdiva "</t>
  </si>
  <si>
    <t>764999108 SPC</t>
  </si>
  <si>
    <t>D+M Nástřešní žlab r.š. 800 - Specifikace dle PD - 8K</t>
  </si>
  <si>
    <t>" Včetně žlaboých háků "</t>
  </si>
  <si>
    <t>764999109 SPC</t>
  </si>
  <si>
    <t>764999110 SPC</t>
  </si>
  <si>
    <t>D+M Žlabové hrdlo DN 125 - Specifikace dle PD - 9K</t>
  </si>
  <si>
    <t>764999111 SPC</t>
  </si>
  <si>
    <t>" Systémový prvek krytiny "</t>
  </si>
  <si>
    <t>764999112 SPC</t>
  </si>
  <si>
    <t>" Závětrná lišta, kotveno pomocí ocelových příponek "</t>
  </si>
  <si>
    <t>764999113 SPC</t>
  </si>
  <si>
    <t>764999114 SPC</t>
  </si>
  <si>
    <t>764999115 SPC</t>
  </si>
  <si>
    <t>D+M Hřebenáč krytiny - Specifikace dle PD - 15K</t>
  </si>
  <si>
    <t>D+M Oplechování okapová hrana š 300mm - Specifikace dle PD - 10K</t>
  </si>
  <si>
    <t>D+M Oplechování okapová hrana š 1000mm - Specifikace dle PD - 11K</t>
  </si>
  <si>
    <t>D+M Oplechování pultová hrana š 400mm - Specifikace dle PD - 12K</t>
  </si>
  <si>
    <t>D+M Oplechování lemování zdí š 400mm  - Specifikace dle PD - 13K</t>
  </si>
  <si>
    <t>D+M Oplechování lemování zdí v okolí komínu a větracích šachet š 400mm - Specifikace dle PD - 14K</t>
  </si>
  <si>
    <t>790999104 SPC</t>
  </si>
  <si>
    <t xml:space="preserve">" V ceně veškeré systémové a kotvící prvky a příslušenství dle PD " </t>
  </si>
  <si>
    <t>790999105 SPC</t>
  </si>
  <si>
    <t>D+M Ocelový pozinkovaný střešní stupínek pozink 140/50mm - Specifikace dle PD - P5</t>
  </si>
  <si>
    <t>" Včetně vzpěr komínové lávky "</t>
  </si>
  <si>
    <t>790999106 SPC</t>
  </si>
  <si>
    <t>" Včetně vzpěr komínové lávky a držáku komínové lávky. Lávka opatřena zábradlím v 1,0m "</t>
  </si>
  <si>
    <t>790999107 SPC</t>
  </si>
  <si>
    <t>D+M Nerezová větrací mřížka 200/200m - Specifikace dle PD - P7</t>
  </si>
  <si>
    <t>D+M Komínová lávka ocelový pozinkovaný rošt dl 10m - Specifikace dle PD - P6</t>
  </si>
  <si>
    <t>D+M Sněhová zábrana dl 21m - Specifikace dle PD - P4</t>
  </si>
  <si>
    <t>Hloubení jam nezapažených v hornině tř. 3 objemu do 100 m3</t>
  </si>
  <si>
    <t>" Hloubení nezapažených jam a zářezů s urovnáním dna do předepsaného profilu a spádu v hornině tř. 3 do 100 m3 "</t>
  </si>
  <si>
    <t>161101103 RTO</t>
  </si>
  <si>
    <t>Svislé přemístění výkopku z horniny</t>
  </si>
  <si>
    <t>" Svislé přemístění výkopku bez naložení do dopravní nádoby avšak s vyprázdněním dopravní nádoby na hromadu nebo do dopravního prostředku. "</t>
  </si>
  <si>
    <t>" Uložení vykopané zeminy na meziskládku "</t>
  </si>
  <si>
    <t>Ostatní konstrukce a práce-bourání</t>
  </si>
  <si>
    <t>003</t>
  </si>
  <si>
    <t>941121112 RTO</t>
  </si>
  <si>
    <t>Montáž lešení řadového trubkového těžkého s podlahami zatížení do 300 kg/m2 š do 1,5 m v do 20 m</t>
  </si>
  <si>
    <t>" Cena včetně dopravy a celkové doby pronájmu lešení "</t>
  </si>
  <si>
    <t>941121812 RTO</t>
  </si>
  <si>
    <t>Demontáž lešení řadového trubkového těžkého s podlahami zatížení do 300 kg/m2 š do 1,5 m v do 20 m</t>
  </si>
  <si>
    <t>" Součástí ceny demontáže je zapravení otvorů po lešenářských kotvách systémovými ucpávkami a jejich povrchová úprava "</t>
  </si>
  <si>
    <t>" Demontáž venkovního lešení "</t>
  </si>
  <si>
    <t>944511111 RTO</t>
  </si>
  <si>
    <t>Montáž ochranné sítě z textílie z umělých vláken</t>
  </si>
  <si>
    <t>" Cena včetně celkové doby pronájmu sítě  "</t>
  </si>
  <si>
    <t>Demontáž ochranné sítě z textílie z umělých vláken</t>
  </si>
  <si>
    <t>944711114 RTO</t>
  </si>
  <si>
    <t>Montáž záchytné stříšky š přes 2,5 m</t>
  </si>
  <si>
    <t>Demontáž záchytné stříšky š přes 2,5 m</t>
  </si>
  <si>
    <t>968</t>
  </si>
  <si>
    <t>968999101 SPC</t>
  </si>
  <si>
    <t>" Včetně zapravení míst po vybourání "</t>
  </si>
  <si>
    <t xml:space="preserve">" Včetně naložení, svislého a vodorovného přesunu suti, odvoz stavební suti, likvidace v souladu se zákonem č. 185/2001 Sb., o odpadech dle technologie a místa určené zhotovitelem, včetně poplatků za uložení odpadu " </t>
  </si>
  <si>
    <t>968999102 SPC</t>
  </si>
  <si>
    <t>968999103 SPC</t>
  </si>
  <si>
    <t>981999012 SPC</t>
  </si>
  <si>
    <t>Vyčištění budov bytové a občanské výstavby při výšce podlaží do 4 m</t>
  </si>
  <si>
    <t>978</t>
  </si>
  <si>
    <t>97899932 SPC</t>
  </si>
  <si>
    <t>Náklady spojené s odvozem a uložením suti</t>
  </si>
  <si>
    <t>9998 SPC</t>
  </si>
  <si>
    <t>BOURACÍ PRÁCE</t>
  </si>
  <si>
    <t>Způsob ocenění vlastních položek: Jednotková cena u položek se tvoří spojováním položek jednotlivých stavebních prací a dodávek. Základním předpokladem pro kalkulaci je volba kalkulačního vzorce a jeho jednotlivých složek, jejichž počet závisí na charakteru stavební výroby a organizace firmy. Kalkulační vzorec reprezentuje stanovená struktura výpočtu (odhadu ceny), kterou tvoří kalkulační složky s jednoznačně určeným obsahem. Kalkulační vzorec slouží ke stanovení vlastních nákladů kalkulačních jednotek (stavebního konstrukčního prvku, objektu, stavby apod.) Ve stavebních firmách se nejčastěji používá následující vzorec. 
Kalkulační vzorec: Jednotková cena = Materiál + Přímé náklady + Nepřímé náklady + Zisk
                              Přímé náklady = Mzdy + Stroje + Ostatní přímé náklady
                              Nepřímé náklady = Režie výrobní + Režie správní</t>
  </si>
  <si>
    <t>Výkazy množství u jednotlivých položek vychází z projektové dokumentace a jsou automaticky generovány grafickým a rozpočtovacím programem.</t>
  </si>
  <si>
    <t>Část:   BOURACÍ PRÁCE</t>
  </si>
  <si>
    <t>Vyklizení a zpětné nastěhování vybavení</t>
  </si>
  <si>
    <t>" Vyklizení a zpětné nastěhování vybavení " 14,4*21,1</t>
  </si>
  <si>
    <t>" Čistý úklid v objektech " 14,4*21,1</t>
  </si>
  <si>
    <t>" Hloubení jámy pro lapače naplavenin " 3*(1,2*1,2*0,5)</t>
  </si>
  <si>
    <t>" 12% z celkového objemu " 2,2*0,12</t>
  </si>
  <si>
    <t>Zásyp jam, šachet rýh nebo kolem objektů sypaninou se zhutněním</t>
  </si>
  <si>
    <t>" Zpětný zásyp jámy kolem objektu zeminou z výkopů "</t>
  </si>
  <si>
    <t xml:space="preserve">" Lešení včetně ochranného zábradlí, podlahových zarážek, závětrování, zakrývání otvorů, prvků a konstrukcí proti znečištění a poškození" </t>
  </si>
  <si>
    <t>" Venkovní lešení " (21,3+21,7)*13,5</t>
  </si>
  <si>
    <t>" Půdní lešení "</t>
  </si>
  <si>
    <t>" Cena včetně celkové doby pronájmu stříšky "</t>
  </si>
  <si>
    <t>345999101 SPC</t>
  </si>
  <si>
    <t>" V ceně oklepání nesoudržné omítky, vyplnění spár, doplnění říms "</t>
  </si>
  <si>
    <t>" Vyspravení zídek pod pozednicemi maltou cementovou " 0,3*(0,3*1,5*(21,1+20,7))</t>
  </si>
  <si>
    <t>" Vyspravení komínů maltou cementovou " (5,5*(2*0,5+3*(0,9*0,5)+0,8*0,8+0,5*1,7))</t>
  </si>
  <si>
    <t>345999102 SPC</t>
  </si>
  <si>
    <t>" Vyspravení komínových hlavic š do 800mm pomocí penetrace a reprofilační hmoty "</t>
  </si>
  <si>
    <t>D+M Vyspravení komínových hlavic š do 800mm - Specifikace dle PD</t>
  </si>
  <si>
    <t>" Omítky stávajících stěn "</t>
  </si>
  <si>
    <t>" Omítky komínových těles "</t>
  </si>
  <si>
    <t>Demontáž dřevěného krytu 600x800mm - Specifikace dle PD</t>
  </si>
  <si>
    <t>" Demontáž stávajícího dřevěného krytu expanzní nádoby "</t>
  </si>
  <si>
    <t>" Demontáž bednění a laťování bednění střech rovných, obloukových, sklonu do 60 st. se všemi nadstřešními konstrukcemi z prken hrubých, hoblovaných tl. do 32 mm " 9,1*(21,3+21,7)</t>
  </si>
  <si>
    <t>Demontáž bednění střech z prken se všemi nadstřešními konstrukcemi</t>
  </si>
  <si>
    <t>Demontáž vázaných kcí krovů z hranolů průřezové plochy do 288 cm2</t>
  </si>
  <si>
    <t>Demontáž SDK příčky s jednoduchou ocelovou nosnou konstrukcí opláštění dvojité</t>
  </si>
  <si>
    <t>763</t>
  </si>
  <si>
    <t>" Demontáž příček ze sádrokartonových desek s nosnou konstrukcí z ocelových profilů jednoduchých, opláštění dvojité " (4,5+3,7+3,6+4,5)*3,5</t>
  </si>
  <si>
    <t>Montáž vázaných kcí krovů pravidelných z hraněného řeziva průřezové plochy do 288 cm2</t>
  </si>
  <si>
    <t>" Demontáž vázaných konstrukcí krovů sklonu do 60 st. z hranolů, hranolků, fošen, průřezové plochy přes 224 do 288 cm2 " 15,2*18</t>
  </si>
  <si>
    <t>" Montáž vázaných konstrukcí krovů střech pultových, sedlových, valbových, stanových čtvercového nebo obdélníkového půdorysu, z řeziva hraněného průřezové plochy přes 224 do 288 cm2 " 15,2*18</t>
  </si>
  <si>
    <t>Přesun hmot procentní pro kce tesařské v objektech v do 24 m</t>
  </si>
  <si>
    <t>Konstrukce suché výstavby</t>
  </si>
  <si>
    <t>Přesun hmot procentní pro sádrokartonové konstrukce v objektech v do 24 m</t>
  </si>
  <si>
    <t>Stavební práce a dodávky spojené s provedením funkčního celku 763</t>
  </si>
  <si>
    <t>D+M ztužení vaznice U 160 dl 20,7m - OK1</t>
  </si>
  <si>
    <t>D+M rozpěra plné vazby JACKL 120/120/5mm dl 6,6m - OK2</t>
  </si>
  <si>
    <t>D+M roznášecí deska 240/240mm - OK3</t>
  </si>
  <si>
    <t>D+M svorník M12 - ztužení vaznice</t>
  </si>
  <si>
    <t>D+M kotevní ztužidla M12</t>
  </si>
  <si>
    <t xml:space="preserve">" Obroušení povrchu stávajících ocelových dveří 1100x2000mm " </t>
  </si>
  <si>
    <t>Broušení povrchů ocelových</t>
  </si>
  <si>
    <t xml:space="preserve">Odstranění vrstev krytiny střech přes 30° </t>
  </si>
  <si>
    <t>" Odstranění všech vrstev stávající střešní krytiny " 9,1*(21,3+21,7)</t>
  </si>
  <si>
    <t>D+M Skladba střešního pláště - Specifikace dle PD</t>
  </si>
  <si>
    <t>" - Plechová krytina velkoformátová s dvojitou stojatou drážkou š 510mm, materiál hliník 0,6mm, odstín červenohnědá "</t>
  </si>
  <si>
    <t>" - Separační rohož pod kovové krytiny "</t>
  </si>
  <si>
    <t>" Včetně veškerých kotevních a systémových prvků a příslušenství "</t>
  </si>
  <si>
    <t>" Skladba: " 9,1*(21,3+21,7)</t>
  </si>
  <si>
    <t>Konstrukce pokrývačské</t>
  </si>
  <si>
    <t>765999101 SPC</t>
  </si>
  <si>
    <t>765999 SPC</t>
  </si>
  <si>
    <t>Stavební práce a dodávky spojené s provedením funkčního celku 765</t>
  </si>
  <si>
    <t>Přesun hmot procentní pro krytiny v objektech v do 24 m</t>
  </si>
  <si>
    <t>767999 SPC</t>
  </si>
  <si>
    <t>763999 SPC</t>
  </si>
  <si>
    <t>762999 SPC</t>
  </si>
  <si>
    <t>766999 SPC</t>
  </si>
  <si>
    <t>764999 SPC</t>
  </si>
  <si>
    <t>790999 SPC</t>
  </si>
  <si>
    <t>Povrchové úpravy ocelových konstrukcí</t>
  </si>
  <si>
    <t>" Malba omítek "</t>
  </si>
  <si>
    <t>Nátěr ocelových konstrukcí třídy I 2složkový epoxidový základní tl do 40 μm</t>
  </si>
  <si>
    <t>" Nátěr základní stávajících obroušených ocelových dveří O5 " 2*1,1</t>
  </si>
  <si>
    <t>Nátěr ocelových konstrukcí třídy I 2složkový epoxidový krycí (vrchní) do 40 μm</t>
  </si>
  <si>
    <t>" Nátěr krycí stávajících obroušených ocelových dveří O5, dvě vrstvy " 2*(2*1,1)</t>
  </si>
  <si>
    <t>Nátěry</t>
  </si>
  <si>
    <t>Napouštěcí dvojnásobný syntetický biodní nátěr tesařských prvků nezabudovaných do konstrukce</t>
  </si>
  <si>
    <t>" Napouštěcí nátěr tesařských prvků proti dřevokazným houbám, hmyzu a plísním nezabudovaných do konstrukce dvojnásobný syntetický "</t>
  </si>
  <si>
    <t>" Demontáž včetně všech konstrukcí - okna, šachty, atp. "</t>
  </si>
  <si>
    <t>" Montáž včetně všech konstrukcí - šachty, kryty, atp. "</t>
  </si>
  <si>
    <t>" Zateplení dřevěného krytu expanzní nádoby " 0,6*0,8+2*(0,6*1,5)+2*(0,8*1,5)</t>
  </si>
  <si>
    <t>Přesun hmot procentní pro izolace tepelné v objektech v do 24 m</t>
  </si>
  <si>
    <t>713999 SPC</t>
  </si>
  <si>
    <t>Stavební práce a dodávky spojené s provedením funkčního celku 713</t>
  </si>
  <si>
    <t>SDK příčka tl 160 mm profil CW+UW 100 desky 2xDF 15 TI 80 mm EI 180 Rw 56 dB</t>
  </si>
  <si>
    <t>" Příčka ze sádrokartonových desek s nosnou konstrukcí z jednoduchých ocelových profilů UW, CW dvojitě opláštěná deskami protipožárními DF tl. 2 x 15 mm, EI 180, příčka tl. 160 mm, profil 100 TI tl. 80 mm, Rw 56 dB " (4,5+3,7+3,6+4,5)*3,5</t>
  </si>
  <si>
    <t>Provedení izolace proti tlakové vodě vodorovné přitavením pásu</t>
  </si>
  <si>
    <t>" Provedení izolace v místech uložení dřevěných prvků na zdivu " 0,3*(21,3+21,7)</t>
  </si>
  <si>
    <t>628212280 RTO</t>
  </si>
  <si>
    <t>pás asfaltovaný R 60 SR</t>
  </si>
  <si>
    <t>Přesun hmot procentní pro izolace proti vodě, vlhkosti a plynům v objektech v do 60 m</t>
  </si>
  <si>
    <t>711999 SPC</t>
  </si>
  <si>
    <t>Stavební práce a dodávky spojené s provedením funkčního celku 711</t>
  </si>
  <si>
    <t>938132111 RTO</t>
  </si>
  <si>
    <t xml:space="preserve">" V položce zahrnuto naložení, odvoz sypaniny, likvidace v souladu se zákonem č. 185/2001 Sb., o odpadech " dle technologie a místa určené zhotovitelem, včetně poplatků za uložení sypaniny ". </t>
  </si>
  <si>
    <t>460</t>
  </si>
  <si>
    <t>Zatravnění včetně zalití vodou ve svahu</t>
  </si>
  <si>
    <t>" Úprava terénu zatravnění, včetně dodání osiva a zalití vodou ve svahu. "</t>
  </si>
  <si>
    <t>Plošná úprava terénu</t>
  </si>
  <si>
    <t>" Vyrovnání, očištění, atp. " 22*5</t>
  </si>
  <si>
    <t>Přesun hmot pro budovy zděné v do 24 m</t>
  </si>
  <si>
    <t>D+M Vyspravení zdiva cementovou maltou vnitřních stěn z cihel - Specifikace dle PD</t>
  </si>
  <si>
    <t>" Vyspravení v rozsahu 30% "</t>
  </si>
  <si>
    <t>42</t>
  </si>
  <si>
    <t>46</t>
  </si>
  <si>
    <t>Stavba :</t>
  </si>
  <si>
    <t xml:space="preserve">Investor : </t>
  </si>
  <si>
    <t xml:space="preserve">Zhotovitel : </t>
  </si>
  <si>
    <t>Za zhotovitele :</t>
  </si>
  <si>
    <t>Za investora :</t>
  </si>
  <si>
    <t>_______________</t>
  </si>
  <si>
    <t>Rozpočtové náklady</t>
  </si>
  <si>
    <t>Základ pro DPH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</si>
  <si>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</si>
  <si>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</si>
  <si>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</si>
  <si>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</si>
  <si>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DPH celkem</t>
  </si>
  <si>
    <t>Vedlejší rozpočtové a ostatní náklady</t>
  </si>
  <si>
    <t>Celkem za stavbu</t>
  </si>
  <si>
    <t>Vedlejší rozpočtové náklady, náklady na provoz a zařízení staveniště, apod. a přesuny hmot u PSV jsou zahrnuty v jednotkových cenách jednotlivých položek - není-li uvedeno jinak.</t>
  </si>
  <si>
    <t>Zhotovitel je povinen provést na svůj náklad a své nebezpečí veškeré práce a dodávky, které jsou v projektové dokumentaci obsaženy, bez ohledu na to, zda jsou  obsaženy v textové a nebo ve výkresové části, jakož i práce, které v dokumentaci sice obsaženy nejsou, ale které jsou nezbytné pro provedení díla a jeho řádné fungování. Je v zájmu zhotovitele jako odborné firmy se řádně seznámit s projektovou dokumentací a pečlivě ji překontroloval a uvažovat s tím, že investor nebude brát zřetel na požadavky a námitky zhotovitele vyplývající z vad, nedostatečného či chybného popisu díla v projektové dokumentaci.</t>
  </si>
  <si>
    <t>Zhotovitel je povinen nakládat se vzniklými odpady dle zákona č. 185/2001 Sb. " O odpadech. "</t>
  </si>
  <si>
    <t>V souladu se zákonem o veřejných zakázkách č.137/2006 Sb. uvedené odkazy na typový výrobek v této dokumentaci slouží pouze pro specifikaci technických parametrů a jejich kvalitativního standardu.</t>
  </si>
  <si>
    <t xml:space="preserve">Položkový rozpočet je zpracován na podkladě projektové dokumentace pro provedení stavby. 
Nedílnou součástí tohoto položkového rozpočtu je projektová dokumentace pro provedení stavby. </t>
  </si>
  <si>
    <t>000</t>
  </si>
  <si>
    <t>Např. dle §8, §9, §10 apod. vyhlášky č.230/2012 Sb., orozpočtových standardů apod.</t>
  </si>
  <si>
    <t>Bezpečnostní opatření na ochranu osob a majetku v rozsahu platné legislativy a dle podmínek v SoD</t>
  </si>
  <si>
    <t>Bezpečnostní hrazení, oplocení, zajištění přístupu na staveniště apod.. Zajištění ostraha majetku osob v průběhu realizace stavby a až do předání stavby do užívání. Zabezpečení staveniště, vnější stavby a ploch dotčených stavbou, vybavení proti odcizení a škodám.</t>
  </si>
  <si>
    <t>Provedení veškerých měření a zkoušek, revizních zpráv apod. dle platné legislativy a dle SoD</t>
  </si>
  <si>
    <t>Zaškolení obsluhy a investorem pověřených osob, vypracování a odsouhlasení provozních a manipulačních řádů, proškolení provozovatele s provozováním a užíváním realizovaného díla dle SoD a jiných podmínek</t>
  </si>
  <si>
    <t>Uvedení pozemků a všech povrchů dotčených stavbou do původního stavu či do stavu dle Sod, PD, požadavků investora, uživatele apod.</t>
  </si>
  <si>
    <t>VÝPIS OSTATNÍCH PRVKŮ</t>
  </si>
  <si>
    <t>ELEKTROMONTÁŽE - HROMOSVOD</t>
  </si>
  <si>
    <t>ELEKTROMONTÁŽE - PŮDA</t>
  </si>
  <si>
    <t>Datum: 02/2018</t>
  </si>
  <si>
    <t>ING. ZDENĚK HEINZ, A1 PROJEKT, Myslbekova 2085/4, 747 06 Opava</t>
  </si>
  <si>
    <t>Město Krnov, Hlavní náměstí 96/1, 794 01 Krnov</t>
  </si>
  <si>
    <t>Část:   VEDLEJŠÍ ROZPOČTOVÉ A OSTATNÍ NÁKLADY</t>
  </si>
  <si>
    <t>D+M Zateplení dřevěného krytu minerální vatou tl 60mm - Specifikace dle PD</t>
  </si>
  <si>
    <t>" Tvořena soustavou komponentů. Tyč + držáky po cca 510mm + kotvy pod krytinu. "</t>
  </si>
  <si>
    <t>" Systémový prvek krytiny. Včetně perforovaných držáků a kotvících prvků s odvětráním.  "</t>
  </si>
  <si>
    <t>" Včetně  veškerých systémových prvků a příslušenství dle PD "</t>
  </si>
  <si>
    <t>" Střecha = 469,5m2 + větrací šachta 1 = 14,2m2 + větrací šachta 2 = 5,2m2 " (469,5+14,2+5,2)*1,15</t>
  </si>
  <si>
    <t>D+M Dřevěné bednění z desek tl. 30mm střech do 60 st. s vyřezáním otvorů - Specifikace dle PD</t>
  </si>
  <si>
    <t>Výkaz výměr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</si>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</sst>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\-#,##0"/>
    <numFmt numFmtId="165" formatCode="#,##0.000;\-#,##0.000"/>
    <numFmt numFmtId="166" formatCode="#,##0.00;\-#,##0.00"/>
    <numFmt numFmtId="167" formatCode="0.0%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 CE"/>
      <family val="2"/>
    </font>
    <font>
      <sz val="8"/>
      <name val="MS Sans Serif"/>
      <family val="2"/>
    </font>
    <font>
      <sz val="8"/>
      <name val="Arial CE"/>
      <family val="2"/>
    </font>
    <font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theme="1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6"/>
      <name val="Arial"/>
      <family val="2"/>
    </font>
    <font>
      <sz val="8"/>
      <color indexed="12"/>
      <name val="Arial CE"/>
      <family val="2"/>
    </font>
    <font>
      <sz val="8"/>
      <color indexed="18"/>
      <name val="Arial CE"/>
      <family val="2"/>
    </font>
    <font>
      <b/>
      <sz val="8"/>
      <name val="Arial CE"/>
      <family val="2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 CE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8"/>
      <name val="Arial CYR"/>
      <family val="2"/>
    </font>
    <font>
      <b/>
      <sz val="8"/>
      <name val="MS Sans Serif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Helv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dotted"/>
      <bottom/>
    </border>
    <border>
      <left/>
      <right style="thin"/>
      <top style="dotted"/>
      <bottom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0" borderId="0" applyFill="0" applyBorder="0" applyProtection="0">
      <alignment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" fillId="0" borderId="0">
      <alignment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1" fillId="0" borderId="0" applyFont="0" applyFill="0" applyBorder="0" applyAlignment="0" applyProtection="0"/>
    <xf numFmtId="0" fontId="1" fillId="0" borderId="0">
      <alignment/>
      <protection/>
    </xf>
  </cellStyleXfs>
  <cellXfs count="325">
    <xf numFmtId="0" fontId="0" fillId="0" borderId="0" xfId="0"/>
    <xf numFmtId="0" fontId="2" fillId="0" borderId="0" xfId="20" applyFont="1" applyFill="1" applyAlignment="1" applyProtection="1">
      <alignment horizontal="left"/>
      <protection/>
    </xf>
    <xf numFmtId="0" fontId="7" fillId="0" borderId="0" xfId="20" applyFont="1" applyFill="1" applyAlignment="1" applyProtection="1">
      <alignment horizontal="left"/>
      <protection/>
    </xf>
    <xf numFmtId="0" fontId="4" fillId="0" borderId="0" xfId="2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ill="1"/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164" fontId="7" fillId="0" borderId="2" xfId="0" applyNumberFormat="1" applyFont="1" applyFill="1" applyBorder="1" applyAlignment="1" applyProtection="1">
      <alignment horizontal="right"/>
      <protection/>
    </xf>
    <xf numFmtId="0" fontId="7" fillId="0" borderId="2" xfId="0" applyFont="1" applyFill="1" applyBorder="1" applyAlignment="1" applyProtection="1">
      <alignment horizontal="left" wrapText="1"/>
      <protection/>
    </xf>
    <xf numFmtId="165" fontId="7" fillId="0" borderId="2" xfId="0" applyNumberFormat="1" applyFont="1" applyFill="1" applyBorder="1" applyAlignment="1" applyProtection="1">
      <alignment horizontal="right"/>
      <protection/>
    </xf>
    <xf numFmtId="166" fontId="7" fillId="0" borderId="2" xfId="0" applyNumberFormat="1" applyFont="1" applyFill="1" applyBorder="1" applyAlignment="1" applyProtection="1">
      <alignment horizontal="right"/>
      <protection/>
    </xf>
    <xf numFmtId="164" fontId="7" fillId="0" borderId="3" xfId="0" applyNumberFormat="1" applyFont="1" applyFill="1" applyBorder="1" applyAlignment="1" applyProtection="1">
      <alignment horizontal="right"/>
      <protection/>
    </xf>
    <xf numFmtId="0" fontId="7" fillId="0" borderId="3" xfId="0" applyFont="1" applyFill="1" applyBorder="1" applyAlignment="1" applyProtection="1">
      <alignment horizontal="left" wrapText="1"/>
      <protection/>
    </xf>
    <xf numFmtId="2" fontId="7" fillId="0" borderId="3" xfId="0" applyNumberFormat="1" applyFont="1" applyFill="1" applyBorder="1" applyAlignment="1" applyProtection="1">
      <alignment horizontal="right"/>
      <protection/>
    </xf>
    <xf numFmtId="166" fontId="7" fillId="0" borderId="3" xfId="0" applyNumberFormat="1" applyFont="1" applyFill="1" applyBorder="1" applyAlignment="1" applyProtection="1">
      <alignment horizontal="right"/>
      <protection/>
    </xf>
    <xf numFmtId="49" fontId="6" fillId="0" borderId="3" xfId="0" applyNumberFormat="1" applyFont="1" applyFill="1" applyBorder="1" applyAlignment="1" applyProtection="1">
      <alignment horizontal="left" wrapText="1"/>
      <protection/>
    </xf>
    <xf numFmtId="0" fontId="6" fillId="0" borderId="3" xfId="0" applyFont="1" applyFill="1" applyBorder="1" applyAlignment="1" applyProtection="1">
      <alignment horizontal="left" wrapText="1"/>
      <protection/>
    </xf>
    <xf numFmtId="2" fontId="6" fillId="0" borderId="3" xfId="0" applyNumberFormat="1" applyFont="1" applyFill="1" applyBorder="1" applyAlignment="1" applyProtection="1">
      <alignment horizontal="right"/>
      <protection/>
    </xf>
    <xf numFmtId="166" fontId="6" fillId="0" borderId="3" xfId="0" applyNumberFormat="1" applyFont="1" applyFill="1" applyBorder="1" applyAlignment="1" applyProtection="1">
      <alignment horizontal="right"/>
      <protection/>
    </xf>
    <xf numFmtId="164" fontId="6" fillId="0" borderId="3" xfId="0" applyNumberFormat="1" applyFont="1" applyFill="1" applyBorder="1" applyAlignment="1" applyProtection="1">
      <alignment horizontal="right"/>
      <protection/>
    </xf>
    <xf numFmtId="0" fontId="11" fillId="0" borderId="3" xfId="0" applyFont="1" applyFill="1" applyBorder="1" applyAlignment="1" applyProtection="1">
      <alignment horizontal="left" wrapText="1"/>
      <protection/>
    </xf>
    <xf numFmtId="2" fontId="11" fillId="0" borderId="3" xfId="0" applyNumberFormat="1" applyFont="1" applyFill="1" applyBorder="1" applyAlignment="1" applyProtection="1">
      <alignment horizontal="right"/>
      <protection/>
    </xf>
    <xf numFmtId="49" fontId="6" fillId="0" borderId="3" xfId="0" applyNumberFormat="1" applyFont="1" applyFill="1" applyBorder="1" applyAlignment="1" applyProtection="1">
      <alignment horizontal="right" wrapText="1"/>
      <protection/>
    </xf>
    <xf numFmtId="164" fontId="11" fillId="0" borderId="3" xfId="0" applyNumberFormat="1" applyFont="1" applyFill="1" applyBorder="1" applyAlignment="1" applyProtection="1">
      <alignment horizontal="right"/>
      <protection/>
    </xf>
    <xf numFmtId="166" fontId="11" fillId="0" borderId="3" xfId="0" applyNumberFormat="1" applyFont="1" applyFill="1" applyBorder="1" applyAlignment="1" applyProtection="1">
      <alignment horizontal="right"/>
      <protection/>
    </xf>
    <xf numFmtId="49" fontId="7" fillId="0" borderId="3" xfId="0" applyNumberFormat="1" applyFont="1" applyFill="1" applyBorder="1" applyAlignment="1" applyProtection="1">
      <alignment horizontal="left" wrapText="1"/>
      <protection/>
    </xf>
    <xf numFmtId="165" fontId="7" fillId="0" borderId="3" xfId="0" applyNumberFormat="1" applyFont="1" applyFill="1" applyBorder="1" applyAlignment="1" applyProtection="1">
      <alignment horizontal="right"/>
      <protection/>
    </xf>
    <xf numFmtId="164" fontId="10" fillId="0" borderId="3" xfId="0" applyNumberFormat="1" applyFont="1" applyFill="1" applyBorder="1" applyAlignment="1" applyProtection="1">
      <alignment horizontal="right"/>
      <protection/>
    </xf>
    <xf numFmtId="0" fontId="10" fillId="0" borderId="3" xfId="0" applyFont="1" applyFill="1" applyBorder="1" applyAlignment="1" applyProtection="1">
      <alignment horizontal="left" wrapText="1"/>
      <protection/>
    </xf>
    <xf numFmtId="166" fontId="7" fillId="0" borderId="3" xfId="0" applyNumberFormat="1" applyFont="1" applyFill="1" applyBorder="1" applyAlignment="1" applyProtection="1">
      <alignment horizontal="right" wrapText="1"/>
      <protection/>
    </xf>
    <xf numFmtId="164" fontId="9" fillId="0" borderId="0" xfId="0" applyNumberFormat="1" applyFont="1" applyFill="1" applyAlignment="1" applyProtection="1">
      <alignment horizontal="right" vertical="top"/>
      <protection/>
    </xf>
    <xf numFmtId="0" fontId="9" fillId="0" borderId="0" xfId="0" applyFont="1" applyFill="1" applyAlignment="1" applyProtection="1">
      <alignment horizontal="left" vertical="top" wrapText="1"/>
      <protection/>
    </xf>
    <xf numFmtId="165" fontId="9" fillId="0" borderId="0" xfId="0" applyNumberFormat="1" applyFont="1" applyFill="1" applyAlignment="1" applyProtection="1">
      <alignment horizontal="right" vertical="top"/>
      <protection/>
    </xf>
    <xf numFmtId="166" fontId="9" fillId="0" borderId="0" xfId="0" applyNumberFormat="1" applyFont="1" applyFill="1" applyAlignment="1" applyProtection="1">
      <alignment horizontal="right" vertical="top"/>
      <protection/>
    </xf>
    <xf numFmtId="164" fontId="10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165" fontId="10" fillId="0" borderId="0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Border="1" applyAlignment="1" applyProtection="1">
      <alignment horizontal="right"/>
      <protection/>
    </xf>
    <xf numFmtId="166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22" applyFont="1" applyFill="1" applyAlignment="1" applyProtection="1">
      <alignment vertical="center"/>
      <protection/>
    </xf>
    <xf numFmtId="0" fontId="6" fillId="0" borderId="0" xfId="22" applyFont="1" applyFill="1" applyAlignment="1" applyProtection="1">
      <alignment horizontal="center" vertical="center" wrapText="1"/>
      <protection/>
    </xf>
    <xf numFmtId="0" fontId="5" fillId="0" borderId="0" xfId="22">
      <alignment/>
      <protection/>
    </xf>
    <xf numFmtId="49" fontId="18" fillId="2" borderId="4" xfId="22" applyNumberFormat="1" applyFont="1" applyFill="1" applyBorder="1">
      <alignment/>
      <protection/>
    </xf>
    <xf numFmtId="0" fontId="18" fillId="2" borderId="5" xfId="22" applyFont="1" applyFill="1" applyBorder="1" applyAlignment="1">
      <alignment horizontal="center"/>
      <protection/>
    </xf>
    <xf numFmtId="0" fontId="18" fillId="2" borderId="5" xfId="22" applyNumberFormat="1" applyFont="1" applyFill="1" applyBorder="1" applyAlignment="1">
      <alignment horizontal="center"/>
      <protection/>
    </xf>
    <xf numFmtId="0" fontId="18" fillId="2" borderId="4" xfId="22" applyFont="1" applyFill="1" applyBorder="1" applyAlignment="1">
      <alignment horizontal="center"/>
      <protection/>
    </xf>
    <xf numFmtId="0" fontId="17" fillId="0" borderId="6" xfId="22" applyFont="1" applyBorder="1" applyAlignment="1">
      <alignment horizontal="center"/>
      <protection/>
    </xf>
    <xf numFmtId="49" fontId="17" fillId="0" borderId="6" xfId="22" applyNumberFormat="1" applyFont="1" applyBorder="1" applyAlignment="1">
      <alignment horizontal="left"/>
      <protection/>
    </xf>
    <xf numFmtId="0" fontId="17" fillId="0" borderId="7" xfId="22" applyFont="1" applyBorder="1">
      <alignment/>
      <protection/>
    </xf>
    <xf numFmtId="0" fontId="1" fillId="0" borderId="8" xfId="22" applyFont="1" applyBorder="1" applyAlignment="1">
      <alignment horizontal="center"/>
      <protection/>
    </xf>
    <xf numFmtId="0" fontId="1" fillId="0" borderId="8" xfId="22" applyNumberFormat="1" applyFont="1" applyBorder="1" applyAlignment="1">
      <alignment horizontal="right"/>
      <protection/>
    </xf>
    <xf numFmtId="0" fontId="1" fillId="0" borderId="5" xfId="22" applyNumberFormat="1" applyFont="1" applyBorder="1">
      <alignment/>
      <protection/>
    </xf>
    <xf numFmtId="0" fontId="5" fillId="0" borderId="0" xfId="22" applyNumberFormat="1">
      <alignment/>
      <protection/>
    </xf>
    <xf numFmtId="0" fontId="19" fillId="0" borderId="0" xfId="22" applyFont="1">
      <alignment/>
      <protection/>
    </xf>
    <xf numFmtId="0" fontId="6" fillId="0" borderId="9" xfId="22" applyFont="1" applyBorder="1" applyAlignment="1">
      <alignment horizontal="center" vertical="top"/>
      <protection/>
    </xf>
    <xf numFmtId="49" fontId="6" fillId="0" borderId="9" xfId="22" applyNumberFormat="1" applyFont="1" applyBorder="1" applyAlignment="1">
      <alignment horizontal="left" vertical="top"/>
      <protection/>
    </xf>
    <xf numFmtId="0" fontId="6" fillId="0" borderId="9" xfId="22" applyFont="1" applyBorder="1" applyAlignment="1">
      <alignment vertical="top" wrapText="1"/>
      <protection/>
    </xf>
    <xf numFmtId="49" fontId="6" fillId="0" borderId="9" xfId="22" applyNumberFormat="1" applyFont="1" applyBorder="1" applyAlignment="1">
      <alignment horizontal="center" shrinkToFit="1"/>
      <protection/>
    </xf>
    <xf numFmtId="4" fontId="6" fillId="0" borderId="9" xfId="22" applyNumberFormat="1" applyFont="1" applyBorder="1" applyAlignment="1">
      <alignment horizontal="right"/>
      <protection/>
    </xf>
    <xf numFmtId="4" fontId="6" fillId="0" borderId="9" xfId="22" applyNumberFormat="1" applyFont="1" applyBorder="1">
      <alignment/>
      <protection/>
    </xf>
    <xf numFmtId="0" fontId="18" fillId="0" borderId="6" xfId="22" applyFont="1" applyBorder="1" applyAlignment="1">
      <alignment horizontal="center"/>
      <protection/>
    </xf>
    <xf numFmtId="49" fontId="18" fillId="0" borderId="6" xfId="22" applyNumberFormat="1" applyFont="1" applyBorder="1" applyAlignment="1">
      <alignment horizontal="left"/>
      <protection/>
    </xf>
    <xf numFmtId="0" fontId="22" fillId="0" borderId="0" xfId="22" applyFont="1" applyAlignment="1">
      <alignment wrapText="1"/>
      <protection/>
    </xf>
    <xf numFmtId="49" fontId="18" fillId="0" borderId="6" xfId="22" applyNumberFormat="1" applyFont="1" applyBorder="1" applyAlignment="1">
      <alignment horizontal="right"/>
      <protection/>
    </xf>
    <xf numFmtId="4" fontId="11" fillId="3" borderId="10" xfId="22" applyNumberFormat="1" applyFont="1" applyFill="1" applyBorder="1" applyAlignment="1">
      <alignment horizontal="right" wrapText="1"/>
      <protection/>
    </xf>
    <xf numFmtId="0" fontId="11" fillId="3" borderId="11" xfId="22" applyFont="1" applyFill="1" applyBorder="1" applyAlignment="1">
      <alignment horizontal="left" wrapText="1"/>
      <protection/>
    </xf>
    <xf numFmtId="0" fontId="11" fillId="0" borderId="12" xfId="0" applyFont="1" applyBorder="1" applyAlignment="1">
      <alignment horizontal="right"/>
    </xf>
    <xf numFmtId="0" fontId="1" fillId="2" borderId="4" xfId="22" applyFont="1" applyFill="1" applyBorder="1" applyAlignment="1">
      <alignment horizontal="center"/>
      <protection/>
    </xf>
    <xf numFmtId="49" fontId="24" fillId="2" borderId="4" xfId="22" applyNumberFormat="1" applyFont="1" applyFill="1" applyBorder="1" applyAlignment="1">
      <alignment horizontal="left"/>
      <protection/>
    </xf>
    <xf numFmtId="0" fontId="24" fillId="2" borderId="7" xfId="22" applyFont="1" applyFill="1" applyBorder="1">
      <alignment/>
      <protection/>
    </xf>
    <xf numFmtId="0" fontId="1" fillId="2" borderId="8" xfId="22" applyFont="1" applyFill="1" applyBorder="1" applyAlignment="1">
      <alignment horizontal="center"/>
      <protection/>
    </xf>
    <xf numFmtId="4" fontId="1" fillId="2" borderId="8" xfId="22" applyNumberFormat="1" applyFont="1" applyFill="1" applyBorder="1" applyAlignment="1">
      <alignment horizontal="right"/>
      <protection/>
    </xf>
    <xf numFmtId="4" fontId="1" fillId="2" borderId="5" xfId="22" applyNumberFormat="1" applyFont="1" applyFill="1" applyBorder="1" applyAlignment="1">
      <alignment horizontal="right"/>
      <protection/>
    </xf>
    <xf numFmtId="4" fontId="17" fillId="2" borderId="4" xfId="22" applyNumberFormat="1" applyFont="1" applyFill="1" applyBorder="1">
      <alignment/>
      <protection/>
    </xf>
    <xf numFmtId="3" fontId="5" fillId="0" borderId="0" xfId="22" applyNumberFormat="1">
      <alignment/>
      <protection/>
    </xf>
    <xf numFmtId="0" fontId="0" fillId="0" borderId="0" xfId="23">
      <alignment/>
      <protection/>
    </xf>
    <xf numFmtId="0" fontId="0" fillId="0" borderId="0" xfId="23" applyFill="1" applyAlignment="1" applyProtection="1">
      <alignment horizontal="left" vertical="top"/>
      <protection/>
    </xf>
    <xf numFmtId="0" fontId="25" fillId="0" borderId="1" xfId="23" applyFont="1" applyFill="1" applyBorder="1" applyAlignment="1" applyProtection="1">
      <alignment horizontal="center" vertical="center" wrapText="1"/>
      <protection/>
    </xf>
    <xf numFmtId="164" fontId="15" fillId="0" borderId="3" xfId="23" applyNumberFormat="1" applyFont="1" applyFill="1" applyBorder="1" applyAlignment="1" applyProtection="1">
      <alignment horizontal="right"/>
      <protection/>
    </xf>
    <xf numFmtId="0" fontId="15" fillId="0" borderId="3" xfId="23" applyFont="1" applyFill="1" applyBorder="1" applyAlignment="1" applyProtection="1">
      <alignment horizontal="left" wrapText="1"/>
      <protection/>
    </xf>
    <xf numFmtId="2" fontId="15" fillId="0" borderId="3" xfId="23" applyNumberFormat="1" applyFont="1" applyFill="1" applyBorder="1" applyAlignment="1" applyProtection="1">
      <alignment horizontal="right"/>
      <protection/>
    </xf>
    <xf numFmtId="166" fontId="15" fillId="0" borderId="3" xfId="23" applyNumberFormat="1" applyFont="1" applyFill="1" applyBorder="1" applyAlignment="1" applyProtection="1">
      <alignment horizontal="right"/>
      <protection/>
    </xf>
    <xf numFmtId="164" fontId="4" fillId="0" borderId="3" xfId="23" applyNumberFormat="1" applyFont="1" applyFill="1" applyBorder="1" applyAlignment="1" applyProtection="1">
      <alignment horizontal="right"/>
      <protection/>
    </xf>
    <xf numFmtId="49" fontId="4" fillId="0" borderId="3" xfId="23" applyNumberFormat="1" applyFont="1" applyFill="1" applyBorder="1" applyAlignment="1" applyProtection="1">
      <alignment horizontal="left" wrapText="1"/>
      <protection/>
    </xf>
    <xf numFmtId="0" fontId="4" fillId="0" borderId="3" xfId="23" applyFont="1" applyFill="1" applyBorder="1" applyAlignment="1" applyProtection="1">
      <alignment horizontal="left" wrapText="1"/>
      <protection/>
    </xf>
    <xf numFmtId="2" fontId="4" fillId="0" borderId="3" xfId="23" applyNumberFormat="1" applyFont="1" applyFill="1" applyBorder="1" applyAlignment="1" applyProtection="1">
      <alignment horizontal="right"/>
      <protection/>
    </xf>
    <xf numFmtId="166" fontId="4" fillId="0" borderId="3" xfId="23" applyNumberFormat="1" applyFont="1" applyFill="1" applyBorder="1" applyAlignment="1" applyProtection="1">
      <alignment horizontal="right"/>
      <protection/>
    </xf>
    <xf numFmtId="0" fontId="13" fillId="0" borderId="3" xfId="23" applyFont="1" applyFill="1" applyBorder="1" applyAlignment="1" applyProtection="1">
      <alignment horizontal="left" wrapText="1"/>
      <protection/>
    </xf>
    <xf numFmtId="2" fontId="13" fillId="0" borderId="3" xfId="23" applyNumberFormat="1" applyFont="1" applyFill="1" applyBorder="1" applyAlignment="1" applyProtection="1">
      <alignment horizontal="right"/>
      <protection/>
    </xf>
    <xf numFmtId="0" fontId="0" fillId="0" borderId="0" xfId="23" applyFill="1" applyAlignment="1" applyProtection="1">
      <alignment horizontal="left" vertical="top"/>
      <protection locked="0"/>
    </xf>
    <xf numFmtId="49" fontId="4" fillId="0" borderId="3" xfId="23" applyNumberFormat="1" applyFont="1" applyFill="1" applyBorder="1" applyAlignment="1" applyProtection="1">
      <alignment horizontal="right" wrapText="1"/>
      <protection/>
    </xf>
    <xf numFmtId="164" fontId="14" fillId="0" borderId="3" xfId="23" applyNumberFormat="1" applyFont="1" applyFill="1" applyBorder="1" applyAlignment="1" applyProtection="1">
      <alignment horizontal="right"/>
      <protection/>
    </xf>
    <xf numFmtId="49" fontId="14" fillId="0" borderId="3" xfId="23" applyNumberFormat="1" applyFont="1" applyFill="1" applyBorder="1" applyAlignment="1" applyProtection="1">
      <alignment horizontal="left" wrapText="1"/>
      <protection/>
    </xf>
    <xf numFmtId="0" fontId="14" fillId="0" borderId="3" xfId="23" applyFont="1" applyFill="1" applyBorder="1" applyAlignment="1" applyProtection="1">
      <alignment horizontal="left" wrapText="1"/>
      <protection/>
    </xf>
    <xf numFmtId="0" fontId="0" fillId="0" borderId="0" xfId="23" applyAlignment="1" applyProtection="1">
      <alignment horizontal="left" vertical="top"/>
      <protection locked="0"/>
    </xf>
    <xf numFmtId="49" fontId="15" fillId="0" borderId="3" xfId="23" applyNumberFormat="1" applyFont="1" applyFill="1" applyBorder="1" applyAlignment="1" applyProtection="1">
      <alignment horizontal="left" wrapText="1"/>
      <protection/>
    </xf>
    <xf numFmtId="2" fontId="4" fillId="0" borderId="3" xfId="23" applyNumberFormat="1" applyFont="1" applyFill="1" applyBorder="1" applyAlignment="1" applyProtection="1">
      <alignment horizontal="right" wrapText="1"/>
      <protection/>
    </xf>
    <xf numFmtId="2" fontId="13" fillId="0" borderId="3" xfId="23" applyNumberFormat="1" applyFont="1" applyFill="1" applyBorder="1" applyAlignment="1" applyProtection="1">
      <alignment horizontal="right" wrapText="1"/>
      <protection/>
    </xf>
    <xf numFmtId="0" fontId="3" fillId="4" borderId="0" xfId="23" applyFont="1" applyFill="1" applyAlignment="1" applyProtection="1">
      <alignment horizontal="left" vertical="top"/>
      <protection locked="0"/>
    </xf>
    <xf numFmtId="164" fontId="0" fillId="0" borderId="0" xfId="23" applyNumberFormat="1" applyFill="1" applyAlignment="1" applyProtection="1">
      <alignment horizontal="right" vertical="top"/>
      <protection/>
    </xf>
    <xf numFmtId="0" fontId="0" fillId="0" borderId="0" xfId="23" applyFill="1" applyAlignment="1" applyProtection="1">
      <alignment horizontal="left" vertical="top" wrapText="1"/>
      <protection/>
    </xf>
    <xf numFmtId="165" fontId="0" fillId="0" borderId="0" xfId="23" applyNumberFormat="1" applyFill="1" applyAlignment="1" applyProtection="1">
      <alignment horizontal="right" vertical="top"/>
      <protection/>
    </xf>
    <xf numFmtId="166" fontId="0" fillId="0" borderId="0" xfId="23" applyNumberFormat="1" applyFill="1" applyAlignment="1" applyProtection="1">
      <alignment horizontal="right" vertical="top"/>
      <protection/>
    </xf>
    <xf numFmtId="164" fontId="14" fillId="0" borderId="0" xfId="23" applyNumberFormat="1" applyFont="1" applyFill="1" applyBorder="1" applyAlignment="1" applyProtection="1">
      <alignment horizontal="right"/>
      <protection/>
    </xf>
    <xf numFmtId="0" fontId="14" fillId="0" borderId="0" xfId="23" applyFont="1" applyFill="1" applyBorder="1" applyAlignment="1" applyProtection="1">
      <alignment horizontal="left" wrapText="1"/>
      <protection/>
    </xf>
    <xf numFmtId="0" fontId="4" fillId="0" borderId="0" xfId="23" applyFont="1" applyFill="1" applyBorder="1" applyAlignment="1" applyProtection="1">
      <alignment horizontal="left" wrapText="1"/>
      <protection/>
    </xf>
    <xf numFmtId="0" fontId="14" fillId="0" borderId="0" xfId="23" applyFont="1" applyFill="1" applyBorder="1" applyAlignment="1" applyProtection="1">
      <alignment horizontal="center" wrapText="1"/>
      <protection/>
    </xf>
    <xf numFmtId="165" fontId="14" fillId="0" borderId="0" xfId="23" applyNumberFormat="1" applyFont="1" applyFill="1" applyBorder="1" applyAlignment="1" applyProtection="1">
      <alignment horizontal="right"/>
      <protection/>
    </xf>
    <xf numFmtId="166" fontId="14" fillId="0" borderId="0" xfId="23" applyNumberFormat="1" applyFont="1" applyFill="1" applyBorder="1" applyAlignment="1" applyProtection="1">
      <alignment horizontal="right"/>
      <protection/>
    </xf>
    <xf numFmtId="49" fontId="6" fillId="0" borderId="0" xfId="22" applyNumberFormat="1" applyFont="1" applyFill="1" applyAlignment="1" applyProtection="1">
      <alignment vertical="center"/>
      <protection/>
    </xf>
    <xf numFmtId="164" fontId="0" fillId="0" borderId="0" xfId="23" applyNumberFormat="1" applyFill="1" applyAlignment="1" applyProtection="1">
      <alignment horizontal="right" vertical="top"/>
      <protection locked="0"/>
    </xf>
    <xf numFmtId="0" fontId="0" fillId="0" borderId="0" xfId="23" applyFill="1" applyAlignment="1" applyProtection="1">
      <alignment horizontal="left" vertical="top" wrapText="1"/>
      <protection locked="0"/>
    </xf>
    <xf numFmtId="165" fontId="0" fillId="0" borderId="0" xfId="23" applyNumberFormat="1" applyFill="1" applyAlignment="1" applyProtection="1">
      <alignment horizontal="right" vertical="top"/>
      <protection locked="0"/>
    </xf>
    <xf numFmtId="166" fontId="0" fillId="0" borderId="0" xfId="23" applyNumberFormat="1" applyFill="1" applyAlignment="1" applyProtection="1">
      <alignment horizontal="right" vertical="top"/>
      <protection locked="0"/>
    </xf>
    <xf numFmtId="164" fontId="4" fillId="0" borderId="3" xfId="0" applyNumberFormat="1" applyFont="1" applyFill="1" applyBorder="1" applyAlignment="1" applyProtection="1">
      <alignment horizontal="right"/>
      <protection/>
    </xf>
    <xf numFmtId="0" fontId="4" fillId="0" borderId="3" xfId="0" applyFont="1" applyFill="1" applyBorder="1" applyAlignment="1" applyProtection="1">
      <alignment horizontal="left" wrapText="1"/>
      <protection/>
    </xf>
    <xf numFmtId="2" fontId="4" fillId="0" borderId="3" xfId="0" applyNumberFormat="1" applyFont="1" applyFill="1" applyBorder="1" applyAlignment="1" applyProtection="1">
      <alignment horizontal="right"/>
      <protection/>
    </xf>
    <xf numFmtId="166" fontId="4" fillId="0" borderId="3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 locked="0"/>
    </xf>
    <xf numFmtId="164" fontId="14" fillId="0" borderId="3" xfId="0" applyNumberFormat="1" applyFont="1" applyFill="1" applyBorder="1" applyAlignment="1" applyProtection="1">
      <alignment horizontal="right"/>
      <protection/>
    </xf>
    <xf numFmtId="49" fontId="14" fillId="0" borderId="3" xfId="0" applyNumberFormat="1" applyFont="1" applyFill="1" applyBorder="1" applyAlignment="1" applyProtection="1">
      <alignment horizontal="left" wrapText="1"/>
      <protection/>
    </xf>
    <xf numFmtId="0" fontId="14" fillId="0" borderId="3" xfId="0" applyFont="1" applyFill="1" applyBorder="1" applyAlignment="1" applyProtection="1">
      <alignment horizontal="left" wrapText="1"/>
      <protection/>
    </xf>
    <xf numFmtId="0" fontId="13" fillId="0" borderId="3" xfId="0" applyFont="1" applyFill="1" applyBorder="1" applyAlignment="1" applyProtection="1">
      <alignment horizontal="left" wrapText="1"/>
      <protection/>
    </xf>
    <xf numFmtId="2" fontId="13" fillId="0" borderId="3" xfId="0" applyNumberFormat="1" applyFont="1" applyFill="1" applyBorder="1" applyAlignment="1" applyProtection="1">
      <alignment horizontal="right"/>
      <protection/>
    </xf>
    <xf numFmtId="164" fontId="15" fillId="0" borderId="3" xfId="0" applyNumberFormat="1" applyFont="1" applyFill="1" applyBorder="1" applyAlignment="1" applyProtection="1">
      <alignment horizontal="right"/>
      <protection/>
    </xf>
    <xf numFmtId="0" fontId="15" fillId="0" borderId="3" xfId="0" applyFont="1" applyFill="1" applyBorder="1" applyAlignment="1" applyProtection="1">
      <alignment horizontal="left" wrapText="1"/>
      <protection/>
    </xf>
    <xf numFmtId="2" fontId="15" fillId="0" borderId="3" xfId="0" applyNumberFormat="1" applyFont="1" applyFill="1" applyBorder="1" applyAlignment="1" applyProtection="1">
      <alignment horizontal="right"/>
      <protection/>
    </xf>
    <xf numFmtId="166" fontId="15" fillId="0" borderId="3" xfId="0" applyNumberFormat="1" applyFont="1" applyFill="1" applyBorder="1" applyAlignment="1" applyProtection="1">
      <alignment horizontal="right"/>
      <protection/>
    </xf>
    <xf numFmtId="0" fontId="0" fillId="0" borderId="0" xfId="23" applyFill="1">
      <alignment/>
      <protection/>
    </xf>
    <xf numFmtId="0" fontId="0" fillId="0" borderId="0" xfId="0" applyFont="1"/>
    <xf numFmtId="164" fontId="16" fillId="0" borderId="3" xfId="0" applyNumberFormat="1" applyFont="1" applyFill="1" applyBorder="1" applyAlignment="1" applyProtection="1">
      <alignment horizontal="right"/>
      <protection/>
    </xf>
    <xf numFmtId="0" fontId="16" fillId="0" borderId="3" xfId="0" applyFont="1" applyFill="1" applyBorder="1" applyAlignment="1" applyProtection="1">
      <alignment horizontal="left" wrapText="1"/>
      <protection/>
    </xf>
    <xf numFmtId="2" fontId="16" fillId="0" borderId="3" xfId="0" applyNumberFormat="1" applyFont="1" applyFill="1" applyBorder="1" applyAlignment="1" applyProtection="1">
      <alignment horizontal="right"/>
      <protection/>
    </xf>
    <xf numFmtId="166" fontId="16" fillId="0" borderId="3" xfId="0" applyNumberFormat="1" applyFont="1" applyFill="1" applyBorder="1" applyAlignment="1" applyProtection="1">
      <alignment horizontal="right"/>
      <protection/>
    </xf>
    <xf numFmtId="49" fontId="4" fillId="0" borderId="3" xfId="0" applyNumberFormat="1" applyFont="1" applyFill="1" applyBorder="1" applyAlignment="1" applyProtection="1">
      <alignment horizontal="right" wrapText="1"/>
      <protection/>
    </xf>
    <xf numFmtId="49" fontId="4" fillId="0" borderId="3" xfId="0" applyNumberFormat="1" applyFont="1" applyFill="1" applyBorder="1" applyAlignment="1" applyProtection="1">
      <alignment horizontal="left" wrapText="1"/>
      <protection/>
    </xf>
    <xf numFmtId="49" fontId="16" fillId="0" borderId="3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right" wrapText="1"/>
      <protection/>
    </xf>
    <xf numFmtId="2" fontId="6" fillId="0" borderId="0" xfId="0" applyNumberFormat="1" applyFont="1" applyFill="1" applyBorder="1" applyAlignment="1" applyProtection="1">
      <alignment horizontal="right"/>
      <protection/>
    </xf>
    <xf numFmtId="0" fontId="7" fillId="5" borderId="13" xfId="0" applyFont="1" applyFill="1" applyBorder="1" applyAlignment="1" applyProtection="1">
      <alignment horizontal="left"/>
      <protection/>
    </xf>
    <xf numFmtId="0" fontId="10" fillId="5" borderId="14" xfId="0" applyFont="1" applyFill="1" applyBorder="1" applyAlignment="1" applyProtection="1">
      <alignment horizontal="center"/>
      <protection/>
    </xf>
    <xf numFmtId="165" fontId="10" fillId="5" borderId="14" xfId="0" applyNumberFormat="1" applyFont="1" applyFill="1" applyBorder="1" applyAlignment="1" applyProtection="1">
      <alignment horizontal="right"/>
      <protection/>
    </xf>
    <xf numFmtId="166" fontId="10" fillId="5" borderId="14" xfId="0" applyNumberFormat="1" applyFont="1" applyFill="1" applyBorder="1" applyAlignment="1" applyProtection="1">
      <alignment horizontal="right"/>
      <protection/>
    </xf>
    <xf numFmtId="166" fontId="7" fillId="5" borderId="1" xfId="0" applyNumberFormat="1" applyFont="1" applyFill="1" applyBorder="1" applyAlignment="1" applyProtection="1">
      <alignment horizontal="right"/>
      <protection/>
    </xf>
    <xf numFmtId="164" fontId="15" fillId="0" borderId="15" xfId="23" applyNumberFormat="1" applyFont="1" applyFill="1" applyBorder="1" applyAlignment="1" applyProtection="1">
      <alignment horizontal="right"/>
      <protection/>
    </xf>
    <xf numFmtId="0" fontId="15" fillId="0" borderId="15" xfId="23" applyFont="1" applyFill="1" applyBorder="1" applyAlignment="1" applyProtection="1">
      <alignment horizontal="left" wrapText="1"/>
      <protection/>
    </xf>
    <xf numFmtId="165" fontId="15" fillId="0" borderId="15" xfId="23" applyNumberFormat="1" applyFont="1" applyFill="1" applyBorder="1" applyAlignment="1" applyProtection="1">
      <alignment horizontal="right"/>
      <protection/>
    </xf>
    <xf numFmtId="166" fontId="15" fillId="0" borderId="15" xfId="23" applyNumberFormat="1" applyFont="1" applyFill="1" applyBorder="1" applyAlignment="1" applyProtection="1">
      <alignment horizontal="right"/>
      <protection/>
    </xf>
    <xf numFmtId="0" fontId="15" fillId="5" borderId="13" xfId="23" applyFont="1" applyFill="1" applyBorder="1" applyAlignment="1" applyProtection="1">
      <alignment horizontal="left"/>
      <protection/>
    </xf>
    <xf numFmtId="0" fontId="14" fillId="5" borderId="14" xfId="23" applyFont="1" applyFill="1" applyBorder="1" applyAlignment="1" applyProtection="1">
      <alignment horizontal="center"/>
      <protection/>
    </xf>
    <xf numFmtId="165" fontId="14" fillId="5" borderId="14" xfId="23" applyNumberFormat="1" applyFont="1" applyFill="1" applyBorder="1" applyAlignment="1" applyProtection="1">
      <alignment horizontal="right"/>
      <protection/>
    </xf>
    <xf numFmtId="166" fontId="14" fillId="5" borderId="14" xfId="23" applyNumberFormat="1" applyFont="1" applyFill="1" applyBorder="1" applyAlignment="1" applyProtection="1">
      <alignment horizontal="right"/>
      <protection/>
    </xf>
    <xf numFmtId="166" fontId="15" fillId="5" borderId="1" xfId="23" applyNumberFormat="1" applyFont="1" applyFill="1" applyBorder="1" applyAlignment="1" applyProtection="1">
      <alignment horizontal="right"/>
      <protection/>
    </xf>
    <xf numFmtId="164" fontId="6" fillId="0" borderId="3" xfId="21" applyNumberFormat="1" applyFont="1" applyFill="1" applyBorder="1" applyAlignment="1" applyProtection="1">
      <alignment horizontal="right"/>
      <protection/>
    </xf>
    <xf numFmtId="0" fontId="6" fillId="0" borderId="3" xfId="21" applyFont="1" applyFill="1" applyBorder="1" applyAlignment="1" applyProtection="1">
      <alignment horizontal="left" wrapText="1"/>
      <protection/>
    </xf>
    <xf numFmtId="166" fontId="6" fillId="0" borderId="3" xfId="21" applyNumberFormat="1" applyFont="1" applyFill="1" applyBorder="1" applyAlignment="1" applyProtection="1">
      <alignment horizontal="right"/>
      <protection/>
    </xf>
    <xf numFmtId="0" fontId="1" fillId="0" borderId="0" xfId="24" applyFont="1">
      <alignment/>
      <protection/>
    </xf>
    <xf numFmtId="0" fontId="1" fillId="0" borderId="0" xfId="24" applyFont="1" applyAlignment="1">
      <alignment/>
      <protection/>
    </xf>
    <xf numFmtId="0" fontId="27" fillId="0" borderId="0" xfId="24" applyFont="1">
      <alignment/>
      <protection/>
    </xf>
    <xf numFmtId="0" fontId="28" fillId="0" borderId="0" xfId="24" applyFont="1" applyAlignment="1">
      <alignment horizontal="left"/>
      <protection/>
    </xf>
    <xf numFmtId="0" fontId="29" fillId="0" borderId="0" xfId="24" applyFont="1" applyAlignment="1">
      <alignment horizontal="left" vertical="center"/>
      <protection/>
    </xf>
    <xf numFmtId="0" fontId="5" fillId="0" borderId="0" xfId="25" applyAlignment="1">
      <alignment/>
      <protection/>
    </xf>
    <xf numFmtId="0" fontId="17" fillId="0" borderId="0" xfId="24" applyFont="1" applyAlignment="1">
      <alignment/>
      <protection/>
    </xf>
    <xf numFmtId="14" fontId="18" fillId="0" borderId="0" xfId="24" applyNumberFormat="1" applyFont="1" applyAlignment="1">
      <alignment horizontal="left"/>
      <protection/>
    </xf>
    <xf numFmtId="0" fontId="29" fillId="0" borderId="0" xfId="24" applyFont="1" applyAlignment="1">
      <alignment horizontal="left" vertical="top" wrapText="1"/>
      <protection/>
    </xf>
    <xf numFmtId="0" fontId="5" fillId="0" borderId="0" xfId="24" applyAlignment="1">
      <alignment vertical="top" wrapText="1"/>
      <protection/>
    </xf>
    <xf numFmtId="0" fontId="17" fillId="0" borderId="0" xfId="24" applyFont="1">
      <alignment/>
      <protection/>
    </xf>
    <xf numFmtId="0" fontId="17" fillId="0" borderId="0" xfId="24" applyFont="1" applyAlignment="1">
      <alignment horizontal="left" vertical="center"/>
      <protection/>
    </xf>
    <xf numFmtId="0" fontId="1" fillId="0" borderId="0" xfId="24" applyFont="1" applyAlignment="1">
      <alignment horizontal="left"/>
      <protection/>
    </xf>
    <xf numFmtId="0" fontId="1" fillId="0" borderId="0" xfId="24" applyFont="1" applyAlignment="1">
      <alignment horizontal="right"/>
      <protection/>
    </xf>
    <xf numFmtId="0" fontId="30" fillId="2" borderId="7" xfId="24" applyFont="1" applyFill="1" applyBorder="1" applyAlignment="1">
      <alignment wrapText="1"/>
      <protection/>
    </xf>
    <xf numFmtId="0" fontId="30" fillId="2" borderId="8" xfId="24" applyFont="1" applyFill="1" applyBorder="1" applyAlignment="1">
      <alignment wrapText="1"/>
      <protection/>
    </xf>
    <xf numFmtId="0" fontId="30" fillId="2" borderId="5" xfId="24" applyFont="1" applyFill="1" applyBorder="1" applyAlignment="1">
      <alignment wrapText="1"/>
      <protection/>
    </xf>
    <xf numFmtId="0" fontId="30" fillId="2" borderId="7" xfId="24" applyFont="1" applyFill="1" applyBorder="1" applyAlignment="1">
      <alignment horizontal="right" wrapText="1"/>
      <protection/>
    </xf>
    <xf numFmtId="0" fontId="1" fillId="2" borderId="8" xfId="24" applyFont="1" applyFill="1" applyBorder="1" applyAlignment="1">
      <alignment/>
      <protection/>
    </xf>
    <xf numFmtId="0" fontId="30" fillId="2" borderId="8" xfId="24" applyFont="1" applyFill="1" applyBorder="1" applyAlignment="1">
      <alignment horizontal="right" wrapText="1"/>
      <protection/>
    </xf>
    <xf numFmtId="0" fontId="17" fillId="2" borderId="5" xfId="24" applyFont="1" applyFill="1" applyBorder="1" applyAlignment="1">
      <alignment horizontal="right"/>
      <protection/>
    </xf>
    <xf numFmtId="0" fontId="30" fillId="6" borderId="0" xfId="24" applyFont="1" applyFill="1" applyBorder="1" applyAlignment="1">
      <alignment horizontal="right" wrapText="1"/>
      <protection/>
    </xf>
    <xf numFmtId="0" fontId="1" fillId="0" borderId="11" xfId="24" applyFont="1" applyBorder="1" applyAlignment="1">
      <alignment vertical="center"/>
      <protection/>
    </xf>
    <xf numFmtId="0" fontId="1" fillId="0" borderId="0" xfId="24" applyFont="1" applyBorder="1" applyAlignment="1">
      <alignment vertical="center"/>
      <protection/>
    </xf>
    <xf numFmtId="1" fontId="1" fillId="0" borderId="0" xfId="24" applyNumberFormat="1" applyFont="1" applyBorder="1" applyAlignment="1">
      <alignment horizontal="right" vertical="center"/>
      <protection/>
    </xf>
    <xf numFmtId="0" fontId="1" fillId="0" borderId="12" xfId="24" applyFont="1" applyBorder="1" applyAlignment="1">
      <alignment vertical="center"/>
      <protection/>
    </xf>
    <xf numFmtId="4" fontId="1" fillId="0" borderId="16" xfId="24" applyNumberFormat="1" applyFont="1" applyBorder="1" applyAlignment="1">
      <alignment horizontal="right" vertical="center"/>
      <protection/>
    </xf>
    <xf numFmtId="4" fontId="1" fillId="0" borderId="17" xfId="24" applyNumberFormat="1" applyFont="1" applyBorder="1" applyAlignment="1">
      <alignment horizontal="right" vertical="center"/>
      <protection/>
    </xf>
    <xf numFmtId="4" fontId="1" fillId="0" borderId="18" xfId="24" applyNumberFormat="1" applyFont="1" applyBorder="1" applyAlignment="1">
      <alignment horizontal="right" vertical="center"/>
      <protection/>
    </xf>
    <xf numFmtId="4" fontId="1" fillId="6" borderId="0" xfId="24" applyNumberFormat="1" applyFont="1" applyFill="1" applyBorder="1" applyAlignment="1">
      <alignment vertical="center"/>
      <protection/>
    </xf>
    <xf numFmtId="4" fontId="1" fillId="0" borderId="11" xfId="24" applyNumberFormat="1" applyFont="1" applyBorder="1" applyAlignment="1">
      <alignment horizontal="right" vertical="center"/>
      <protection/>
    </xf>
    <xf numFmtId="4" fontId="1" fillId="0" borderId="0" xfId="24" applyNumberFormat="1" applyFont="1" applyBorder="1" applyAlignment="1">
      <alignment horizontal="right" vertical="center"/>
      <protection/>
    </xf>
    <xf numFmtId="4" fontId="1" fillId="0" borderId="12" xfId="24" applyNumberFormat="1" applyFont="1" applyBorder="1" applyAlignment="1">
      <alignment horizontal="right" vertical="center"/>
      <protection/>
    </xf>
    <xf numFmtId="4" fontId="1" fillId="0" borderId="19" xfId="24" applyNumberFormat="1" applyFont="1" applyBorder="1" applyAlignment="1">
      <alignment horizontal="right" vertical="center"/>
      <protection/>
    </xf>
    <xf numFmtId="4" fontId="1" fillId="0" borderId="20" xfId="24" applyNumberFormat="1" applyFont="1" applyBorder="1" applyAlignment="1">
      <alignment horizontal="right" vertical="center"/>
      <protection/>
    </xf>
    <xf numFmtId="4" fontId="1" fillId="0" borderId="21" xfId="24" applyNumberFormat="1" applyFont="1" applyBorder="1" applyAlignment="1">
      <alignment horizontal="right" vertical="center"/>
      <protection/>
    </xf>
    <xf numFmtId="4" fontId="17" fillId="6" borderId="0" xfId="24" applyNumberFormat="1" applyFont="1" applyFill="1" applyBorder="1" applyAlignment="1">
      <alignment vertical="center"/>
      <protection/>
    </xf>
    <xf numFmtId="3" fontId="1" fillId="0" borderId="0" xfId="24" applyNumberFormat="1" applyFont="1">
      <alignment/>
      <protection/>
    </xf>
    <xf numFmtId="0" fontId="29" fillId="0" borderId="0" xfId="24" applyFont="1" applyAlignment="1">
      <alignment horizontal="left"/>
      <protection/>
    </xf>
    <xf numFmtId="0" fontId="27" fillId="0" borderId="0" xfId="24" applyFont="1" applyAlignment="1">
      <alignment horizontal="center"/>
      <protection/>
    </xf>
    <xf numFmtId="4" fontId="1" fillId="0" borderId="0" xfId="24" applyNumberFormat="1" applyFont="1">
      <alignment/>
      <protection/>
    </xf>
    <xf numFmtId="0" fontId="30" fillId="2" borderId="7" xfId="24" applyFont="1" applyFill="1" applyBorder="1" applyAlignment="1">
      <alignment vertical="center"/>
      <protection/>
    </xf>
    <xf numFmtId="0" fontId="17" fillId="2" borderId="8" xfId="24" applyFont="1" applyFill="1" applyBorder="1" applyAlignment="1">
      <alignment vertical="center"/>
      <protection/>
    </xf>
    <xf numFmtId="0" fontId="17" fillId="2" borderId="5" xfId="24" applyFont="1" applyFill="1" applyBorder="1" applyAlignment="1">
      <alignment vertical="center" wrapText="1"/>
      <protection/>
    </xf>
    <xf numFmtId="0" fontId="17" fillId="2" borderId="4" xfId="24" applyFont="1" applyFill="1" applyBorder="1" applyAlignment="1">
      <alignment horizontal="center" vertical="center" wrapText="1"/>
      <protection/>
    </xf>
    <xf numFmtId="0" fontId="17" fillId="2" borderId="5" xfId="24" applyFont="1" applyFill="1" applyBorder="1" applyAlignment="1">
      <alignment horizontal="center" vertical="center" wrapText="1"/>
      <protection/>
    </xf>
    <xf numFmtId="49" fontId="18" fillId="0" borderId="11" xfId="24" applyNumberFormat="1" applyFont="1" applyBorder="1" applyAlignment="1">
      <alignment horizontal="left"/>
      <protection/>
    </xf>
    <xf numFmtId="0" fontId="18" fillId="0" borderId="0" xfId="24" applyFont="1" applyBorder="1" applyAlignment="1">
      <alignment horizontal="left"/>
      <protection/>
    </xf>
    <xf numFmtId="0" fontId="18" fillId="0" borderId="0" xfId="24" applyFont="1" applyBorder="1">
      <alignment/>
      <protection/>
    </xf>
    <xf numFmtId="167" fontId="18" fillId="0" borderId="0" xfId="24" applyNumberFormat="1" applyFont="1" applyBorder="1">
      <alignment/>
      <protection/>
    </xf>
    <xf numFmtId="3" fontId="30" fillId="0" borderId="22" xfId="24" applyNumberFormat="1" applyFont="1" applyBorder="1" applyAlignment="1">
      <alignment horizontal="right"/>
      <protection/>
    </xf>
    <xf numFmtId="3" fontId="18" fillId="0" borderId="22" xfId="24" applyNumberFormat="1" applyFont="1" applyBorder="1" applyAlignment="1">
      <alignment horizontal="right"/>
      <protection/>
    </xf>
    <xf numFmtId="3" fontId="18" fillId="0" borderId="12" xfId="24" applyNumberFormat="1" applyFont="1" applyBorder="1" applyAlignment="1">
      <alignment horizontal="right"/>
      <protection/>
    </xf>
    <xf numFmtId="3" fontId="1" fillId="4" borderId="0" xfId="24" applyNumberFormat="1" applyFont="1" applyFill="1">
      <alignment/>
      <protection/>
    </xf>
    <xf numFmtId="49" fontId="18" fillId="0" borderId="23" xfId="24" applyNumberFormat="1" applyFont="1" applyBorder="1" applyAlignment="1">
      <alignment horizontal="left"/>
      <protection/>
    </xf>
    <xf numFmtId="3" fontId="18" fillId="4" borderId="24" xfId="24" applyNumberFormat="1" applyFont="1" applyFill="1" applyBorder="1" applyAlignment="1">
      <alignment horizontal="right"/>
      <protection/>
    </xf>
    <xf numFmtId="3" fontId="18" fillId="0" borderId="24" xfId="24" applyNumberFormat="1" applyFont="1" applyFill="1" applyBorder="1" applyAlignment="1">
      <alignment horizontal="right"/>
      <protection/>
    </xf>
    <xf numFmtId="3" fontId="18" fillId="4" borderId="25" xfId="24" applyNumberFormat="1" applyFont="1" applyFill="1" applyBorder="1" applyAlignment="1">
      <alignment horizontal="right"/>
      <protection/>
    </xf>
    <xf numFmtId="0" fontId="1" fillId="4" borderId="0" xfId="24" applyFont="1" applyFill="1">
      <alignment/>
      <protection/>
    </xf>
    <xf numFmtId="49" fontId="18" fillId="4" borderId="23" xfId="24" applyNumberFormat="1" applyFont="1" applyFill="1" applyBorder="1" applyAlignment="1">
      <alignment horizontal="left"/>
      <protection/>
    </xf>
    <xf numFmtId="0" fontId="18" fillId="4" borderId="26" xfId="24" applyFont="1" applyFill="1" applyBorder="1" applyAlignment="1">
      <alignment horizontal="left"/>
      <protection/>
    </xf>
    <xf numFmtId="0" fontId="5" fillId="4" borderId="27" xfId="24" applyFill="1" applyBorder="1" applyAlignment="1">
      <alignment/>
      <protection/>
    </xf>
    <xf numFmtId="0" fontId="5" fillId="4" borderId="28" xfId="24" applyFill="1" applyBorder="1" applyAlignment="1">
      <alignment/>
      <protection/>
    </xf>
    <xf numFmtId="0" fontId="6" fillId="0" borderId="0" xfId="25" applyFont="1" applyFill="1" applyBorder="1">
      <alignment/>
      <protection/>
    </xf>
    <xf numFmtId="0" fontId="6" fillId="0" borderId="0" xfId="26" applyFont="1" applyBorder="1">
      <alignment/>
      <protection/>
    </xf>
    <xf numFmtId="4" fontId="6" fillId="0" borderId="0" xfId="26" applyNumberFormat="1" applyFont="1" applyBorder="1">
      <alignment/>
      <protection/>
    </xf>
    <xf numFmtId="0" fontId="6" fillId="0" borderId="0" xfId="26" applyFont="1">
      <alignment/>
      <protection/>
    </xf>
    <xf numFmtId="0" fontId="22" fillId="0" borderId="0" xfId="26" applyFont="1" applyAlignment="1">
      <alignment wrapText="1"/>
      <protection/>
    </xf>
    <xf numFmtId="0" fontId="22" fillId="0" borderId="0" xfId="26" applyFont="1">
      <alignment/>
      <protection/>
    </xf>
    <xf numFmtId="0" fontId="6" fillId="0" borderId="0" xfId="24" applyFont="1">
      <alignment/>
      <protection/>
    </xf>
    <xf numFmtId="0" fontId="6" fillId="0" borderId="0" xfId="26" applyFont="1" applyAlignment="1">
      <alignment wrapText="1"/>
      <protection/>
    </xf>
    <xf numFmtId="0" fontId="1" fillId="0" borderId="0" xfId="24" applyFont="1" applyFill="1">
      <alignment/>
      <protection/>
    </xf>
    <xf numFmtId="0" fontId="30" fillId="0" borderId="0" xfId="24" applyFont="1" applyFill="1" applyBorder="1" applyAlignment="1">
      <alignment vertical="center"/>
      <protection/>
    </xf>
    <xf numFmtId="49" fontId="30" fillId="0" borderId="0" xfId="24" applyNumberFormat="1" applyFont="1" applyFill="1" applyBorder="1" applyAlignment="1">
      <alignment horizontal="left" vertical="center"/>
      <protection/>
    </xf>
    <xf numFmtId="167" fontId="18" fillId="0" borderId="0" xfId="24" applyNumberFormat="1" applyFont="1" applyFill="1" applyBorder="1">
      <alignment/>
      <protection/>
    </xf>
    <xf numFmtId="3" fontId="30" fillId="0" borderId="0" xfId="24" applyNumberFormat="1" applyFont="1" applyFill="1" applyBorder="1" applyAlignment="1">
      <alignment horizontal="right" vertical="center"/>
      <protection/>
    </xf>
    <xf numFmtId="0" fontId="1" fillId="0" borderId="0" xfId="35" applyFont="1">
      <alignment/>
      <protection/>
    </xf>
    <xf numFmtId="4" fontId="18" fillId="0" borderId="0" xfId="35" applyNumberFormat="1" applyFont="1">
      <alignment/>
      <protection/>
    </xf>
    <xf numFmtId="0" fontId="34" fillId="0" borderId="4" xfId="26" applyFont="1" applyFill="1" applyBorder="1" applyAlignment="1" applyProtection="1">
      <alignment horizontal="center" vertical="justify"/>
      <protection/>
    </xf>
    <xf numFmtId="49" fontId="34" fillId="0" borderId="4" xfId="26" applyNumberFormat="1" applyFont="1" applyFill="1" applyBorder="1" applyAlignment="1" applyProtection="1">
      <alignment horizontal="left" vertical="justify"/>
      <protection/>
    </xf>
    <xf numFmtId="0" fontId="34" fillId="0" borderId="7" xfId="26" applyFont="1" applyFill="1" applyBorder="1" applyAlignment="1" applyProtection="1">
      <alignment vertical="justify"/>
      <protection/>
    </xf>
    <xf numFmtId="0" fontId="4" fillId="0" borderId="9" xfId="26" applyFont="1" applyFill="1" applyBorder="1" applyAlignment="1" applyProtection="1">
      <alignment horizontal="center" vertical="center" wrapText="1"/>
      <protection/>
    </xf>
    <xf numFmtId="49" fontId="4" fillId="0" borderId="9" xfId="26" applyNumberFormat="1" applyFont="1" applyFill="1" applyBorder="1" applyAlignment="1" applyProtection="1">
      <alignment vertical="center" wrapText="1"/>
      <protection/>
    </xf>
    <xf numFmtId="49" fontId="4" fillId="0" borderId="9" xfId="26" applyNumberFormat="1" applyFont="1" applyFill="1" applyBorder="1" applyAlignment="1" applyProtection="1">
      <alignment horizontal="center" vertical="center" wrapText="1" shrinkToFit="1"/>
      <protection/>
    </xf>
    <xf numFmtId="4" fontId="4" fillId="0" borderId="9" xfId="26" applyNumberFormat="1" applyFont="1" applyFill="1" applyBorder="1" applyAlignment="1" applyProtection="1">
      <alignment vertical="center" wrapText="1"/>
      <protection/>
    </xf>
    <xf numFmtId="49" fontId="35" fillId="0" borderId="9" xfId="26" applyNumberFormat="1" applyFont="1" applyFill="1" applyBorder="1" applyAlignment="1" applyProtection="1">
      <alignment horizontal="left" vertical="center"/>
      <protection/>
    </xf>
    <xf numFmtId="0" fontId="4" fillId="0" borderId="4" xfId="26" applyNumberFormat="1" applyFont="1" applyFill="1" applyBorder="1" applyAlignment="1" applyProtection="1">
      <alignment vertical="center" wrapText="1"/>
      <protection/>
    </xf>
    <xf numFmtId="0" fontId="4" fillId="0" borderId="29" xfId="26" applyNumberFormat="1" applyFont="1" applyFill="1" applyBorder="1" applyAlignment="1" applyProtection="1">
      <alignment vertical="center" wrapText="1"/>
      <protection/>
    </xf>
    <xf numFmtId="0" fontId="4" fillId="0" borderId="4" xfId="26" applyFont="1" applyFill="1" applyBorder="1" applyAlignment="1" applyProtection="1">
      <alignment vertical="center" wrapText="1"/>
      <protection/>
    </xf>
    <xf numFmtId="0" fontId="6" fillId="0" borderId="0" xfId="36" applyFont="1" applyFill="1" applyAlignment="1">
      <alignment vertical="center"/>
      <protection/>
    </xf>
    <xf numFmtId="49" fontId="6" fillId="0" borderId="0" xfId="36" applyNumberFormat="1" applyFont="1" applyFill="1" applyAlignment="1">
      <alignment vertical="center"/>
      <protection/>
    </xf>
    <xf numFmtId="0" fontId="5" fillId="0" borderId="0" xfId="25">
      <alignment/>
      <protection/>
    </xf>
    <xf numFmtId="0" fontId="6" fillId="0" borderId="0" xfId="36" applyFont="1" applyFill="1" applyAlignment="1">
      <alignment horizontal="center" vertical="center" wrapText="1"/>
      <protection/>
    </xf>
    <xf numFmtId="0" fontId="29" fillId="5" borderId="7" xfId="24" applyFont="1" applyFill="1" applyBorder="1" applyAlignment="1">
      <alignment vertical="center"/>
      <protection/>
    </xf>
    <xf numFmtId="0" fontId="17" fillId="5" borderId="8" xfId="24" applyFont="1" applyFill="1" applyBorder="1" applyAlignment="1">
      <alignment vertical="center"/>
      <protection/>
    </xf>
    <xf numFmtId="0" fontId="1" fillId="5" borderId="8" xfId="24" applyFont="1" applyFill="1" applyBorder="1" applyAlignment="1">
      <alignment vertical="center"/>
      <protection/>
    </xf>
    <xf numFmtId="4" fontId="29" fillId="5" borderId="30" xfId="24" applyNumberFormat="1" applyFont="1" applyFill="1" applyBorder="1" applyAlignment="1">
      <alignment horizontal="right" vertical="center"/>
      <protection/>
    </xf>
    <xf numFmtId="4" fontId="29" fillId="5" borderId="31" xfId="24" applyNumberFormat="1" applyFont="1" applyFill="1" applyBorder="1" applyAlignment="1">
      <alignment horizontal="right" vertical="center"/>
      <protection/>
    </xf>
    <xf numFmtId="3" fontId="29" fillId="5" borderId="32" xfId="24" applyNumberFormat="1" applyFont="1" applyFill="1" applyBorder="1" applyAlignment="1">
      <alignment horizontal="right" vertical="center"/>
      <protection/>
    </xf>
    <xf numFmtId="0" fontId="1" fillId="5" borderId="0" xfId="24" applyFont="1" applyFill="1">
      <alignment/>
      <protection/>
    </xf>
    <xf numFmtId="0" fontId="30" fillId="5" borderId="7" xfId="24" applyFont="1" applyFill="1" applyBorder="1" applyAlignment="1">
      <alignment vertical="center"/>
      <protection/>
    </xf>
    <xf numFmtId="49" fontId="30" fillId="5" borderId="8" xfId="24" applyNumberFormat="1" applyFont="1" applyFill="1" applyBorder="1" applyAlignment="1">
      <alignment horizontal="left" vertical="center"/>
      <protection/>
    </xf>
    <xf numFmtId="0" fontId="30" fillId="5" borderId="8" xfId="24" applyFont="1" applyFill="1" applyBorder="1" applyAlignment="1">
      <alignment vertical="center"/>
      <protection/>
    </xf>
    <xf numFmtId="167" fontId="18" fillId="5" borderId="5" xfId="24" applyNumberFormat="1" applyFont="1" applyFill="1" applyBorder="1">
      <alignment/>
      <protection/>
    </xf>
    <xf numFmtId="3" fontId="30" fillId="5" borderId="4" xfId="24" applyNumberFormat="1" applyFont="1" applyFill="1" applyBorder="1" applyAlignment="1">
      <alignment horizontal="right" vertical="center"/>
      <protection/>
    </xf>
    <xf numFmtId="0" fontId="5" fillId="5" borderId="4" xfId="26" applyFont="1" applyFill="1" applyBorder="1" applyAlignment="1" applyProtection="1">
      <alignment horizontal="center" vertical="justify"/>
      <protection/>
    </xf>
    <xf numFmtId="49" fontId="33" fillId="5" borderId="4" xfId="26" applyNumberFormat="1" applyFont="1" applyFill="1" applyBorder="1" applyAlignment="1" applyProtection="1">
      <alignment horizontal="left" vertical="justify"/>
      <protection/>
    </xf>
    <xf numFmtId="0" fontId="33" fillId="5" borderId="7" xfId="26" applyFont="1" applyFill="1" applyBorder="1" applyAlignment="1" applyProtection="1">
      <alignment vertical="justify"/>
      <protection/>
    </xf>
    <xf numFmtId="0" fontId="5" fillId="5" borderId="8" xfId="26" applyFont="1" applyFill="1" applyBorder="1" applyAlignment="1" applyProtection="1">
      <alignment horizontal="center" vertical="justify"/>
      <protection/>
    </xf>
    <xf numFmtId="4" fontId="5" fillId="5" borderId="8" xfId="26" applyNumberFormat="1" applyFont="1" applyFill="1" applyBorder="1" applyAlignment="1" applyProtection="1">
      <alignment horizontal="right" vertical="justify"/>
      <protection/>
    </xf>
    <xf numFmtId="4" fontId="5" fillId="5" borderId="5" xfId="26" applyNumberFormat="1" applyFont="1" applyFill="1" applyBorder="1" applyAlignment="1" applyProtection="1">
      <alignment horizontal="right" vertical="justify"/>
      <protection/>
    </xf>
    <xf numFmtId="4" fontId="34" fillId="5" borderId="4" xfId="26" applyNumberFormat="1" applyFont="1" applyFill="1" applyBorder="1" applyAlignment="1" applyProtection="1">
      <alignment vertical="justify"/>
      <protection/>
    </xf>
    <xf numFmtId="0" fontId="27" fillId="0" borderId="0" xfId="24" applyFont="1" applyAlignment="1">
      <alignment horizontal="center"/>
      <protection/>
    </xf>
    <xf numFmtId="0" fontId="5" fillId="0" borderId="0" xfId="24" applyAlignment="1">
      <alignment horizontal="center"/>
      <protection/>
    </xf>
    <xf numFmtId="0" fontId="1" fillId="0" borderId="0" xfId="24" applyFont="1" applyAlignment="1">
      <alignment horizontal="center"/>
      <protection/>
    </xf>
    <xf numFmtId="0" fontId="18" fillId="0" borderId="26" xfId="24" applyFont="1" applyBorder="1" applyAlignment="1">
      <alignment horizontal="left"/>
      <protection/>
    </xf>
    <xf numFmtId="0" fontId="5" fillId="0" borderId="27" xfId="24" applyBorder="1" applyAlignment="1">
      <alignment/>
      <protection/>
    </xf>
    <xf numFmtId="0" fontId="5" fillId="0" borderId="28" xfId="24" applyBorder="1" applyAlignment="1">
      <alignment/>
      <protection/>
    </xf>
    <xf numFmtId="164" fontId="4" fillId="0" borderId="3" xfId="21" applyNumberFormat="1" applyFont="1" applyFill="1" applyBorder="1" applyAlignment="1" applyProtection="1">
      <alignment horizontal="right"/>
      <protection/>
    </xf>
    <xf numFmtId="166" fontId="4" fillId="0" borderId="3" xfId="21" applyNumberFormat="1" applyFont="1" applyFill="1" applyBorder="1" applyAlignment="1" applyProtection="1">
      <alignment horizontal="right"/>
      <protection/>
    </xf>
    <xf numFmtId="0" fontId="4" fillId="0" borderId="3" xfId="21" applyFont="1" applyFill="1" applyBorder="1" applyAlignment="1" applyProtection="1">
      <alignment horizontal="left" wrapText="1"/>
      <protection/>
    </xf>
    <xf numFmtId="4" fontId="4" fillId="0" borderId="9" xfId="26" applyNumberFormat="1" applyFont="1" applyFill="1" applyBorder="1" applyAlignment="1" applyProtection="1">
      <alignment vertical="center" wrapText="1"/>
      <protection locked="0"/>
    </xf>
    <xf numFmtId="166" fontId="15" fillId="0" borderId="3" xfId="23" applyNumberFormat="1" applyFont="1" applyFill="1" applyBorder="1" applyAlignment="1" applyProtection="1">
      <alignment horizontal="right"/>
      <protection locked="0"/>
    </xf>
    <xf numFmtId="166" fontId="4" fillId="0" borderId="3" xfId="23" applyNumberFormat="1" applyFont="1" applyFill="1" applyBorder="1" applyAlignment="1" applyProtection="1">
      <alignment horizontal="right"/>
      <protection locked="0"/>
    </xf>
    <xf numFmtId="166" fontId="4" fillId="0" borderId="3" xfId="0" applyNumberFormat="1" applyFont="1" applyFill="1" applyBorder="1" applyAlignment="1" applyProtection="1">
      <alignment horizontal="right"/>
      <protection locked="0"/>
    </xf>
    <xf numFmtId="166" fontId="14" fillId="0" borderId="3" xfId="23" applyNumberFormat="1" applyFont="1" applyFill="1" applyBorder="1" applyAlignment="1" applyProtection="1">
      <alignment horizontal="right"/>
      <protection locked="0"/>
    </xf>
    <xf numFmtId="166" fontId="7" fillId="0" borderId="3" xfId="0" applyNumberFormat="1" applyFont="1" applyFill="1" applyBorder="1" applyAlignment="1" applyProtection="1">
      <alignment horizontal="right"/>
      <protection locked="0"/>
    </xf>
    <xf numFmtId="166" fontId="15" fillId="0" borderId="3" xfId="0" applyNumberFormat="1" applyFont="1" applyFill="1" applyBorder="1" applyAlignment="1" applyProtection="1">
      <alignment horizontal="right"/>
      <protection locked="0"/>
    </xf>
    <xf numFmtId="166" fontId="6" fillId="0" borderId="3" xfId="0" applyNumberFormat="1" applyFont="1" applyFill="1" applyBorder="1" applyAlignment="1" applyProtection="1">
      <alignment horizontal="right"/>
      <protection locked="0"/>
    </xf>
    <xf numFmtId="166" fontId="11" fillId="0" borderId="3" xfId="0" applyNumberFormat="1" applyFont="1" applyFill="1" applyBorder="1" applyAlignment="1" applyProtection="1">
      <alignment horizontal="right"/>
      <protection locked="0"/>
    </xf>
    <xf numFmtId="166" fontId="14" fillId="0" borderId="3" xfId="0" applyNumberFormat="1" applyFont="1" applyFill="1" applyBorder="1" applyAlignment="1" applyProtection="1">
      <alignment horizontal="right"/>
      <protection locked="0"/>
    </xf>
    <xf numFmtId="166" fontId="16" fillId="0" borderId="3" xfId="0" applyNumberFormat="1" applyFont="1" applyFill="1" applyBorder="1" applyAlignment="1" applyProtection="1">
      <alignment horizontal="right"/>
      <protection locked="0"/>
    </xf>
    <xf numFmtId="166" fontId="10" fillId="0" borderId="3" xfId="0" applyNumberFormat="1" applyFont="1" applyFill="1" applyBorder="1" applyAlignment="1" applyProtection="1">
      <alignment horizontal="right"/>
      <protection locked="0"/>
    </xf>
    <xf numFmtId="166" fontId="7" fillId="0" borderId="3" xfId="0" applyNumberFormat="1" applyFont="1" applyFill="1" applyBorder="1" applyAlignment="1" applyProtection="1">
      <alignment horizontal="right" wrapText="1"/>
      <protection locked="0"/>
    </xf>
    <xf numFmtId="4" fontId="6" fillId="0" borderId="9" xfId="22" applyNumberFormat="1" applyFont="1" applyBorder="1" applyAlignment="1" applyProtection="1">
      <alignment horizontal="right"/>
      <protection locked="0"/>
    </xf>
    <xf numFmtId="0" fontId="6" fillId="0" borderId="0" xfId="24" applyFont="1" applyBorder="1" applyAlignment="1">
      <alignment horizontal="justify" wrapText="1"/>
      <protection/>
    </xf>
    <xf numFmtId="0" fontId="4" fillId="0" borderId="0" xfId="24" applyFont="1" applyBorder="1" applyAlignment="1">
      <alignment wrapText="1"/>
      <protection/>
    </xf>
    <xf numFmtId="0" fontId="4" fillId="0" borderId="0" xfId="24" applyFont="1" applyAlignment="1">
      <alignment/>
      <protection/>
    </xf>
    <xf numFmtId="0" fontId="27" fillId="0" borderId="0" xfId="24" applyFont="1" applyAlignment="1">
      <alignment horizontal="center"/>
      <protection/>
    </xf>
    <xf numFmtId="0" fontId="5" fillId="0" borderId="0" xfId="24" applyAlignment="1">
      <alignment horizontal="center"/>
      <protection/>
    </xf>
    <xf numFmtId="0" fontId="1" fillId="0" borderId="0" xfId="24" applyFont="1" applyAlignment="1">
      <alignment horizontal="center"/>
      <protection/>
    </xf>
    <xf numFmtId="0" fontId="18" fillId="0" borderId="26" xfId="24" applyFont="1" applyBorder="1" applyAlignment="1">
      <alignment horizontal="left"/>
      <protection/>
    </xf>
    <xf numFmtId="0" fontId="5" fillId="0" borderId="27" xfId="24" applyBorder="1" applyAlignment="1">
      <alignment/>
      <protection/>
    </xf>
    <xf numFmtId="0" fontId="5" fillId="0" borderId="28" xfId="24" applyBorder="1" applyAlignment="1">
      <alignment/>
      <protection/>
    </xf>
    <xf numFmtId="0" fontId="6" fillId="0" borderId="0" xfId="25" applyFont="1" applyFill="1" applyBorder="1" applyAlignment="1">
      <alignment horizontal="left" wrapText="1"/>
      <protection/>
    </xf>
    <xf numFmtId="0" fontId="5" fillId="0" borderId="0" xfId="25" applyAlignment="1">
      <alignment horizontal="left" wrapText="1"/>
      <protection/>
    </xf>
    <xf numFmtId="0" fontId="6" fillId="0" borderId="0" xfId="24" applyFont="1" applyBorder="1" applyAlignment="1">
      <alignment horizontal="left" wrapText="1"/>
      <protection/>
    </xf>
    <xf numFmtId="0" fontId="5" fillId="0" borderId="0" xfId="24" applyAlignment="1">
      <alignment/>
      <protection/>
    </xf>
    <xf numFmtId="0" fontId="4" fillId="0" borderId="8" xfId="26" applyFont="1" applyFill="1" applyBorder="1" applyAlignment="1" applyProtection="1">
      <alignment horizontal="center" vertical="center" wrapText="1"/>
      <protection/>
    </xf>
    <xf numFmtId="0" fontId="4" fillId="0" borderId="8" xfId="35" applyFont="1" applyBorder="1" applyAlignment="1" applyProtection="1">
      <alignment vertical="center" wrapText="1"/>
      <protection/>
    </xf>
    <xf numFmtId="0" fontId="4" fillId="0" borderId="5" xfId="35" applyFont="1" applyBorder="1" applyAlignment="1" applyProtection="1">
      <alignment vertical="center" wrapText="1"/>
      <protection/>
    </xf>
    <xf numFmtId="0" fontId="6" fillId="0" borderId="0" xfId="36" applyFont="1" applyFill="1" applyAlignment="1">
      <alignment vertical="center" wrapText="1"/>
      <protection/>
    </xf>
    <xf numFmtId="164" fontId="15" fillId="5" borderId="13" xfId="23" applyNumberFormat="1" applyFont="1" applyFill="1" applyBorder="1" applyAlignment="1" applyProtection="1">
      <alignment horizontal="center"/>
      <protection/>
    </xf>
    <xf numFmtId="0" fontId="26" fillId="5" borderId="14" xfId="23" applyFont="1" applyFill="1" applyBorder="1" applyAlignment="1" applyProtection="1">
      <alignment horizontal="center"/>
      <protection/>
    </xf>
    <xf numFmtId="0" fontId="26" fillId="5" borderId="33" xfId="23" applyFont="1" applyFill="1" applyBorder="1" applyAlignment="1" applyProtection="1">
      <alignment horizontal="center"/>
      <protection/>
    </xf>
    <xf numFmtId="0" fontId="6" fillId="0" borderId="0" xfId="22" applyFont="1" applyFill="1" applyAlignment="1" applyProtection="1">
      <alignment vertical="center" wrapText="1"/>
      <protection/>
    </xf>
    <xf numFmtId="164" fontId="7" fillId="5" borderId="13" xfId="0" applyNumberFormat="1" applyFont="1" applyFill="1" applyBorder="1" applyAlignment="1" applyProtection="1">
      <alignment horizontal="center"/>
      <protection/>
    </xf>
    <xf numFmtId="0" fontId="7" fillId="5" borderId="14" xfId="0" applyFont="1" applyFill="1" applyBorder="1" applyAlignment="1" applyProtection="1">
      <alignment horizontal="center"/>
      <protection/>
    </xf>
    <xf numFmtId="0" fontId="7" fillId="5" borderId="33" xfId="0" applyFont="1" applyFill="1" applyBorder="1" applyAlignment="1" applyProtection="1">
      <alignment horizontal="center"/>
      <protection/>
    </xf>
    <xf numFmtId="49" fontId="11" fillId="3" borderId="34" xfId="22" applyNumberFormat="1" applyFont="1" applyFill="1" applyBorder="1" applyAlignment="1">
      <alignment horizontal="left" wrapText="1"/>
      <protection/>
    </xf>
    <xf numFmtId="49" fontId="23" fillId="0" borderId="35" xfId="0" applyNumberFormat="1" applyFont="1" applyBorder="1" applyAlignment="1">
      <alignment horizontal="left" wrapText="1"/>
    </xf>
    <xf numFmtId="0" fontId="20" fillId="3" borderId="11" xfId="22" applyNumberFormat="1" applyFont="1" applyFill="1" applyBorder="1" applyAlignment="1">
      <alignment horizontal="left" wrapText="1" indent="1"/>
      <protection/>
    </xf>
    <xf numFmtId="0" fontId="21" fillId="0" borderId="0" xfId="0" applyNumberFormat="1" applyFont="1"/>
    <xf numFmtId="0" fontId="21" fillId="0" borderId="12" xfId="0" applyNumberFormat="1" applyFont="1" applyBorder="1"/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2014-02-21 D.1.1. ASR - BP a NS" xfId="21"/>
    <cellStyle name="normální_POL.XLS" xfId="22"/>
    <cellStyle name="normální 3" xfId="23"/>
    <cellStyle name="Normální 3 2" xfId="24"/>
    <cellStyle name="normální 4" xfId="25"/>
    <cellStyle name="normální_POL.XLS 3" xfId="26"/>
    <cellStyle name="Normal_Power Voltage Bill 08.06" xfId="27"/>
    <cellStyle name="Normale_Complete_official_price_list_2007CZ" xfId="28"/>
    <cellStyle name="Normální 10" xfId="29"/>
    <cellStyle name="normální 2 2" xfId="30"/>
    <cellStyle name="Normální 5" xfId="31"/>
    <cellStyle name="Normální 6" xfId="32"/>
    <cellStyle name="Normální 7" xfId="33"/>
    <cellStyle name="Normální 8" xfId="34"/>
    <cellStyle name="Normální 8 2" xfId="35"/>
    <cellStyle name="normální_POL.XLS 2" xfId="36"/>
    <cellStyle name="Styl 1" xfId="37"/>
    <cellStyle name="Währung" xfId="38"/>
    <cellStyle name="標準_IPS alpha BOQ ME forms detail_Mechanical_El." xfId="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projects\Documents%20and%20Settings\vavra\Desktop\vavra\project\daikin\daikin%20II\CONTRACT\Elma-nab-31.8.04\3117806.03%2031.8.2004%20Daikin%20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407%20Transformace%20DOZP%20Hlinany\01%20Rekonstrukce%20Teplice\4%20-%20VD\4%20-%20DSP\Rozpocet\TO-407-01%20-%20DSP-rozpoc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al\Desktop\ROZPO&#268;TY\CHV&#193;TAL\REVOLU&#268;N&#205;%2014%20-%20OPRAVA%20ST&#344;ECHY\Podklady\Expedice\Expedice\hromosvody\rozpo&#269;et%20s%20cenou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al\Desktop\ROZPO&#268;TY\CHV&#193;TAL\REVOLU&#268;N&#205;%2014%20-%20OPRAVA%20ST&#344;ECHY\Podklady\Expedice\Expedice\hromosvody\rozpo&#269;et%20s%20cenou%20el.p&#367;da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380-01%20Hotel%20CLARION%20Ostrava\3b_DPS\PD%20-%20Rozpocet\000-Kryc&#237;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roz.  vč. kapitol"/>
      <sheetName val="Lightning protection"/>
      <sheetName val="22 kV Switching"/>
      <sheetName val="L.V. Power Supply "/>
      <sheetName val="SLP"/>
      <sheetName val="EXTERNAL LIGHTING"/>
      <sheetName val="Outdoor LV connections"/>
      <sheetName val="PRODUCTION HALL"/>
      <sheetName val="SO 33"/>
      <sheetName val="SO34"/>
      <sheetName val="ELECTRICAL ENERGY SO 35"/>
      <sheetName val="ELECTRICAL ENERGY SO 48,49"/>
      <sheetName val="ELECTRICAL ENERGY SO 50"/>
      <sheetName val="Transformer Station TS-2 "/>
      <sheetName val="Earthing Systém SO 32, 33, 34"/>
      <sheetName val="Rekapitulace roz_  vč_ kapit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L"/>
      <sheetName val="VRN"/>
      <sheetName val="F.1.1. ASR-rekap"/>
      <sheetName val="F.1.1. ASR"/>
      <sheetName val="F.1.4.1. ZVS"/>
      <sheetName val="F.1.4.5. ZZTI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7">
          <cell r="A7" t="str">
            <v>2018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4</v>
          </cell>
          <cell r="C5" t="str">
            <v>Krnov, Revoluční 14, el. půda</v>
          </cell>
        </row>
        <row r="7">
          <cell r="A7" t="str">
            <v>2018</v>
          </cell>
          <cell r="C7" t="str">
            <v>Frýdl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001-B.1. Priprava uzemi"/>
      <sheetName val="002-A.1. Archstav  reseni"/>
      <sheetName val="002-A.2.1. Zakladani"/>
      <sheetName val="002-A.2.2. Zelbet konstrukce"/>
      <sheetName val="002-A.2.3.OK"/>
      <sheetName val="002-A.3.1. Vytapeni"/>
      <sheetName val="002-A.3.2. Chlad"/>
      <sheetName val="002-A.3.5. ZTI"/>
      <sheetName val="002-A.3.11.1. SADOVE UPRAVY"/>
      <sheetName val="003-B.1. KOMUNIK"/>
      <sheetName val="003-B.2. KANALIZA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4"/>
  <sheetViews>
    <sheetView showGridLines="0" zoomScaleSheetLayoutView="75" workbookViewId="0" topLeftCell="B13">
      <selection activeCell="M26" sqref="M26"/>
    </sheetView>
  </sheetViews>
  <sheetFormatPr defaultColWidth="9.140625" defaultRowHeight="15"/>
  <cols>
    <col min="1" max="1" width="0.5625" style="161" hidden="1" customWidth="1"/>
    <col min="2" max="2" width="7.140625" style="161" customWidth="1"/>
    <col min="3" max="3" width="13.421875" style="161" customWidth="1"/>
    <col min="4" max="4" width="19.7109375" style="161" customWidth="1"/>
    <col min="5" max="5" width="18.57421875" style="161" customWidth="1"/>
    <col min="6" max="6" width="13.140625" style="161" customWidth="1"/>
    <col min="7" max="7" width="16.7109375" style="162" customWidth="1"/>
    <col min="8" max="8" width="16.7109375" style="161" customWidth="1"/>
    <col min="9" max="9" width="17.00390625" style="162" customWidth="1"/>
    <col min="10" max="10" width="20.7109375" style="161" customWidth="1"/>
    <col min="11" max="11" width="17.8515625" style="161" customWidth="1"/>
    <col min="12" max="14" width="10.7109375" style="161" customWidth="1"/>
    <col min="15" max="256" width="9.140625" style="161" customWidth="1"/>
    <col min="257" max="257" width="9.140625" style="161" hidden="1" customWidth="1"/>
    <col min="258" max="258" width="7.140625" style="161" customWidth="1"/>
    <col min="259" max="259" width="13.421875" style="161" customWidth="1"/>
    <col min="260" max="260" width="19.7109375" style="161" customWidth="1"/>
    <col min="261" max="261" width="18.57421875" style="161" customWidth="1"/>
    <col min="262" max="262" width="13.140625" style="161" customWidth="1"/>
    <col min="263" max="264" width="16.7109375" style="161" customWidth="1"/>
    <col min="265" max="265" width="17.00390625" style="161" customWidth="1"/>
    <col min="266" max="266" width="20.7109375" style="161" customWidth="1"/>
    <col min="267" max="267" width="17.8515625" style="161" customWidth="1"/>
    <col min="268" max="270" width="10.7109375" style="161" customWidth="1"/>
    <col min="271" max="512" width="9.140625" style="161" customWidth="1"/>
    <col min="513" max="513" width="9.140625" style="161" hidden="1" customWidth="1"/>
    <col min="514" max="514" width="7.140625" style="161" customWidth="1"/>
    <col min="515" max="515" width="13.421875" style="161" customWidth="1"/>
    <col min="516" max="516" width="19.7109375" style="161" customWidth="1"/>
    <col min="517" max="517" width="18.57421875" style="161" customWidth="1"/>
    <col min="518" max="518" width="13.140625" style="161" customWidth="1"/>
    <col min="519" max="520" width="16.7109375" style="161" customWidth="1"/>
    <col min="521" max="521" width="17.00390625" style="161" customWidth="1"/>
    <col min="522" max="522" width="20.7109375" style="161" customWidth="1"/>
    <col min="523" max="523" width="17.8515625" style="161" customWidth="1"/>
    <col min="524" max="526" width="10.7109375" style="161" customWidth="1"/>
    <col min="527" max="768" width="9.140625" style="161" customWidth="1"/>
    <col min="769" max="769" width="9.140625" style="161" hidden="1" customWidth="1"/>
    <col min="770" max="770" width="7.140625" style="161" customWidth="1"/>
    <col min="771" max="771" width="13.421875" style="161" customWidth="1"/>
    <col min="772" max="772" width="19.7109375" style="161" customWidth="1"/>
    <col min="773" max="773" width="18.57421875" style="161" customWidth="1"/>
    <col min="774" max="774" width="13.140625" style="161" customWidth="1"/>
    <col min="775" max="776" width="16.7109375" style="161" customWidth="1"/>
    <col min="777" max="777" width="17.00390625" style="161" customWidth="1"/>
    <col min="778" max="778" width="20.7109375" style="161" customWidth="1"/>
    <col min="779" max="779" width="17.8515625" style="161" customWidth="1"/>
    <col min="780" max="782" width="10.7109375" style="161" customWidth="1"/>
    <col min="783" max="1024" width="9.140625" style="161" customWidth="1"/>
    <col min="1025" max="1025" width="9.140625" style="161" hidden="1" customWidth="1"/>
    <col min="1026" max="1026" width="7.140625" style="161" customWidth="1"/>
    <col min="1027" max="1027" width="13.421875" style="161" customWidth="1"/>
    <col min="1028" max="1028" width="19.7109375" style="161" customWidth="1"/>
    <col min="1029" max="1029" width="18.57421875" style="161" customWidth="1"/>
    <col min="1030" max="1030" width="13.140625" style="161" customWidth="1"/>
    <col min="1031" max="1032" width="16.7109375" style="161" customWidth="1"/>
    <col min="1033" max="1033" width="17.00390625" style="161" customWidth="1"/>
    <col min="1034" max="1034" width="20.7109375" style="161" customWidth="1"/>
    <col min="1035" max="1035" width="17.8515625" style="161" customWidth="1"/>
    <col min="1036" max="1038" width="10.7109375" style="161" customWidth="1"/>
    <col min="1039" max="1280" width="9.140625" style="161" customWidth="1"/>
    <col min="1281" max="1281" width="9.140625" style="161" hidden="1" customWidth="1"/>
    <col min="1282" max="1282" width="7.140625" style="161" customWidth="1"/>
    <col min="1283" max="1283" width="13.421875" style="161" customWidth="1"/>
    <col min="1284" max="1284" width="19.7109375" style="161" customWidth="1"/>
    <col min="1285" max="1285" width="18.57421875" style="161" customWidth="1"/>
    <col min="1286" max="1286" width="13.140625" style="161" customWidth="1"/>
    <col min="1287" max="1288" width="16.7109375" style="161" customWidth="1"/>
    <col min="1289" max="1289" width="17.00390625" style="161" customWidth="1"/>
    <col min="1290" max="1290" width="20.7109375" style="161" customWidth="1"/>
    <col min="1291" max="1291" width="17.8515625" style="161" customWidth="1"/>
    <col min="1292" max="1294" width="10.7109375" style="161" customWidth="1"/>
    <col min="1295" max="1536" width="9.140625" style="161" customWidth="1"/>
    <col min="1537" max="1537" width="9.140625" style="161" hidden="1" customWidth="1"/>
    <col min="1538" max="1538" width="7.140625" style="161" customWidth="1"/>
    <col min="1539" max="1539" width="13.421875" style="161" customWidth="1"/>
    <col min="1540" max="1540" width="19.7109375" style="161" customWidth="1"/>
    <col min="1541" max="1541" width="18.57421875" style="161" customWidth="1"/>
    <col min="1542" max="1542" width="13.140625" style="161" customWidth="1"/>
    <col min="1543" max="1544" width="16.7109375" style="161" customWidth="1"/>
    <col min="1545" max="1545" width="17.00390625" style="161" customWidth="1"/>
    <col min="1546" max="1546" width="20.7109375" style="161" customWidth="1"/>
    <col min="1547" max="1547" width="17.8515625" style="161" customWidth="1"/>
    <col min="1548" max="1550" width="10.7109375" style="161" customWidth="1"/>
    <col min="1551" max="1792" width="9.140625" style="161" customWidth="1"/>
    <col min="1793" max="1793" width="9.140625" style="161" hidden="1" customWidth="1"/>
    <col min="1794" max="1794" width="7.140625" style="161" customWidth="1"/>
    <col min="1795" max="1795" width="13.421875" style="161" customWidth="1"/>
    <col min="1796" max="1796" width="19.7109375" style="161" customWidth="1"/>
    <col min="1797" max="1797" width="18.57421875" style="161" customWidth="1"/>
    <col min="1798" max="1798" width="13.140625" style="161" customWidth="1"/>
    <col min="1799" max="1800" width="16.7109375" style="161" customWidth="1"/>
    <col min="1801" max="1801" width="17.00390625" style="161" customWidth="1"/>
    <col min="1802" max="1802" width="20.7109375" style="161" customWidth="1"/>
    <col min="1803" max="1803" width="17.8515625" style="161" customWidth="1"/>
    <col min="1804" max="1806" width="10.7109375" style="161" customWidth="1"/>
    <col min="1807" max="2048" width="9.140625" style="161" customWidth="1"/>
    <col min="2049" max="2049" width="9.140625" style="161" hidden="1" customWidth="1"/>
    <col min="2050" max="2050" width="7.140625" style="161" customWidth="1"/>
    <col min="2051" max="2051" width="13.421875" style="161" customWidth="1"/>
    <col min="2052" max="2052" width="19.7109375" style="161" customWidth="1"/>
    <col min="2053" max="2053" width="18.57421875" style="161" customWidth="1"/>
    <col min="2054" max="2054" width="13.140625" style="161" customWidth="1"/>
    <col min="2055" max="2056" width="16.7109375" style="161" customWidth="1"/>
    <col min="2057" max="2057" width="17.00390625" style="161" customWidth="1"/>
    <col min="2058" max="2058" width="20.7109375" style="161" customWidth="1"/>
    <col min="2059" max="2059" width="17.8515625" style="161" customWidth="1"/>
    <col min="2060" max="2062" width="10.7109375" style="161" customWidth="1"/>
    <col min="2063" max="2304" width="9.140625" style="161" customWidth="1"/>
    <col min="2305" max="2305" width="9.140625" style="161" hidden="1" customWidth="1"/>
    <col min="2306" max="2306" width="7.140625" style="161" customWidth="1"/>
    <col min="2307" max="2307" width="13.421875" style="161" customWidth="1"/>
    <col min="2308" max="2308" width="19.7109375" style="161" customWidth="1"/>
    <col min="2309" max="2309" width="18.57421875" style="161" customWidth="1"/>
    <col min="2310" max="2310" width="13.140625" style="161" customWidth="1"/>
    <col min="2311" max="2312" width="16.7109375" style="161" customWidth="1"/>
    <col min="2313" max="2313" width="17.00390625" style="161" customWidth="1"/>
    <col min="2314" max="2314" width="20.7109375" style="161" customWidth="1"/>
    <col min="2315" max="2315" width="17.8515625" style="161" customWidth="1"/>
    <col min="2316" max="2318" width="10.7109375" style="161" customWidth="1"/>
    <col min="2319" max="2560" width="9.140625" style="161" customWidth="1"/>
    <col min="2561" max="2561" width="9.140625" style="161" hidden="1" customWidth="1"/>
    <col min="2562" max="2562" width="7.140625" style="161" customWidth="1"/>
    <col min="2563" max="2563" width="13.421875" style="161" customWidth="1"/>
    <col min="2564" max="2564" width="19.7109375" style="161" customWidth="1"/>
    <col min="2565" max="2565" width="18.57421875" style="161" customWidth="1"/>
    <col min="2566" max="2566" width="13.140625" style="161" customWidth="1"/>
    <col min="2567" max="2568" width="16.7109375" style="161" customWidth="1"/>
    <col min="2569" max="2569" width="17.00390625" style="161" customWidth="1"/>
    <col min="2570" max="2570" width="20.7109375" style="161" customWidth="1"/>
    <col min="2571" max="2571" width="17.8515625" style="161" customWidth="1"/>
    <col min="2572" max="2574" width="10.7109375" style="161" customWidth="1"/>
    <col min="2575" max="2816" width="9.140625" style="161" customWidth="1"/>
    <col min="2817" max="2817" width="9.140625" style="161" hidden="1" customWidth="1"/>
    <col min="2818" max="2818" width="7.140625" style="161" customWidth="1"/>
    <col min="2819" max="2819" width="13.421875" style="161" customWidth="1"/>
    <col min="2820" max="2820" width="19.7109375" style="161" customWidth="1"/>
    <col min="2821" max="2821" width="18.57421875" style="161" customWidth="1"/>
    <col min="2822" max="2822" width="13.140625" style="161" customWidth="1"/>
    <col min="2823" max="2824" width="16.7109375" style="161" customWidth="1"/>
    <col min="2825" max="2825" width="17.00390625" style="161" customWidth="1"/>
    <col min="2826" max="2826" width="20.7109375" style="161" customWidth="1"/>
    <col min="2827" max="2827" width="17.8515625" style="161" customWidth="1"/>
    <col min="2828" max="2830" width="10.7109375" style="161" customWidth="1"/>
    <col min="2831" max="3072" width="9.140625" style="161" customWidth="1"/>
    <col min="3073" max="3073" width="9.140625" style="161" hidden="1" customWidth="1"/>
    <col min="3074" max="3074" width="7.140625" style="161" customWidth="1"/>
    <col min="3075" max="3075" width="13.421875" style="161" customWidth="1"/>
    <col min="3076" max="3076" width="19.7109375" style="161" customWidth="1"/>
    <col min="3077" max="3077" width="18.57421875" style="161" customWidth="1"/>
    <col min="3078" max="3078" width="13.140625" style="161" customWidth="1"/>
    <col min="3079" max="3080" width="16.7109375" style="161" customWidth="1"/>
    <col min="3081" max="3081" width="17.00390625" style="161" customWidth="1"/>
    <col min="3082" max="3082" width="20.7109375" style="161" customWidth="1"/>
    <col min="3083" max="3083" width="17.8515625" style="161" customWidth="1"/>
    <col min="3084" max="3086" width="10.7109375" style="161" customWidth="1"/>
    <col min="3087" max="3328" width="9.140625" style="161" customWidth="1"/>
    <col min="3329" max="3329" width="9.140625" style="161" hidden="1" customWidth="1"/>
    <col min="3330" max="3330" width="7.140625" style="161" customWidth="1"/>
    <col min="3331" max="3331" width="13.421875" style="161" customWidth="1"/>
    <col min="3332" max="3332" width="19.7109375" style="161" customWidth="1"/>
    <col min="3333" max="3333" width="18.57421875" style="161" customWidth="1"/>
    <col min="3334" max="3334" width="13.140625" style="161" customWidth="1"/>
    <col min="3335" max="3336" width="16.7109375" style="161" customWidth="1"/>
    <col min="3337" max="3337" width="17.00390625" style="161" customWidth="1"/>
    <col min="3338" max="3338" width="20.7109375" style="161" customWidth="1"/>
    <col min="3339" max="3339" width="17.8515625" style="161" customWidth="1"/>
    <col min="3340" max="3342" width="10.7109375" style="161" customWidth="1"/>
    <col min="3343" max="3584" width="9.140625" style="161" customWidth="1"/>
    <col min="3585" max="3585" width="9.140625" style="161" hidden="1" customWidth="1"/>
    <col min="3586" max="3586" width="7.140625" style="161" customWidth="1"/>
    <col min="3587" max="3587" width="13.421875" style="161" customWidth="1"/>
    <col min="3588" max="3588" width="19.7109375" style="161" customWidth="1"/>
    <col min="3589" max="3589" width="18.57421875" style="161" customWidth="1"/>
    <col min="3590" max="3590" width="13.140625" style="161" customWidth="1"/>
    <col min="3591" max="3592" width="16.7109375" style="161" customWidth="1"/>
    <col min="3593" max="3593" width="17.00390625" style="161" customWidth="1"/>
    <col min="3594" max="3594" width="20.7109375" style="161" customWidth="1"/>
    <col min="3595" max="3595" width="17.8515625" style="161" customWidth="1"/>
    <col min="3596" max="3598" width="10.7109375" style="161" customWidth="1"/>
    <col min="3599" max="3840" width="9.140625" style="161" customWidth="1"/>
    <col min="3841" max="3841" width="9.140625" style="161" hidden="1" customWidth="1"/>
    <col min="3842" max="3842" width="7.140625" style="161" customWidth="1"/>
    <col min="3843" max="3843" width="13.421875" style="161" customWidth="1"/>
    <col min="3844" max="3844" width="19.7109375" style="161" customWidth="1"/>
    <col min="3845" max="3845" width="18.57421875" style="161" customWidth="1"/>
    <col min="3846" max="3846" width="13.140625" style="161" customWidth="1"/>
    <col min="3847" max="3848" width="16.7109375" style="161" customWidth="1"/>
    <col min="3849" max="3849" width="17.00390625" style="161" customWidth="1"/>
    <col min="3850" max="3850" width="20.7109375" style="161" customWidth="1"/>
    <col min="3851" max="3851" width="17.8515625" style="161" customWidth="1"/>
    <col min="3852" max="3854" width="10.7109375" style="161" customWidth="1"/>
    <col min="3855" max="4096" width="9.140625" style="161" customWidth="1"/>
    <col min="4097" max="4097" width="9.140625" style="161" hidden="1" customWidth="1"/>
    <col min="4098" max="4098" width="7.140625" style="161" customWidth="1"/>
    <col min="4099" max="4099" width="13.421875" style="161" customWidth="1"/>
    <col min="4100" max="4100" width="19.7109375" style="161" customWidth="1"/>
    <col min="4101" max="4101" width="18.57421875" style="161" customWidth="1"/>
    <col min="4102" max="4102" width="13.140625" style="161" customWidth="1"/>
    <col min="4103" max="4104" width="16.7109375" style="161" customWidth="1"/>
    <col min="4105" max="4105" width="17.00390625" style="161" customWidth="1"/>
    <col min="4106" max="4106" width="20.7109375" style="161" customWidth="1"/>
    <col min="4107" max="4107" width="17.8515625" style="161" customWidth="1"/>
    <col min="4108" max="4110" width="10.7109375" style="161" customWidth="1"/>
    <col min="4111" max="4352" width="9.140625" style="161" customWidth="1"/>
    <col min="4353" max="4353" width="9.140625" style="161" hidden="1" customWidth="1"/>
    <col min="4354" max="4354" width="7.140625" style="161" customWidth="1"/>
    <col min="4355" max="4355" width="13.421875" style="161" customWidth="1"/>
    <col min="4356" max="4356" width="19.7109375" style="161" customWidth="1"/>
    <col min="4357" max="4357" width="18.57421875" style="161" customWidth="1"/>
    <col min="4358" max="4358" width="13.140625" style="161" customWidth="1"/>
    <col min="4359" max="4360" width="16.7109375" style="161" customWidth="1"/>
    <col min="4361" max="4361" width="17.00390625" style="161" customWidth="1"/>
    <col min="4362" max="4362" width="20.7109375" style="161" customWidth="1"/>
    <col min="4363" max="4363" width="17.8515625" style="161" customWidth="1"/>
    <col min="4364" max="4366" width="10.7109375" style="161" customWidth="1"/>
    <col min="4367" max="4608" width="9.140625" style="161" customWidth="1"/>
    <col min="4609" max="4609" width="9.140625" style="161" hidden="1" customWidth="1"/>
    <col min="4610" max="4610" width="7.140625" style="161" customWidth="1"/>
    <col min="4611" max="4611" width="13.421875" style="161" customWidth="1"/>
    <col min="4612" max="4612" width="19.7109375" style="161" customWidth="1"/>
    <col min="4613" max="4613" width="18.57421875" style="161" customWidth="1"/>
    <col min="4614" max="4614" width="13.140625" style="161" customWidth="1"/>
    <col min="4615" max="4616" width="16.7109375" style="161" customWidth="1"/>
    <col min="4617" max="4617" width="17.00390625" style="161" customWidth="1"/>
    <col min="4618" max="4618" width="20.7109375" style="161" customWidth="1"/>
    <col min="4619" max="4619" width="17.8515625" style="161" customWidth="1"/>
    <col min="4620" max="4622" width="10.7109375" style="161" customWidth="1"/>
    <col min="4623" max="4864" width="9.140625" style="161" customWidth="1"/>
    <col min="4865" max="4865" width="9.140625" style="161" hidden="1" customWidth="1"/>
    <col min="4866" max="4866" width="7.140625" style="161" customWidth="1"/>
    <col min="4867" max="4867" width="13.421875" style="161" customWidth="1"/>
    <col min="4868" max="4868" width="19.7109375" style="161" customWidth="1"/>
    <col min="4869" max="4869" width="18.57421875" style="161" customWidth="1"/>
    <col min="4870" max="4870" width="13.140625" style="161" customWidth="1"/>
    <col min="4871" max="4872" width="16.7109375" style="161" customWidth="1"/>
    <col min="4873" max="4873" width="17.00390625" style="161" customWidth="1"/>
    <col min="4874" max="4874" width="20.7109375" style="161" customWidth="1"/>
    <col min="4875" max="4875" width="17.8515625" style="161" customWidth="1"/>
    <col min="4876" max="4878" width="10.7109375" style="161" customWidth="1"/>
    <col min="4879" max="5120" width="9.140625" style="161" customWidth="1"/>
    <col min="5121" max="5121" width="9.140625" style="161" hidden="1" customWidth="1"/>
    <col min="5122" max="5122" width="7.140625" style="161" customWidth="1"/>
    <col min="5123" max="5123" width="13.421875" style="161" customWidth="1"/>
    <col min="5124" max="5124" width="19.7109375" style="161" customWidth="1"/>
    <col min="5125" max="5125" width="18.57421875" style="161" customWidth="1"/>
    <col min="5126" max="5126" width="13.140625" style="161" customWidth="1"/>
    <col min="5127" max="5128" width="16.7109375" style="161" customWidth="1"/>
    <col min="5129" max="5129" width="17.00390625" style="161" customWidth="1"/>
    <col min="5130" max="5130" width="20.7109375" style="161" customWidth="1"/>
    <col min="5131" max="5131" width="17.8515625" style="161" customWidth="1"/>
    <col min="5132" max="5134" width="10.7109375" style="161" customWidth="1"/>
    <col min="5135" max="5376" width="9.140625" style="161" customWidth="1"/>
    <col min="5377" max="5377" width="9.140625" style="161" hidden="1" customWidth="1"/>
    <col min="5378" max="5378" width="7.140625" style="161" customWidth="1"/>
    <col min="5379" max="5379" width="13.421875" style="161" customWidth="1"/>
    <col min="5380" max="5380" width="19.7109375" style="161" customWidth="1"/>
    <col min="5381" max="5381" width="18.57421875" style="161" customWidth="1"/>
    <col min="5382" max="5382" width="13.140625" style="161" customWidth="1"/>
    <col min="5383" max="5384" width="16.7109375" style="161" customWidth="1"/>
    <col min="5385" max="5385" width="17.00390625" style="161" customWidth="1"/>
    <col min="5386" max="5386" width="20.7109375" style="161" customWidth="1"/>
    <col min="5387" max="5387" width="17.8515625" style="161" customWidth="1"/>
    <col min="5388" max="5390" width="10.7109375" style="161" customWidth="1"/>
    <col min="5391" max="5632" width="9.140625" style="161" customWidth="1"/>
    <col min="5633" max="5633" width="9.140625" style="161" hidden="1" customWidth="1"/>
    <col min="5634" max="5634" width="7.140625" style="161" customWidth="1"/>
    <col min="5635" max="5635" width="13.421875" style="161" customWidth="1"/>
    <col min="5636" max="5636" width="19.7109375" style="161" customWidth="1"/>
    <col min="5637" max="5637" width="18.57421875" style="161" customWidth="1"/>
    <col min="5638" max="5638" width="13.140625" style="161" customWidth="1"/>
    <col min="5639" max="5640" width="16.7109375" style="161" customWidth="1"/>
    <col min="5641" max="5641" width="17.00390625" style="161" customWidth="1"/>
    <col min="5642" max="5642" width="20.7109375" style="161" customWidth="1"/>
    <col min="5643" max="5643" width="17.8515625" style="161" customWidth="1"/>
    <col min="5644" max="5646" width="10.7109375" style="161" customWidth="1"/>
    <col min="5647" max="5888" width="9.140625" style="161" customWidth="1"/>
    <col min="5889" max="5889" width="9.140625" style="161" hidden="1" customWidth="1"/>
    <col min="5890" max="5890" width="7.140625" style="161" customWidth="1"/>
    <col min="5891" max="5891" width="13.421875" style="161" customWidth="1"/>
    <col min="5892" max="5892" width="19.7109375" style="161" customWidth="1"/>
    <col min="5893" max="5893" width="18.57421875" style="161" customWidth="1"/>
    <col min="5894" max="5894" width="13.140625" style="161" customWidth="1"/>
    <col min="5895" max="5896" width="16.7109375" style="161" customWidth="1"/>
    <col min="5897" max="5897" width="17.00390625" style="161" customWidth="1"/>
    <col min="5898" max="5898" width="20.7109375" style="161" customWidth="1"/>
    <col min="5899" max="5899" width="17.8515625" style="161" customWidth="1"/>
    <col min="5900" max="5902" width="10.7109375" style="161" customWidth="1"/>
    <col min="5903" max="6144" width="9.140625" style="161" customWidth="1"/>
    <col min="6145" max="6145" width="9.140625" style="161" hidden="1" customWidth="1"/>
    <col min="6146" max="6146" width="7.140625" style="161" customWidth="1"/>
    <col min="6147" max="6147" width="13.421875" style="161" customWidth="1"/>
    <col min="6148" max="6148" width="19.7109375" style="161" customWidth="1"/>
    <col min="6149" max="6149" width="18.57421875" style="161" customWidth="1"/>
    <col min="6150" max="6150" width="13.140625" style="161" customWidth="1"/>
    <col min="6151" max="6152" width="16.7109375" style="161" customWidth="1"/>
    <col min="6153" max="6153" width="17.00390625" style="161" customWidth="1"/>
    <col min="6154" max="6154" width="20.7109375" style="161" customWidth="1"/>
    <col min="6155" max="6155" width="17.8515625" style="161" customWidth="1"/>
    <col min="6156" max="6158" width="10.7109375" style="161" customWidth="1"/>
    <col min="6159" max="6400" width="9.140625" style="161" customWidth="1"/>
    <col min="6401" max="6401" width="9.140625" style="161" hidden="1" customWidth="1"/>
    <col min="6402" max="6402" width="7.140625" style="161" customWidth="1"/>
    <col min="6403" max="6403" width="13.421875" style="161" customWidth="1"/>
    <col min="6404" max="6404" width="19.7109375" style="161" customWidth="1"/>
    <col min="6405" max="6405" width="18.57421875" style="161" customWidth="1"/>
    <col min="6406" max="6406" width="13.140625" style="161" customWidth="1"/>
    <col min="6407" max="6408" width="16.7109375" style="161" customWidth="1"/>
    <col min="6409" max="6409" width="17.00390625" style="161" customWidth="1"/>
    <col min="6410" max="6410" width="20.7109375" style="161" customWidth="1"/>
    <col min="6411" max="6411" width="17.8515625" style="161" customWidth="1"/>
    <col min="6412" max="6414" width="10.7109375" style="161" customWidth="1"/>
    <col min="6415" max="6656" width="9.140625" style="161" customWidth="1"/>
    <col min="6657" max="6657" width="9.140625" style="161" hidden="1" customWidth="1"/>
    <col min="6658" max="6658" width="7.140625" style="161" customWidth="1"/>
    <col min="6659" max="6659" width="13.421875" style="161" customWidth="1"/>
    <col min="6660" max="6660" width="19.7109375" style="161" customWidth="1"/>
    <col min="6661" max="6661" width="18.57421875" style="161" customWidth="1"/>
    <col min="6662" max="6662" width="13.140625" style="161" customWidth="1"/>
    <col min="6663" max="6664" width="16.7109375" style="161" customWidth="1"/>
    <col min="6665" max="6665" width="17.00390625" style="161" customWidth="1"/>
    <col min="6666" max="6666" width="20.7109375" style="161" customWidth="1"/>
    <col min="6667" max="6667" width="17.8515625" style="161" customWidth="1"/>
    <col min="6668" max="6670" width="10.7109375" style="161" customWidth="1"/>
    <col min="6671" max="6912" width="9.140625" style="161" customWidth="1"/>
    <col min="6913" max="6913" width="9.140625" style="161" hidden="1" customWidth="1"/>
    <col min="6914" max="6914" width="7.140625" style="161" customWidth="1"/>
    <col min="6915" max="6915" width="13.421875" style="161" customWidth="1"/>
    <col min="6916" max="6916" width="19.7109375" style="161" customWidth="1"/>
    <col min="6917" max="6917" width="18.57421875" style="161" customWidth="1"/>
    <col min="6918" max="6918" width="13.140625" style="161" customWidth="1"/>
    <col min="6919" max="6920" width="16.7109375" style="161" customWidth="1"/>
    <col min="6921" max="6921" width="17.00390625" style="161" customWidth="1"/>
    <col min="6922" max="6922" width="20.7109375" style="161" customWidth="1"/>
    <col min="6923" max="6923" width="17.8515625" style="161" customWidth="1"/>
    <col min="6924" max="6926" width="10.7109375" style="161" customWidth="1"/>
    <col min="6927" max="7168" width="9.140625" style="161" customWidth="1"/>
    <col min="7169" max="7169" width="9.140625" style="161" hidden="1" customWidth="1"/>
    <col min="7170" max="7170" width="7.140625" style="161" customWidth="1"/>
    <col min="7171" max="7171" width="13.421875" style="161" customWidth="1"/>
    <col min="7172" max="7172" width="19.7109375" style="161" customWidth="1"/>
    <col min="7173" max="7173" width="18.57421875" style="161" customWidth="1"/>
    <col min="7174" max="7174" width="13.140625" style="161" customWidth="1"/>
    <col min="7175" max="7176" width="16.7109375" style="161" customWidth="1"/>
    <col min="7177" max="7177" width="17.00390625" style="161" customWidth="1"/>
    <col min="7178" max="7178" width="20.7109375" style="161" customWidth="1"/>
    <col min="7179" max="7179" width="17.8515625" style="161" customWidth="1"/>
    <col min="7180" max="7182" width="10.7109375" style="161" customWidth="1"/>
    <col min="7183" max="7424" width="9.140625" style="161" customWidth="1"/>
    <col min="7425" max="7425" width="9.140625" style="161" hidden="1" customWidth="1"/>
    <col min="7426" max="7426" width="7.140625" style="161" customWidth="1"/>
    <col min="7427" max="7427" width="13.421875" style="161" customWidth="1"/>
    <col min="7428" max="7428" width="19.7109375" style="161" customWidth="1"/>
    <col min="7429" max="7429" width="18.57421875" style="161" customWidth="1"/>
    <col min="7430" max="7430" width="13.140625" style="161" customWidth="1"/>
    <col min="7431" max="7432" width="16.7109375" style="161" customWidth="1"/>
    <col min="7433" max="7433" width="17.00390625" style="161" customWidth="1"/>
    <col min="7434" max="7434" width="20.7109375" style="161" customWidth="1"/>
    <col min="7435" max="7435" width="17.8515625" style="161" customWidth="1"/>
    <col min="7436" max="7438" width="10.7109375" style="161" customWidth="1"/>
    <col min="7439" max="7680" width="9.140625" style="161" customWidth="1"/>
    <col min="7681" max="7681" width="9.140625" style="161" hidden="1" customWidth="1"/>
    <col min="7682" max="7682" width="7.140625" style="161" customWidth="1"/>
    <col min="7683" max="7683" width="13.421875" style="161" customWidth="1"/>
    <col min="7684" max="7684" width="19.7109375" style="161" customWidth="1"/>
    <col min="7685" max="7685" width="18.57421875" style="161" customWidth="1"/>
    <col min="7686" max="7686" width="13.140625" style="161" customWidth="1"/>
    <col min="7687" max="7688" width="16.7109375" style="161" customWidth="1"/>
    <col min="7689" max="7689" width="17.00390625" style="161" customWidth="1"/>
    <col min="7690" max="7690" width="20.7109375" style="161" customWidth="1"/>
    <col min="7691" max="7691" width="17.8515625" style="161" customWidth="1"/>
    <col min="7692" max="7694" width="10.7109375" style="161" customWidth="1"/>
    <col min="7695" max="7936" width="9.140625" style="161" customWidth="1"/>
    <col min="7937" max="7937" width="9.140625" style="161" hidden="1" customWidth="1"/>
    <col min="7938" max="7938" width="7.140625" style="161" customWidth="1"/>
    <col min="7939" max="7939" width="13.421875" style="161" customWidth="1"/>
    <col min="7940" max="7940" width="19.7109375" style="161" customWidth="1"/>
    <col min="7941" max="7941" width="18.57421875" style="161" customWidth="1"/>
    <col min="7942" max="7942" width="13.140625" style="161" customWidth="1"/>
    <col min="7943" max="7944" width="16.7109375" style="161" customWidth="1"/>
    <col min="7945" max="7945" width="17.00390625" style="161" customWidth="1"/>
    <col min="7946" max="7946" width="20.7109375" style="161" customWidth="1"/>
    <col min="7947" max="7947" width="17.8515625" style="161" customWidth="1"/>
    <col min="7948" max="7950" width="10.7109375" style="161" customWidth="1"/>
    <col min="7951" max="8192" width="9.140625" style="161" customWidth="1"/>
    <col min="8193" max="8193" width="9.140625" style="161" hidden="1" customWidth="1"/>
    <col min="8194" max="8194" width="7.140625" style="161" customWidth="1"/>
    <col min="8195" max="8195" width="13.421875" style="161" customWidth="1"/>
    <col min="8196" max="8196" width="19.7109375" style="161" customWidth="1"/>
    <col min="8197" max="8197" width="18.57421875" style="161" customWidth="1"/>
    <col min="8198" max="8198" width="13.140625" style="161" customWidth="1"/>
    <col min="8199" max="8200" width="16.7109375" style="161" customWidth="1"/>
    <col min="8201" max="8201" width="17.00390625" style="161" customWidth="1"/>
    <col min="8202" max="8202" width="20.7109375" style="161" customWidth="1"/>
    <col min="8203" max="8203" width="17.8515625" style="161" customWidth="1"/>
    <col min="8204" max="8206" width="10.7109375" style="161" customWidth="1"/>
    <col min="8207" max="8448" width="9.140625" style="161" customWidth="1"/>
    <col min="8449" max="8449" width="9.140625" style="161" hidden="1" customWidth="1"/>
    <col min="8450" max="8450" width="7.140625" style="161" customWidth="1"/>
    <col min="8451" max="8451" width="13.421875" style="161" customWidth="1"/>
    <col min="8452" max="8452" width="19.7109375" style="161" customWidth="1"/>
    <col min="8453" max="8453" width="18.57421875" style="161" customWidth="1"/>
    <col min="8454" max="8454" width="13.140625" style="161" customWidth="1"/>
    <col min="8455" max="8456" width="16.7109375" style="161" customWidth="1"/>
    <col min="8457" max="8457" width="17.00390625" style="161" customWidth="1"/>
    <col min="8458" max="8458" width="20.7109375" style="161" customWidth="1"/>
    <col min="8459" max="8459" width="17.8515625" style="161" customWidth="1"/>
    <col min="8460" max="8462" width="10.7109375" style="161" customWidth="1"/>
    <col min="8463" max="8704" width="9.140625" style="161" customWidth="1"/>
    <col min="8705" max="8705" width="9.140625" style="161" hidden="1" customWidth="1"/>
    <col min="8706" max="8706" width="7.140625" style="161" customWidth="1"/>
    <col min="8707" max="8707" width="13.421875" style="161" customWidth="1"/>
    <col min="8708" max="8708" width="19.7109375" style="161" customWidth="1"/>
    <col min="8709" max="8709" width="18.57421875" style="161" customWidth="1"/>
    <col min="8710" max="8710" width="13.140625" style="161" customWidth="1"/>
    <col min="8711" max="8712" width="16.7109375" style="161" customWidth="1"/>
    <col min="8713" max="8713" width="17.00390625" style="161" customWidth="1"/>
    <col min="8714" max="8714" width="20.7109375" style="161" customWidth="1"/>
    <col min="8715" max="8715" width="17.8515625" style="161" customWidth="1"/>
    <col min="8716" max="8718" width="10.7109375" style="161" customWidth="1"/>
    <col min="8719" max="8960" width="9.140625" style="161" customWidth="1"/>
    <col min="8961" max="8961" width="9.140625" style="161" hidden="1" customWidth="1"/>
    <col min="8962" max="8962" width="7.140625" style="161" customWidth="1"/>
    <col min="8963" max="8963" width="13.421875" style="161" customWidth="1"/>
    <col min="8964" max="8964" width="19.7109375" style="161" customWidth="1"/>
    <col min="8965" max="8965" width="18.57421875" style="161" customWidth="1"/>
    <col min="8966" max="8966" width="13.140625" style="161" customWidth="1"/>
    <col min="8967" max="8968" width="16.7109375" style="161" customWidth="1"/>
    <col min="8969" max="8969" width="17.00390625" style="161" customWidth="1"/>
    <col min="8970" max="8970" width="20.7109375" style="161" customWidth="1"/>
    <col min="8971" max="8971" width="17.8515625" style="161" customWidth="1"/>
    <col min="8972" max="8974" width="10.7109375" style="161" customWidth="1"/>
    <col min="8975" max="9216" width="9.140625" style="161" customWidth="1"/>
    <col min="9217" max="9217" width="9.140625" style="161" hidden="1" customWidth="1"/>
    <col min="9218" max="9218" width="7.140625" style="161" customWidth="1"/>
    <col min="9219" max="9219" width="13.421875" style="161" customWidth="1"/>
    <col min="9220" max="9220" width="19.7109375" style="161" customWidth="1"/>
    <col min="9221" max="9221" width="18.57421875" style="161" customWidth="1"/>
    <col min="9222" max="9222" width="13.140625" style="161" customWidth="1"/>
    <col min="9223" max="9224" width="16.7109375" style="161" customWidth="1"/>
    <col min="9225" max="9225" width="17.00390625" style="161" customWidth="1"/>
    <col min="9226" max="9226" width="20.7109375" style="161" customWidth="1"/>
    <col min="9227" max="9227" width="17.8515625" style="161" customWidth="1"/>
    <col min="9228" max="9230" width="10.7109375" style="161" customWidth="1"/>
    <col min="9231" max="9472" width="9.140625" style="161" customWidth="1"/>
    <col min="9473" max="9473" width="9.140625" style="161" hidden="1" customWidth="1"/>
    <col min="9474" max="9474" width="7.140625" style="161" customWidth="1"/>
    <col min="9475" max="9475" width="13.421875" style="161" customWidth="1"/>
    <col min="9476" max="9476" width="19.7109375" style="161" customWidth="1"/>
    <col min="9477" max="9477" width="18.57421875" style="161" customWidth="1"/>
    <col min="9478" max="9478" width="13.140625" style="161" customWidth="1"/>
    <col min="9479" max="9480" width="16.7109375" style="161" customWidth="1"/>
    <col min="9481" max="9481" width="17.00390625" style="161" customWidth="1"/>
    <col min="9482" max="9482" width="20.7109375" style="161" customWidth="1"/>
    <col min="9483" max="9483" width="17.8515625" style="161" customWidth="1"/>
    <col min="9484" max="9486" width="10.7109375" style="161" customWidth="1"/>
    <col min="9487" max="9728" width="9.140625" style="161" customWidth="1"/>
    <col min="9729" max="9729" width="9.140625" style="161" hidden="1" customWidth="1"/>
    <col min="9730" max="9730" width="7.140625" style="161" customWidth="1"/>
    <col min="9731" max="9731" width="13.421875" style="161" customWidth="1"/>
    <col min="9732" max="9732" width="19.7109375" style="161" customWidth="1"/>
    <col min="9733" max="9733" width="18.57421875" style="161" customWidth="1"/>
    <col min="9734" max="9734" width="13.140625" style="161" customWidth="1"/>
    <col min="9735" max="9736" width="16.7109375" style="161" customWidth="1"/>
    <col min="9737" max="9737" width="17.00390625" style="161" customWidth="1"/>
    <col min="9738" max="9738" width="20.7109375" style="161" customWidth="1"/>
    <col min="9739" max="9739" width="17.8515625" style="161" customWidth="1"/>
    <col min="9740" max="9742" width="10.7109375" style="161" customWidth="1"/>
    <col min="9743" max="9984" width="9.140625" style="161" customWidth="1"/>
    <col min="9985" max="9985" width="9.140625" style="161" hidden="1" customWidth="1"/>
    <col min="9986" max="9986" width="7.140625" style="161" customWidth="1"/>
    <col min="9987" max="9987" width="13.421875" style="161" customWidth="1"/>
    <col min="9988" max="9988" width="19.7109375" style="161" customWidth="1"/>
    <col min="9989" max="9989" width="18.57421875" style="161" customWidth="1"/>
    <col min="9990" max="9990" width="13.140625" style="161" customWidth="1"/>
    <col min="9991" max="9992" width="16.7109375" style="161" customWidth="1"/>
    <col min="9993" max="9993" width="17.00390625" style="161" customWidth="1"/>
    <col min="9994" max="9994" width="20.7109375" style="161" customWidth="1"/>
    <col min="9995" max="9995" width="17.8515625" style="161" customWidth="1"/>
    <col min="9996" max="9998" width="10.7109375" style="161" customWidth="1"/>
    <col min="9999" max="10240" width="9.140625" style="161" customWidth="1"/>
    <col min="10241" max="10241" width="9.140625" style="161" hidden="1" customWidth="1"/>
    <col min="10242" max="10242" width="7.140625" style="161" customWidth="1"/>
    <col min="10243" max="10243" width="13.421875" style="161" customWidth="1"/>
    <col min="10244" max="10244" width="19.7109375" style="161" customWidth="1"/>
    <col min="10245" max="10245" width="18.57421875" style="161" customWidth="1"/>
    <col min="10246" max="10246" width="13.140625" style="161" customWidth="1"/>
    <col min="10247" max="10248" width="16.7109375" style="161" customWidth="1"/>
    <col min="10249" max="10249" width="17.00390625" style="161" customWidth="1"/>
    <col min="10250" max="10250" width="20.7109375" style="161" customWidth="1"/>
    <col min="10251" max="10251" width="17.8515625" style="161" customWidth="1"/>
    <col min="10252" max="10254" width="10.7109375" style="161" customWidth="1"/>
    <col min="10255" max="10496" width="9.140625" style="161" customWidth="1"/>
    <col min="10497" max="10497" width="9.140625" style="161" hidden="1" customWidth="1"/>
    <col min="10498" max="10498" width="7.140625" style="161" customWidth="1"/>
    <col min="10499" max="10499" width="13.421875" style="161" customWidth="1"/>
    <col min="10500" max="10500" width="19.7109375" style="161" customWidth="1"/>
    <col min="10501" max="10501" width="18.57421875" style="161" customWidth="1"/>
    <col min="10502" max="10502" width="13.140625" style="161" customWidth="1"/>
    <col min="10503" max="10504" width="16.7109375" style="161" customWidth="1"/>
    <col min="10505" max="10505" width="17.00390625" style="161" customWidth="1"/>
    <col min="10506" max="10506" width="20.7109375" style="161" customWidth="1"/>
    <col min="10507" max="10507" width="17.8515625" style="161" customWidth="1"/>
    <col min="10508" max="10510" width="10.7109375" style="161" customWidth="1"/>
    <col min="10511" max="10752" width="9.140625" style="161" customWidth="1"/>
    <col min="10753" max="10753" width="9.140625" style="161" hidden="1" customWidth="1"/>
    <col min="10754" max="10754" width="7.140625" style="161" customWidth="1"/>
    <col min="10755" max="10755" width="13.421875" style="161" customWidth="1"/>
    <col min="10756" max="10756" width="19.7109375" style="161" customWidth="1"/>
    <col min="10757" max="10757" width="18.57421875" style="161" customWidth="1"/>
    <col min="10758" max="10758" width="13.140625" style="161" customWidth="1"/>
    <col min="10759" max="10760" width="16.7109375" style="161" customWidth="1"/>
    <col min="10761" max="10761" width="17.00390625" style="161" customWidth="1"/>
    <col min="10762" max="10762" width="20.7109375" style="161" customWidth="1"/>
    <col min="10763" max="10763" width="17.8515625" style="161" customWidth="1"/>
    <col min="10764" max="10766" width="10.7109375" style="161" customWidth="1"/>
    <col min="10767" max="11008" width="9.140625" style="161" customWidth="1"/>
    <col min="11009" max="11009" width="9.140625" style="161" hidden="1" customWidth="1"/>
    <col min="11010" max="11010" width="7.140625" style="161" customWidth="1"/>
    <col min="11011" max="11011" width="13.421875" style="161" customWidth="1"/>
    <col min="11012" max="11012" width="19.7109375" style="161" customWidth="1"/>
    <col min="11013" max="11013" width="18.57421875" style="161" customWidth="1"/>
    <col min="11014" max="11014" width="13.140625" style="161" customWidth="1"/>
    <col min="11015" max="11016" width="16.7109375" style="161" customWidth="1"/>
    <col min="11017" max="11017" width="17.00390625" style="161" customWidth="1"/>
    <col min="11018" max="11018" width="20.7109375" style="161" customWidth="1"/>
    <col min="11019" max="11019" width="17.8515625" style="161" customWidth="1"/>
    <col min="11020" max="11022" width="10.7109375" style="161" customWidth="1"/>
    <col min="11023" max="11264" width="9.140625" style="161" customWidth="1"/>
    <col min="11265" max="11265" width="9.140625" style="161" hidden="1" customWidth="1"/>
    <col min="11266" max="11266" width="7.140625" style="161" customWidth="1"/>
    <col min="11267" max="11267" width="13.421875" style="161" customWidth="1"/>
    <col min="11268" max="11268" width="19.7109375" style="161" customWidth="1"/>
    <col min="11269" max="11269" width="18.57421875" style="161" customWidth="1"/>
    <col min="11270" max="11270" width="13.140625" style="161" customWidth="1"/>
    <col min="11271" max="11272" width="16.7109375" style="161" customWidth="1"/>
    <col min="11273" max="11273" width="17.00390625" style="161" customWidth="1"/>
    <col min="11274" max="11274" width="20.7109375" style="161" customWidth="1"/>
    <col min="11275" max="11275" width="17.8515625" style="161" customWidth="1"/>
    <col min="11276" max="11278" width="10.7109375" style="161" customWidth="1"/>
    <col min="11279" max="11520" width="9.140625" style="161" customWidth="1"/>
    <col min="11521" max="11521" width="9.140625" style="161" hidden="1" customWidth="1"/>
    <col min="11522" max="11522" width="7.140625" style="161" customWidth="1"/>
    <col min="11523" max="11523" width="13.421875" style="161" customWidth="1"/>
    <col min="11524" max="11524" width="19.7109375" style="161" customWidth="1"/>
    <col min="11525" max="11525" width="18.57421875" style="161" customWidth="1"/>
    <col min="11526" max="11526" width="13.140625" style="161" customWidth="1"/>
    <col min="11527" max="11528" width="16.7109375" style="161" customWidth="1"/>
    <col min="11529" max="11529" width="17.00390625" style="161" customWidth="1"/>
    <col min="11530" max="11530" width="20.7109375" style="161" customWidth="1"/>
    <col min="11531" max="11531" width="17.8515625" style="161" customWidth="1"/>
    <col min="11532" max="11534" width="10.7109375" style="161" customWidth="1"/>
    <col min="11535" max="11776" width="9.140625" style="161" customWidth="1"/>
    <col min="11777" max="11777" width="9.140625" style="161" hidden="1" customWidth="1"/>
    <col min="11778" max="11778" width="7.140625" style="161" customWidth="1"/>
    <col min="11779" max="11779" width="13.421875" style="161" customWidth="1"/>
    <col min="11780" max="11780" width="19.7109375" style="161" customWidth="1"/>
    <col min="11781" max="11781" width="18.57421875" style="161" customWidth="1"/>
    <col min="11782" max="11782" width="13.140625" style="161" customWidth="1"/>
    <col min="11783" max="11784" width="16.7109375" style="161" customWidth="1"/>
    <col min="11785" max="11785" width="17.00390625" style="161" customWidth="1"/>
    <col min="11786" max="11786" width="20.7109375" style="161" customWidth="1"/>
    <col min="11787" max="11787" width="17.8515625" style="161" customWidth="1"/>
    <col min="11788" max="11790" width="10.7109375" style="161" customWidth="1"/>
    <col min="11791" max="12032" width="9.140625" style="161" customWidth="1"/>
    <col min="12033" max="12033" width="9.140625" style="161" hidden="1" customWidth="1"/>
    <col min="12034" max="12034" width="7.140625" style="161" customWidth="1"/>
    <col min="12035" max="12035" width="13.421875" style="161" customWidth="1"/>
    <col min="12036" max="12036" width="19.7109375" style="161" customWidth="1"/>
    <col min="12037" max="12037" width="18.57421875" style="161" customWidth="1"/>
    <col min="12038" max="12038" width="13.140625" style="161" customWidth="1"/>
    <col min="12039" max="12040" width="16.7109375" style="161" customWidth="1"/>
    <col min="12041" max="12041" width="17.00390625" style="161" customWidth="1"/>
    <col min="12042" max="12042" width="20.7109375" style="161" customWidth="1"/>
    <col min="12043" max="12043" width="17.8515625" style="161" customWidth="1"/>
    <col min="12044" max="12046" width="10.7109375" style="161" customWidth="1"/>
    <col min="12047" max="12288" width="9.140625" style="161" customWidth="1"/>
    <col min="12289" max="12289" width="9.140625" style="161" hidden="1" customWidth="1"/>
    <col min="12290" max="12290" width="7.140625" style="161" customWidth="1"/>
    <col min="12291" max="12291" width="13.421875" style="161" customWidth="1"/>
    <col min="12292" max="12292" width="19.7109375" style="161" customWidth="1"/>
    <col min="12293" max="12293" width="18.57421875" style="161" customWidth="1"/>
    <col min="12294" max="12294" width="13.140625" style="161" customWidth="1"/>
    <col min="12295" max="12296" width="16.7109375" style="161" customWidth="1"/>
    <col min="12297" max="12297" width="17.00390625" style="161" customWidth="1"/>
    <col min="12298" max="12298" width="20.7109375" style="161" customWidth="1"/>
    <col min="12299" max="12299" width="17.8515625" style="161" customWidth="1"/>
    <col min="12300" max="12302" width="10.7109375" style="161" customWidth="1"/>
    <col min="12303" max="12544" width="9.140625" style="161" customWidth="1"/>
    <col min="12545" max="12545" width="9.140625" style="161" hidden="1" customWidth="1"/>
    <col min="12546" max="12546" width="7.140625" style="161" customWidth="1"/>
    <col min="12547" max="12547" width="13.421875" style="161" customWidth="1"/>
    <col min="12548" max="12548" width="19.7109375" style="161" customWidth="1"/>
    <col min="12549" max="12549" width="18.57421875" style="161" customWidth="1"/>
    <col min="12550" max="12550" width="13.140625" style="161" customWidth="1"/>
    <col min="12551" max="12552" width="16.7109375" style="161" customWidth="1"/>
    <col min="12553" max="12553" width="17.00390625" style="161" customWidth="1"/>
    <col min="12554" max="12554" width="20.7109375" style="161" customWidth="1"/>
    <col min="12555" max="12555" width="17.8515625" style="161" customWidth="1"/>
    <col min="12556" max="12558" width="10.7109375" style="161" customWidth="1"/>
    <col min="12559" max="12800" width="9.140625" style="161" customWidth="1"/>
    <col min="12801" max="12801" width="9.140625" style="161" hidden="1" customWidth="1"/>
    <col min="12802" max="12802" width="7.140625" style="161" customWidth="1"/>
    <col min="12803" max="12803" width="13.421875" style="161" customWidth="1"/>
    <col min="12804" max="12804" width="19.7109375" style="161" customWidth="1"/>
    <col min="12805" max="12805" width="18.57421875" style="161" customWidth="1"/>
    <col min="12806" max="12806" width="13.140625" style="161" customWidth="1"/>
    <col min="12807" max="12808" width="16.7109375" style="161" customWidth="1"/>
    <col min="12809" max="12809" width="17.00390625" style="161" customWidth="1"/>
    <col min="12810" max="12810" width="20.7109375" style="161" customWidth="1"/>
    <col min="12811" max="12811" width="17.8515625" style="161" customWidth="1"/>
    <col min="12812" max="12814" width="10.7109375" style="161" customWidth="1"/>
    <col min="12815" max="13056" width="9.140625" style="161" customWidth="1"/>
    <col min="13057" max="13057" width="9.140625" style="161" hidden="1" customWidth="1"/>
    <col min="13058" max="13058" width="7.140625" style="161" customWidth="1"/>
    <col min="13059" max="13059" width="13.421875" style="161" customWidth="1"/>
    <col min="13060" max="13060" width="19.7109375" style="161" customWidth="1"/>
    <col min="13061" max="13061" width="18.57421875" style="161" customWidth="1"/>
    <col min="13062" max="13062" width="13.140625" style="161" customWidth="1"/>
    <col min="13063" max="13064" width="16.7109375" style="161" customWidth="1"/>
    <col min="13065" max="13065" width="17.00390625" style="161" customWidth="1"/>
    <col min="13066" max="13066" width="20.7109375" style="161" customWidth="1"/>
    <col min="13067" max="13067" width="17.8515625" style="161" customWidth="1"/>
    <col min="13068" max="13070" width="10.7109375" style="161" customWidth="1"/>
    <col min="13071" max="13312" width="9.140625" style="161" customWidth="1"/>
    <col min="13313" max="13313" width="9.140625" style="161" hidden="1" customWidth="1"/>
    <col min="13314" max="13314" width="7.140625" style="161" customWidth="1"/>
    <col min="13315" max="13315" width="13.421875" style="161" customWidth="1"/>
    <col min="13316" max="13316" width="19.7109375" style="161" customWidth="1"/>
    <col min="13317" max="13317" width="18.57421875" style="161" customWidth="1"/>
    <col min="13318" max="13318" width="13.140625" style="161" customWidth="1"/>
    <col min="13319" max="13320" width="16.7109375" style="161" customWidth="1"/>
    <col min="13321" max="13321" width="17.00390625" style="161" customWidth="1"/>
    <col min="13322" max="13322" width="20.7109375" style="161" customWidth="1"/>
    <col min="13323" max="13323" width="17.8515625" style="161" customWidth="1"/>
    <col min="13324" max="13326" width="10.7109375" style="161" customWidth="1"/>
    <col min="13327" max="13568" width="9.140625" style="161" customWidth="1"/>
    <col min="13569" max="13569" width="9.140625" style="161" hidden="1" customWidth="1"/>
    <col min="13570" max="13570" width="7.140625" style="161" customWidth="1"/>
    <col min="13571" max="13571" width="13.421875" style="161" customWidth="1"/>
    <col min="13572" max="13572" width="19.7109375" style="161" customWidth="1"/>
    <col min="13573" max="13573" width="18.57421875" style="161" customWidth="1"/>
    <col min="13574" max="13574" width="13.140625" style="161" customWidth="1"/>
    <col min="13575" max="13576" width="16.7109375" style="161" customWidth="1"/>
    <col min="13577" max="13577" width="17.00390625" style="161" customWidth="1"/>
    <col min="13578" max="13578" width="20.7109375" style="161" customWidth="1"/>
    <col min="13579" max="13579" width="17.8515625" style="161" customWidth="1"/>
    <col min="13580" max="13582" width="10.7109375" style="161" customWidth="1"/>
    <col min="13583" max="13824" width="9.140625" style="161" customWidth="1"/>
    <col min="13825" max="13825" width="9.140625" style="161" hidden="1" customWidth="1"/>
    <col min="13826" max="13826" width="7.140625" style="161" customWidth="1"/>
    <col min="13827" max="13827" width="13.421875" style="161" customWidth="1"/>
    <col min="13828" max="13828" width="19.7109375" style="161" customWidth="1"/>
    <col min="13829" max="13829" width="18.57421875" style="161" customWidth="1"/>
    <col min="13830" max="13830" width="13.140625" style="161" customWidth="1"/>
    <col min="13831" max="13832" width="16.7109375" style="161" customWidth="1"/>
    <col min="13833" max="13833" width="17.00390625" style="161" customWidth="1"/>
    <col min="13834" max="13834" width="20.7109375" style="161" customWidth="1"/>
    <col min="13835" max="13835" width="17.8515625" style="161" customWidth="1"/>
    <col min="13836" max="13838" width="10.7109375" style="161" customWidth="1"/>
    <col min="13839" max="14080" width="9.140625" style="161" customWidth="1"/>
    <col min="14081" max="14081" width="9.140625" style="161" hidden="1" customWidth="1"/>
    <col min="14082" max="14082" width="7.140625" style="161" customWidth="1"/>
    <col min="14083" max="14083" width="13.421875" style="161" customWidth="1"/>
    <col min="14084" max="14084" width="19.7109375" style="161" customWidth="1"/>
    <col min="14085" max="14085" width="18.57421875" style="161" customWidth="1"/>
    <col min="14086" max="14086" width="13.140625" style="161" customWidth="1"/>
    <col min="14087" max="14088" width="16.7109375" style="161" customWidth="1"/>
    <col min="14089" max="14089" width="17.00390625" style="161" customWidth="1"/>
    <col min="14090" max="14090" width="20.7109375" style="161" customWidth="1"/>
    <col min="14091" max="14091" width="17.8515625" style="161" customWidth="1"/>
    <col min="14092" max="14094" width="10.7109375" style="161" customWidth="1"/>
    <col min="14095" max="14336" width="9.140625" style="161" customWidth="1"/>
    <col min="14337" max="14337" width="9.140625" style="161" hidden="1" customWidth="1"/>
    <col min="14338" max="14338" width="7.140625" style="161" customWidth="1"/>
    <col min="14339" max="14339" width="13.421875" style="161" customWidth="1"/>
    <col min="14340" max="14340" width="19.7109375" style="161" customWidth="1"/>
    <col min="14341" max="14341" width="18.57421875" style="161" customWidth="1"/>
    <col min="14342" max="14342" width="13.140625" style="161" customWidth="1"/>
    <col min="14343" max="14344" width="16.7109375" style="161" customWidth="1"/>
    <col min="14345" max="14345" width="17.00390625" style="161" customWidth="1"/>
    <col min="14346" max="14346" width="20.7109375" style="161" customWidth="1"/>
    <col min="14347" max="14347" width="17.8515625" style="161" customWidth="1"/>
    <col min="14348" max="14350" width="10.7109375" style="161" customWidth="1"/>
    <col min="14351" max="14592" width="9.140625" style="161" customWidth="1"/>
    <col min="14593" max="14593" width="9.140625" style="161" hidden="1" customWidth="1"/>
    <col min="14594" max="14594" width="7.140625" style="161" customWidth="1"/>
    <col min="14595" max="14595" width="13.421875" style="161" customWidth="1"/>
    <col min="14596" max="14596" width="19.7109375" style="161" customWidth="1"/>
    <col min="14597" max="14597" width="18.57421875" style="161" customWidth="1"/>
    <col min="14598" max="14598" width="13.140625" style="161" customWidth="1"/>
    <col min="14599" max="14600" width="16.7109375" style="161" customWidth="1"/>
    <col min="14601" max="14601" width="17.00390625" style="161" customWidth="1"/>
    <col min="14602" max="14602" width="20.7109375" style="161" customWidth="1"/>
    <col min="14603" max="14603" width="17.8515625" style="161" customWidth="1"/>
    <col min="14604" max="14606" width="10.7109375" style="161" customWidth="1"/>
    <col min="14607" max="14848" width="9.140625" style="161" customWidth="1"/>
    <col min="14849" max="14849" width="9.140625" style="161" hidden="1" customWidth="1"/>
    <col min="14850" max="14850" width="7.140625" style="161" customWidth="1"/>
    <col min="14851" max="14851" width="13.421875" style="161" customWidth="1"/>
    <col min="14852" max="14852" width="19.7109375" style="161" customWidth="1"/>
    <col min="14853" max="14853" width="18.57421875" style="161" customWidth="1"/>
    <col min="14854" max="14854" width="13.140625" style="161" customWidth="1"/>
    <col min="14855" max="14856" width="16.7109375" style="161" customWidth="1"/>
    <col min="14857" max="14857" width="17.00390625" style="161" customWidth="1"/>
    <col min="14858" max="14858" width="20.7109375" style="161" customWidth="1"/>
    <col min="14859" max="14859" width="17.8515625" style="161" customWidth="1"/>
    <col min="14860" max="14862" width="10.7109375" style="161" customWidth="1"/>
    <col min="14863" max="15104" width="9.140625" style="161" customWidth="1"/>
    <col min="15105" max="15105" width="9.140625" style="161" hidden="1" customWidth="1"/>
    <col min="15106" max="15106" width="7.140625" style="161" customWidth="1"/>
    <col min="15107" max="15107" width="13.421875" style="161" customWidth="1"/>
    <col min="15108" max="15108" width="19.7109375" style="161" customWidth="1"/>
    <col min="15109" max="15109" width="18.57421875" style="161" customWidth="1"/>
    <col min="15110" max="15110" width="13.140625" style="161" customWidth="1"/>
    <col min="15111" max="15112" width="16.7109375" style="161" customWidth="1"/>
    <col min="15113" max="15113" width="17.00390625" style="161" customWidth="1"/>
    <col min="15114" max="15114" width="20.7109375" style="161" customWidth="1"/>
    <col min="15115" max="15115" width="17.8515625" style="161" customWidth="1"/>
    <col min="15116" max="15118" width="10.7109375" style="161" customWidth="1"/>
    <col min="15119" max="15360" width="9.140625" style="161" customWidth="1"/>
    <col min="15361" max="15361" width="9.140625" style="161" hidden="1" customWidth="1"/>
    <col min="15362" max="15362" width="7.140625" style="161" customWidth="1"/>
    <col min="15363" max="15363" width="13.421875" style="161" customWidth="1"/>
    <col min="15364" max="15364" width="19.7109375" style="161" customWidth="1"/>
    <col min="15365" max="15365" width="18.57421875" style="161" customWidth="1"/>
    <col min="15366" max="15366" width="13.140625" style="161" customWidth="1"/>
    <col min="15367" max="15368" width="16.7109375" style="161" customWidth="1"/>
    <col min="15369" max="15369" width="17.00390625" style="161" customWidth="1"/>
    <col min="15370" max="15370" width="20.7109375" style="161" customWidth="1"/>
    <col min="15371" max="15371" width="17.8515625" style="161" customWidth="1"/>
    <col min="15372" max="15374" width="10.7109375" style="161" customWidth="1"/>
    <col min="15375" max="15616" width="9.140625" style="161" customWidth="1"/>
    <col min="15617" max="15617" width="9.140625" style="161" hidden="1" customWidth="1"/>
    <col min="15618" max="15618" width="7.140625" style="161" customWidth="1"/>
    <col min="15619" max="15619" width="13.421875" style="161" customWidth="1"/>
    <col min="15620" max="15620" width="19.7109375" style="161" customWidth="1"/>
    <col min="15621" max="15621" width="18.57421875" style="161" customWidth="1"/>
    <col min="15622" max="15622" width="13.140625" style="161" customWidth="1"/>
    <col min="15623" max="15624" width="16.7109375" style="161" customWidth="1"/>
    <col min="15625" max="15625" width="17.00390625" style="161" customWidth="1"/>
    <col min="15626" max="15626" width="20.7109375" style="161" customWidth="1"/>
    <col min="15627" max="15627" width="17.8515625" style="161" customWidth="1"/>
    <col min="15628" max="15630" width="10.7109375" style="161" customWidth="1"/>
    <col min="15631" max="15872" width="9.140625" style="161" customWidth="1"/>
    <col min="15873" max="15873" width="9.140625" style="161" hidden="1" customWidth="1"/>
    <col min="15874" max="15874" width="7.140625" style="161" customWidth="1"/>
    <col min="15875" max="15875" width="13.421875" style="161" customWidth="1"/>
    <col min="15876" max="15876" width="19.7109375" style="161" customWidth="1"/>
    <col min="15877" max="15877" width="18.57421875" style="161" customWidth="1"/>
    <col min="15878" max="15878" width="13.140625" style="161" customWidth="1"/>
    <col min="15879" max="15880" width="16.7109375" style="161" customWidth="1"/>
    <col min="15881" max="15881" width="17.00390625" style="161" customWidth="1"/>
    <col min="15882" max="15882" width="20.7109375" style="161" customWidth="1"/>
    <col min="15883" max="15883" width="17.8515625" style="161" customWidth="1"/>
    <col min="15884" max="15886" width="10.7109375" style="161" customWidth="1"/>
    <col min="15887" max="16128" width="9.140625" style="161" customWidth="1"/>
    <col min="16129" max="16129" width="9.140625" style="161" hidden="1" customWidth="1"/>
    <col min="16130" max="16130" width="7.140625" style="161" customWidth="1"/>
    <col min="16131" max="16131" width="13.421875" style="161" customWidth="1"/>
    <col min="16132" max="16132" width="19.7109375" style="161" customWidth="1"/>
    <col min="16133" max="16133" width="18.57421875" style="161" customWidth="1"/>
    <col min="16134" max="16134" width="13.140625" style="161" customWidth="1"/>
    <col min="16135" max="16136" width="16.7109375" style="161" customWidth="1"/>
    <col min="16137" max="16137" width="17.00390625" style="161" customWidth="1"/>
    <col min="16138" max="16138" width="20.7109375" style="161" customWidth="1"/>
    <col min="16139" max="16139" width="17.8515625" style="161" customWidth="1"/>
    <col min="16140" max="16142" width="10.7109375" style="161" customWidth="1"/>
    <col min="16143" max="16384" width="9.140625" style="161" customWidth="1"/>
  </cols>
  <sheetData>
    <row r="1" ht="12" customHeight="1"/>
    <row r="2" spans="2:10" ht="17.25" customHeight="1">
      <c r="B2" s="299" t="s">
        <v>485</v>
      </c>
      <c r="C2" s="300"/>
      <c r="D2" s="300"/>
      <c r="E2" s="300"/>
      <c r="F2" s="300"/>
      <c r="G2" s="300"/>
      <c r="H2" s="300"/>
      <c r="I2" s="300"/>
      <c r="J2" s="163"/>
    </row>
    <row r="3" spans="2:10" ht="17.25" customHeight="1">
      <c r="B3" s="273"/>
      <c r="C3" s="274"/>
      <c r="D3" s="274"/>
      <c r="E3" s="274"/>
      <c r="F3" s="274"/>
      <c r="G3" s="274"/>
      <c r="H3" s="274"/>
      <c r="I3" s="274"/>
      <c r="J3" s="163"/>
    </row>
    <row r="4" spans="2:9" ht="12.75" customHeight="1">
      <c r="B4" s="301" t="s">
        <v>475</v>
      </c>
      <c r="C4" s="300"/>
      <c r="D4" s="300"/>
      <c r="E4" s="300"/>
      <c r="F4" s="300"/>
      <c r="G4" s="300"/>
      <c r="H4" s="300"/>
      <c r="I4" s="300"/>
    </row>
    <row r="5" ht="12.75" customHeight="1"/>
    <row r="6" spans="3:14" ht="21" customHeight="1">
      <c r="C6" s="164" t="s">
        <v>445</v>
      </c>
      <c r="D6" s="165" t="s">
        <v>65</v>
      </c>
      <c r="E6" s="166"/>
      <c r="F6" s="166"/>
      <c r="G6" s="166"/>
      <c r="H6" s="166"/>
      <c r="I6" s="167"/>
      <c r="N6" s="168"/>
    </row>
    <row r="7" spans="3:14" ht="13.5" customHeight="1">
      <c r="C7" s="164"/>
      <c r="D7" s="169"/>
      <c r="E7" s="170"/>
      <c r="F7" s="170"/>
      <c r="G7" s="170"/>
      <c r="H7" s="171"/>
      <c r="I7" s="167"/>
      <c r="N7" s="168"/>
    </row>
    <row r="8" spans="3:10" ht="15">
      <c r="C8" s="172" t="s">
        <v>446</v>
      </c>
      <c r="D8" s="173" t="s">
        <v>477</v>
      </c>
      <c r="H8" s="174"/>
      <c r="J8" s="173"/>
    </row>
    <row r="9" spans="3:10" ht="15">
      <c r="C9" s="173"/>
      <c r="D9" s="173"/>
      <c r="H9" s="174"/>
      <c r="J9" s="173"/>
    </row>
    <row r="10" spans="3:10" ht="15">
      <c r="C10" s="172" t="s">
        <v>447</v>
      </c>
      <c r="D10" s="173" t="s">
        <v>476</v>
      </c>
      <c r="H10" s="174"/>
      <c r="J10" s="173"/>
    </row>
    <row r="11" spans="4:10" ht="15">
      <c r="D11" s="173"/>
      <c r="H11" s="174"/>
      <c r="J11" s="173"/>
    </row>
    <row r="12" spans="3:8" ht="24.75" customHeight="1">
      <c r="C12" s="275" t="s">
        <v>448</v>
      </c>
      <c r="H12" s="275" t="s">
        <v>449</v>
      </c>
    </row>
    <row r="13" ht="12.75" customHeight="1"/>
    <row r="14" spans="3:8" ht="28.5" customHeight="1">
      <c r="C14" s="275" t="s">
        <v>450</v>
      </c>
      <c r="H14" s="275" t="s">
        <v>450</v>
      </c>
    </row>
    <row r="15" ht="25.5" customHeight="1"/>
    <row r="16" spans="2:10" ht="13.5" customHeight="1">
      <c r="B16" s="175"/>
      <c r="C16" s="176"/>
      <c r="D16" s="176"/>
      <c r="E16" s="177"/>
      <c r="F16" s="178"/>
      <c r="G16" s="179"/>
      <c r="H16" s="180"/>
      <c r="I16" s="181" t="s">
        <v>451</v>
      </c>
      <c r="J16" s="182"/>
    </row>
    <row r="17" spans="2:10" ht="15" customHeight="1">
      <c r="B17" s="183" t="s">
        <v>452</v>
      </c>
      <c r="C17" s="184"/>
      <c r="D17" s="185">
        <v>15</v>
      </c>
      <c r="E17" s="186" t="s">
        <v>35</v>
      </c>
      <c r="F17" s="187"/>
      <c r="G17" s="188"/>
      <c r="H17" s="188"/>
      <c r="I17" s="189"/>
      <c r="J17" s="190"/>
    </row>
    <row r="18" spans="2:10" ht="15">
      <c r="B18" s="183" t="s">
        <v>453</v>
      </c>
      <c r="C18" s="184"/>
      <c r="D18" s="185">
        <v>15</v>
      </c>
      <c r="E18" s="186" t="s">
        <v>35</v>
      </c>
      <c r="F18" s="191"/>
      <c r="G18" s="192"/>
      <c r="H18" s="192"/>
      <c r="I18" s="193"/>
      <c r="J18" s="190"/>
    </row>
    <row r="19" spans="2:10" ht="15">
      <c r="B19" s="183" t="s">
        <v>452</v>
      </c>
      <c r="C19" s="184"/>
      <c r="D19" s="185">
        <v>21</v>
      </c>
      <c r="E19" s="186" t="s">
        <v>35</v>
      </c>
      <c r="F19" s="191"/>
      <c r="G19" s="192"/>
      <c r="H19" s="192"/>
      <c r="I19" s="193">
        <f>StavbaCelkem</f>
        <v>0</v>
      </c>
      <c r="J19" s="190"/>
    </row>
    <row r="20" spans="2:10" ht="13.5" thickBot="1">
      <c r="B20" s="183" t="s">
        <v>453</v>
      </c>
      <c r="C20" s="184"/>
      <c r="D20" s="185">
        <v>21</v>
      </c>
      <c r="E20" s="186" t="s">
        <v>35</v>
      </c>
      <c r="F20" s="194"/>
      <c r="G20" s="195"/>
      <c r="H20" s="195"/>
      <c r="I20" s="196">
        <f>I37</f>
        <v>0</v>
      </c>
      <c r="J20" s="190"/>
    </row>
    <row r="21" spans="2:10" ht="16.5" thickBot="1">
      <c r="B21" s="254" t="s">
        <v>454</v>
      </c>
      <c r="C21" s="255"/>
      <c r="D21" s="255"/>
      <c r="E21" s="256"/>
      <c r="F21" s="257"/>
      <c r="G21" s="258"/>
      <c r="H21" s="258"/>
      <c r="I21" s="259">
        <f>SUM(I17:I20)</f>
        <v>0</v>
      </c>
      <c r="J21" s="197"/>
    </row>
    <row r="23" ht="15">
      <c r="J23" s="198"/>
    </row>
    <row r="24" ht="1.5" customHeight="1"/>
    <row r="25" spans="2:11" ht="15.75" customHeight="1">
      <c r="B25" s="199" t="s">
        <v>455</v>
      </c>
      <c r="C25" s="273"/>
      <c r="D25" s="273"/>
      <c r="E25" s="273"/>
      <c r="F25" s="273"/>
      <c r="G25" s="273"/>
      <c r="H25" s="273"/>
      <c r="I25" s="273"/>
      <c r="J25" s="200"/>
      <c r="K25" s="201"/>
    </row>
    <row r="26" ht="5.25" customHeight="1">
      <c r="K26" s="201"/>
    </row>
    <row r="27" spans="2:9" ht="24" customHeight="1">
      <c r="B27" s="202" t="s">
        <v>456</v>
      </c>
      <c r="C27" s="203"/>
      <c r="D27" s="203"/>
      <c r="E27" s="204"/>
      <c r="F27" s="205" t="s">
        <v>7</v>
      </c>
      <c r="G27" s="206" t="str">
        <f>CONCATENATE("Základ DPH ",SazbaDPH1," %")</f>
        <v>Základ DPH 15 %</v>
      </c>
      <c r="H27" s="205" t="str">
        <f>CONCATENATE("Základ DPH ",SazbaDPH2," %")</f>
        <v>Základ DPH 21 %</v>
      </c>
      <c r="I27" s="205" t="s">
        <v>457</v>
      </c>
    </row>
    <row r="28" spans="2:11" ht="15">
      <c r="B28" s="207" t="s">
        <v>54</v>
      </c>
      <c r="C28" s="208"/>
      <c r="D28" s="209"/>
      <c r="E28" s="210"/>
      <c r="F28" s="211"/>
      <c r="G28" s="212"/>
      <c r="H28" s="212"/>
      <c r="I28" s="213"/>
      <c r="K28" s="214"/>
    </row>
    <row r="29" spans="2:12" ht="15">
      <c r="B29" s="215"/>
      <c r="C29" s="302" t="s">
        <v>458</v>
      </c>
      <c r="D29" s="303"/>
      <c r="E29" s="304"/>
      <c r="F29" s="216">
        <f>H29+I29</f>
        <v>0</v>
      </c>
      <c r="G29" s="216"/>
      <c r="H29" s="217">
        <f>VRN!G13</f>
        <v>0</v>
      </c>
      <c r="I29" s="218">
        <f aca="true" t="shared" si="0" ref="I29:I36">(G29*SazbaDPH1)/100+(H29*SazbaDPH2)/100</f>
        <v>0</v>
      </c>
      <c r="K29" s="219"/>
      <c r="L29" s="219"/>
    </row>
    <row r="30" spans="2:12" ht="15">
      <c r="B30" s="215"/>
      <c r="C30" s="276" t="s">
        <v>345</v>
      </c>
      <c r="D30" s="277"/>
      <c r="E30" s="278"/>
      <c r="F30" s="216">
        <f>H30+I30</f>
        <v>0</v>
      </c>
      <c r="G30" s="216"/>
      <c r="H30" s="217">
        <f>'BOURACÍ PRÁCE'!H58</f>
        <v>0</v>
      </c>
      <c r="I30" s="218">
        <f t="shared" si="0"/>
        <v>0</v>
      </c>
      <c r="K30" s="219"/>
      <c r="L30" s="219"/>
    </row>
    <row r="31" spans="2:9" ht="15">
      <c r="B31" s="220"/>
      <c r="C31" s="221" t="s">
        <v>77</v>
      </c>
      <c r="D31" s="222"/>
      <c r="E31" s="223"/>
      <c r="F31" s="216">
        <f>H31+I31</f>
        <v>0</v>
      </c>
      <c r="G31" s="216"/>
      <c r="H31" s="216">
        <f>'NOVÝ STAV'!H103</f>
        <v>0</v>
      </c>
      <c r="I31" s="218">
        <f t="shared" si="0"/>
        <v>0</v>
      </c>
    </row>
    <row r="32" spans="2:9" ht="15">
      <c r="B32" s="220"/>
      <c r="C32" s="221" t="s">
        <v>78</v>
      </c>
      <c r="D32" s="222"/>
      <c r="E32" s="223"/>
      <c r="F32" s="216">
        <f aca="true" t="shared" si="1" ref="F32:F36">H32+I32</f>
        <v>0</v>
      </c>
      <c r="G32" s="216"/>
      <c r="H32" s="216">
        <f>'VÝPIS OKEN A DVEŘÍ'!H27</f>
        <v>0</v>
      </c>
      <c r="I32" s="218">
        <f t="shared" si="0"/>
        <v>0</v>
      </c>
    </row>
    <row r="33" spans="2:9" ht="15">
      <c r="B33" s="220"/>
      <c r="C33" s="221" t="s">
        <v>83</v>
      </c>
      <c r="D33" s="222"/>
      <c r="E33" s="223"/>
      <c r="F33" s="216">
        <f t="shared" si="1"/>
        <v>0</v>
      </c>
      <c r="G33" s="216"/>
      <c r="H33" s="216">
        <f>'VÝPIS KLEMPÍŘSKÝCH PRVKŮ'!H67</f>
        <v>0</v>
      </c>
      <c r="I33" s="218">
        <f t="shared" si="0"/>
        <v>0</v>
      </c>
    </row>
    <row r="34" spans="2:9" ht="15">
      <c r="B34" s="220"/>
      <c r="C34" s="221" t="s">
        <v>472</v>
      </c>
      <c r="D34" s="222"/>
      <c r="E34" s="223"/>
      <c r="F34" s="216">
        <f t="shared" si="1"/>
        <v>0</v>
      </c>
      <c r="G34" s="216"/>
      <c r="H34" s="216">
        <f>'VÝPIS OSTATNÍCH PRVKŮ'!H34</f>
        <v>0</v>
      </c>
      <c r="I34" s="218">
        <f t="shared" si="0"/>
        <v>0</v>
      </c>
    </row>
    <row r="35" spans="2:9" ht="15">
      <c r="B35" s="220"/>
      <c r="C35" s="221" t="s">
        <v>474</v>
      </c>
      <c r="D35" s="222"/>
      <c r="E35" s="223"/>
      <c r="F35" s="216">
        <f t="shared" si="1"/>
        <v>0</v>
      </c>
      <c r="G35" s="216"/>
      <c r="H35" s="216">
        <f>'ELEKTRO-PŮDA'!G39</f>
        <v>0</v>
      </c>
      <c r="I35" s="218">
        <f t="shared" si="0"/>
        <v>0</v>
      </c>
    </row>
    <row r="36" spans="2:9" ht="15">
      <c r="B36" s="220"/>
      <c r="C36" s="221" t="s">
        <v>473</v>
      </c>
      <c r="D36" s="222"/>
      <c r="E36" s="223"/>
      <c r="F36" s="216">
        <f t="shared" si="1"/>
        <v>0</v>
      </c>
      <c r="G36" s="216"/>
      <c r="H36" s="216">
        <f>'ELEKTRO-HROMOSVOD'!G55+'ELEKTRO-HROMOSVOD'!G61</f>
        <v>0</v>
      </c>
      <c r="I36" s="218">
        <f t="shared" si="0"/>
        <v>0</v>
      </c>
    </row>
    <row r="37" spans="1:9" ht="17.25" customHeight="1">
      <c r="A37" s="260"/>
      <c r="B37" s="261" t="s">
        <v>459</v>
      </c>
      <c r="C37" s="262"/>
      <c r="D37" s="263"/>
      <c r="E37" s="264"/>
      <c r="F37" s="265">
        <f>SUM(F29:F36)</f>
        <v>0</v>
      </c>
      <c r="G37" s="265"/>
      <c r="H37" s="265">
        <f>SUM(H29:H36)</f>
        <v>0</v>
      </c>
      <c r="I37" s="265">
        <f>SUM(I29:I36)</f>
        <v>0</v>
      </c>
    </row>
    <row r="38" spans="2:9" s="232" customFormat="1" ht="17.25" customHeight="1">
      <c r="B38" s="233"/>
      <c r="C38" s="234"/>
      <c r="D38" s="233"/>
      <c r="E38" s="235"/>
      <c r="F38" s="236"/>
      <c r="G38" s="236"/>
      <c r="H38" s="236"/>
      <c r="I38" s="236"/>
    </row>
    <row r="39" spans="2:9" ht="18">
      <c r="B39" s="199" t="s">
        <v>56</v>
      </c>
      <c r="C39" s="273"/>
      <c r="D39" s="273"/>
      <c r="E39" s="273"/>
      <c r="F39" s="273"/>
      <c r="G39" s="273"/>
      <c r="H39" s="273"/>
      <c r="I39" s="273"/>
    </row>
    <row r="40" spans="1:9" s="224" customFormat="1" ht="26.25" customHeight="1">
      <c r="A40" s="305" t="s">
        <v>460</v>
      </c>
      <c r="B40" s="306"/>
      <c r="C40" s="306"/>
      <c r="D40" s="306"/>
      <c r="E40" s="306"/>
      <c r="F40" s="306"/>
      <c r="G40" s="306"/>
      <c r="H40" s="306"/>
      <c r="I40" s="306"/>
    </row>
    <row r="41" spans="1:15" s="227" customFormat="1" ht="44.25" customHeight="1">
      <c r="A41" s="307" t="s">
        <v>461</v>
      </c>
      <c r="B41" s="297"/>
      <c r="C41" s="297"/>
      <c r="D41" s="297"/>
      <c r="E41" s="297"/>
      <c r="F41" s="297"/>
      <c r="G41" s="297"/>
      <c r="H41" s="298"/>
      <c r="I41" s="298"/>
      <c r="J41" s="225"/>
      <c r="K41" s="226"/>
      <c r="M41" s="228"/>
      <c r="O41" s="229"/>
    </row>
    <row r="42" spans="2:9" s="230" customFormat="1" ht="15">
      <c r="B42" s="297" t="s">
        <v>462</v>
      </c>
      <c r="C42" s="308"/>
      <c r="D42" s="308"/>
      <c r="E42" s="308"/>
      <c r="F42" s="308"/>
      <c r="G42" s="308"/>
      <c r="H42" s="308"/>
      <c r="I42" s="308"/>
    </row>
    <row r="43" spans="1:15" s="227" customFormat="1" ht="27.6" customHeight="1">
      <c r="A43" s="296" t="s">
        <v>463</v>
      </c>
      <c r="B43" s="297"/>
      <c r="C43" s="297"/>
      <c r="D43" s="297"/>
      <c r="E43" s="297"/>
      <c r="F43" s="297"/>
      <c r="G43" s="297"/>
      <c r="H43" s="298"/>
      <c r="I43" s="298"/>
      <c r="J43" s="225"/>
      <c r="K43" s="226"/>
      <c r="M43" s="228"/>
      <c r="O43" s="229"/>
    </row>
    <row r="44" spans="1:13" s="227" customFormat="1" ht="24.6" customHeight="1">
      <c r="A44" s="296" t="s">
        <v>464</v>
      </c>
      <c r="B44" s="297"/>
      <c r="C44" s="297"/>
      <c r="D44" s="297"/>
      <c r="E44" s="297"/>
      <c r="F44" s="297"/>
      <c r="G44" s="297"/>
      <c r="H44" s="298"/>
      <c r="I44" s="298"/>
      <c r="J44" s="225"/>
      <c r="K44" s="226"/>
      <c r="M44" s="231"/>
    </row>
  </sheetData>
  <mergeCells count="8">
    <mergeCell ref="A43:I43"/>
    <mergeCell ref="A44:I44"/>
    <mergeCell ref="B2:I2"/>
    <mergeCell ref="B4:I4"/>
    <mergeCell ref="C29:E29"/>
    <mergeCell ref="A40:I40"/>
    <mergeCell ref="A41:I41"/>
    <mergeCell ref="B42:I42"/>
  </mergeCells>
  <printOptions horizontalCentered="1"/>
  <pageMargins left="0.7086614173228347" right="0.7086614173228347" top="0.7480314960629921" bottom="0.7480314960629921" header="0.31496062992125984" footer="0.31496062992125984"/>
  <pageSetup fitToHeight="99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 topLeftCell="A1">
      <selection activeCell="O13" sqref="O13"/>
    </sheetView>
  </sheetViews>
  <sheetFormatPr defaultColWidth="9.140625" defaultRowHeight="15"/>
  <cols>
    <col min="1" max="1" width="3.7109375" style="0" customWidth="1"/>
    <col min="2" max="2" width="11.7109375" style="0" customWidth="1"/>
    <col min="3" max="3" width="40.7109375" style="0" customWidth="1"/>
    <col min="4" max="4" width="10.7109375" style="0" customWidth="1"/>
    <col min="5" max="6" width="13.7109375" style="0" customWidth="1"/>
    <col min="7" max="7" width="16.7109375" style="0" customWidth="1"/>
  </cols>
  <sheetData>
    <row r="1" spans="1:8" ht="20.25">
      <c r="A1" s="4" t="s">
        <v>486</v>
      </c>
      <c r="B1" s="5"/>
      <c r="C1" s="5"/>
      <c r="D1" s="5"/>
      <c r="E1" s="5"/>
      <c r="F1" s="5"/>
      <c r="G1" s="5"/>
      <c r="H1" s="5"/>
    </row>
    <row r="2" spans="1:8" ht="15">
      <c r="A2" s="2" t="s">
        <v>62</v>
      </c>
      <c r="B2" s="2"/>
      <c r="C2" s="6"/>
      <c r="D2" s="6"/>
      <c r="E2" s="6"/>
      <c r="F2" s="6"/>
      <c r="G2" s="5"/>
      <c r="H2" s="5"/>
    </row>
    <row r="3" spans="1:8" ht="15">
      <c r="A3" s="2" t="s">
        <v>63</v>
      </c>
      <c r="B3" s="1"/>
      <c r="C3" s="3"/>
      <c r="D3" s="9"/>
      <c r="E3" s="9"/>
      <c r="F3" s="9"/>
      <c r="G3" s="9"/>
      <c r="H3" s="9"/>
    </row>
    <row r="4" spans="1:8" ht="15">
      <c r="A4" s="2" t="s">
        <v>64</v>
      </c>
      <c r="B4" s="1"/>
      <c r="C4" s="3"/>
      <c r="D4" s="9"/>
      <c r="E4" s="9"/>
      <c r="F4" s="9"/>
      <c r="G4" s="9"/>
      <c r="H4" s="9"/>
    </row>
    <row r="5" spans="1:8" ht="15">
      <c r="A5" s="2" t="s">
        <v>478</v>
      </c>
      <c r="B5" s="1"/>
      <c r="C5" s="3"/>
      <c r="D5" s="9"/>
      <c r="E5" s="9"/>
      <c r="F5" s="9"/>
      <c r="G5" s="9"/>
      <c r="H5" s="9"/>
    </row>
    <row r="6" s="237" customFormat="1" ht="12.75"/>
    <row r="7" spans="1:7" s="237" customFormat="1" ht="25.5">
      <c r="A7" s="239" t="s">
        <v>139</v>
      </c>
      <c r="B7" s="240" t="s">
        <v>465</v>
      </c>
      <c r="C7" s="241" t="s">
        <v>458</v>
      </c>
      <c r="D7" s="309" t="s">
        <v>466</v>
      </c>
      <c r="E7" s="310"/>
      <c r="F7" s="310"/>
      <c r="G7" s="311"/>
    </row>
    <row r="8" spans="1:7" s="237" customFormat="1" ht="22.5" customHeight="1">
      <c r="A8" s="242">
        <v>1</v>
      </c>
      <c r="B8" s="243"/>
      <c r="C8" s="248" t="s">
        <v>467</v>
      </c>
      <c r="D8" s="244" t="s">
        <v>80</v>
      </c>
      <c r="E8" s="245">
        <v>1</v>
      </c>
      <c r="F8" s="282"/>
      <c r="G8" s="245">
        <f aca="true" t="shared" si="0" ref="G8:G12">F8*E8</f>
        <v>0</v>
      </c>
    </row>
    <row r="9" spans="1:7" s="237" customFormat="1" ht="56.25">
      <c r="A9" s="242">
        <v>2</v>
      </c>
      <c r="B9" s="243"/>
      <c r="C9" s="248" t="s">
        <v>468</v>
      </c>
      <c r="D9" s="244" t="s">
        <v>80</v>
      </c>
      <c r="E9" s="245">
        <v>1</v>
      </c>
      <c r="F9" s="282"/>
      <c r="G9" s="245">
        <f t="shared" si="0"/>
        <v>0</v>
      </c>
    </row>
    <row r="10" spans="1:7" s="237" customFormat="1" ht="22.5">
      <c r="A10" s="242">
        <v>3</v>
      </c>
      <c r="B10" s="243"/>
      <c r="C10" s="247" t="s">
        <v>469</v>
      </c>
      <c r="D10" s="244" t="s">
        <v>80</v>
      </c>
      <c r="E10" s="245">
        <v>1</v>
      </c>
      <c r="F10" s="282"/>
      <c r="G10" s="245">
        <f t="shared" si="0"/>
        <v>0</v>
      </c>
    </row>
    <row r="11" spans="1:7" s="237" customFormat="1" ht="56.25">
      <c r="A11" s="242">
        <v>4</v>
      </c>
      <c r="B11" s="246"/>
      <c r="C11" s="249" t="s">
        <v>470</v>
      </c>
      <c r="D11" s="244" t="s">
        <v>80</v>
      </c>
      <c r="E11" s="245">
        <v>1</v>
      </c>
      <c r="F11" s="282"/>
      <c r="G11" s="245">
        <f t="shared" si="0"/>
        <v>0</v>
      </c>
    </row>
    <row r="12" spans="1:7" s="237" customFormat="1" ht="33.75">
      <c r="A12" s="242">
        <v>5</v>
      </c>
      <c r="B12" s="246"/>
      <c r="C12" s="249" t="s">
        <v>471</v>
      </c>
      <c r="D12" s="244" t="s">
        <v>80</v>
      </c>
      <c r="E12" s="245">
        <v>1</v>
      </c>
      <c r="F12" s="282"/>
      <c r="G12" s="245">
        <f t="shared" si="0"/>
        <v>0</v>
      </c>
    </row>
    <row r="13" spans="1:7" s="237" customFormat="1" ht="12.75">
      <c r="A13" s="266"/>
      <c r="B13" s="267" t="s">
        <v>187</v>
      </c>
      <c r="C13" s="268" t="str">
        <f>CONCATENATE(B7," ",C7)</f>
        <v>000 Vedlejší rozpočtové a ostatní náklady</v>
      </c>
      <c r="D13" s="269"/>
      <c r="E13" s="270"/>
      <c r="F13" s="271"/>
      <c r="G13" s="272">
        <f>SUM(G8:G12)</f>
        <v>0</v>
      </c>
    </row>
    <row r="14" spans="6:7" s="237" customFormat="1" ht="12.75">
      <c r="F14" s="238"/>
      <c r="G14" s="238"/>
    </row>
    <row r="15" spans="1:8" s="252" customFormat="1" ht="12.75">
      <c r="A15" s="250" t="s">
        <v>56</v>
      </c>
      <c r="B15" s="251"/>
      <c r="C15" s="250"/>
      <c r="D15" s="250"/>
      <c r="E15" s="250"/>
      <c r="F15" s="250"/>
      <c r="G15" s="250"/>
      <c r="H15" s="250"/>
    </row>
    <row r="16" spans="1:8" s="252" customFormat="1" ht="27" customHeight="1">
      <c r="A16" s="312" t="s">
        <v>57</v>
      </c>
      <c r="B16" s="312"/>
      <c r="C16" s="312"/>
      <c r="D16" s="312"/>
      <c r="E16" s="312"/>
      <c r="F16" s="312"/>
      <c r="G16" s="312"/>
      <c r="H16" s="250"/>
    </row>
    <row r="17" spans="1:8" s="252" customFormat="1" ht="90" customHeight="1">
      <c r="A17" s="312" t="s">
        <v>346</v>
      </c>
      <c r="B17" s="312"/>
      <c r="C17" s="312"/>
      <c r="D17" s="312"/>
      <c r="E17" s="312"/>
      <c r="F17" s="312"/>
      <c r="G17" s="312"/>
      <c r="H17" s="250"/>
    </row>
    <row r="18" spans="1:8" s="252" customFormat="1" ht="12.75">
      <c r="A18" s="312" t="s">
        <v>58</v>
      </c>
      <c r="B18" s="312"/>
      <c r="C18" s="312"/>
      <c r="D18" s="312"/>
      <c r="E18" s="312"/>
      <c r="F18" s="312"/>
      <c r="G18" s="312"/>
      <c r="H18" s="253"/>
    </row>
    <row r="19" spans="1:8" s="252" customFormat="1" ht="12.75">
      <c r="A19" s="312" t="s">
        <v>347</v>
      </c>
      <c r="B19" s="312"/>
      <c r="C19" s="312"/>
      <c r="D19" s="312"/>
      <c r="E19" s="312"/>
      <c r="F19" s="312"/>
      <c r="G19" s="312"/>
      <c r="H19" s="253"/>
    </row>
  </sheetData>
  <sheetProtection password="EDEC" sheet="1" objects="1" scenarios="1"/>
  <mergeCells count="5">
    <mergeCell ref="D7:G7"/>
    <mergeCell ref="A16:G16"/>
    <mergeCell ref="A17:G17"/>
    <mergeCell ref="A18:G18"/>
    <mergeCell ref="A19:G19"/>
  </mergeCells>
  <printOptions/>
  <pageMargins left="0.7086614173228347" right="0.7086614173228347" top="0.7874015748031497" bottom="0.7874015748031497" header="0.31496062992125984" footer="0.31496062992125984"/>
  <pageSetup fitToHeight="99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workbookViewId="0" topLeftCell="A1">
      <selection activeCell="G27" sqref="G27"/>
    </sheetView>
  </sheetViews>
  <sheetFormatPr defaultColWidth="9.140625" defaultRowHeight="15"/>
  <cols>
    <col min="1" max="1" width="4.7109375" style="115" customWidth="1"/>
    <col min="2" max="2" width="4.7109375" style="116" customWidth="1"/>
    <col min="3" max="3" width="13.7109375" style="116" customWidth="1"/>
    <col min="4" max="4" width="64.7109375" style="116" customWidth="1"/>
    <col min="5" max="5" width="6.7109375" style="116" customWidth="1"/>
    <col min="6" max="6" width="8.7109375" style="117" customWidth="1"/>
    <col min="7" max="7" width="10.7109375" style="118" customWidth="1"/>
    <col min="8" max="8" width="15.7109375" style="118" customWidth="1"/>
    <col min="9" max="16384" width="9.140625" style="80" customWidth="1"/>
  </cols>
  <sheetData>
    <row r="1" spans="1:8" ht="20.25">
      <c r="A1" s="4" t="s">
        <v>486</v>
      </c>
      <c r="B1" s="5"/>
      <c r="C1" s="5"/>
      <c r="D1" s="5"/>
      <c r="E1" s="5"/>
      <c r="F1" s="5"/>
      <c r="G1" s="5"/>
      <c r="H1" s="5"/>
    </row>
    <row r="2" spans="1:8" ht="15">
      <c r="A2" s="2" t="s">
        <v>62</v>
      </c>
      <c r="B2" s="2"/>
      <c r="C2" s="6"/>
      <c r="D2" s="6"/>
      <c r="E2" s="6"/>
      <c r="F2" s="6"/>
      <c r="G2" s="5"/>
      <c r="H2" s="5"/>
    </row>
    <row r="3" spans="1:8" ht="15">
      <c r="A3" s="2" t="s">
        <v>63</v>
      </c>
      <c r="B3" s="1"/>
      <c r="C3" s="3"/>
      <c r="D3" s="9"/>
      <c r="E3" s="9"/>
      <c r="F3" s="9"/>
      <c r="G3" s="9"/>
      <c r="H3" s="9"/>
    </row>
    <row r="4" spans="1:8" ht="15">
      <c r="A4" s="2" t="s">
        <v>64</v>
      </c>
      <c r="B4" s="1"/>
      <c r="C4" s="3"/>
      <c r="D4" s="9"/>
      <c r="E4" s="9"/>
      <c r="F4" s="9"/>
      <c r="G4" s="9"/>
      <c r="H4" s="9"/>
    </row>
    <row r="5" spans="1:8" ht="15">
      <c r="A5" s="2" t="s">
        <v>348</v>
      </c>
      <c r="B5" s="1"/>
      <c r="C5" s="3"/>
      <c r="D5" s="9"/>
      <c r="E5" s="9"/>
      <c r="F5" s="9"/>
      <c r="G5" s="9"/>
      <c r="H5" s="9"/>
    </row>
    <row r="6" spans="1:8" ht="15">
      <c r="A6" s="2"/>
      <c r="B6" s="1"/>
      <c r="C6" s="3"/>
      <c r="D6" s="9"/>
      <c r="E6" s="9"/>
      <c r="F6" s="9"/>
      <c r="G6" s="9"/>
      <c r="H6" s="9"/>
    </row>
    <row r="7" spans="1:8" ht="22.5">
      <c r="A7" s="82" t="s">
        <v>0</v>
      </c>
      <c r="B7" s="82" t="s">
        <v>1</v>
      </c>
      <c r="C7" s="82" t="s">
        <v>2</v>
      </c>
      <c r="D7" s="82" t="s">
        <v>3</v>
      </c>
      <c r="E7" s="82" t="s">
        <v>4</v>
      </c>
      <c r="F7" s="82" t="s">
        <v>5</v>
      </c>
      <c r="G7" s="82" t="s">
        <v>6</v>
      </c>
      <c r="H7" s="82" t="s">
        <v>7</v>
      </c>
    </row>
    <row r="8" spans="1:8" ht="15">
      <c r="A8" s="82" t="s">
        <v>8</v>
      </c>
      <c r="B8" s="82" t="s">
        <v>9</v>
      </c>
      <c r="C8" s="82" t="s">
        <v>10</v>
      </c>
      <c r="D8" s="82" t="s">
        <v>11</v>
      </c>
      <c r="E8" s="82" t="s">
        <v>12</v>
      </c>
      <c r="F8" s="82" t="s">
        <v>13</v>
      </c>
      <c r="G8" s="82" t="s">
        <v>14</v>
      </c>
      <c r="H8" s="82">
        <v>8</v>
      </c>
    </row>
    <row r="9" spans="1:8" ht="20.1" customHeight="1">
      <c r="A9" s="149"/>
      <c r="B9" s="150"/>
      <c r="C9" s="150" t="s">
        <v>15</v>
      </c>
      <c r="D9" s="150" t="s">
        <v>16</v>
      </c>
      <c r="E9" s="150"/>
      <c r="F9" s="151"/>
      <c r="G9" s="152"/>
      <c r="H9" s="152">
        <f>H10+H21</f>
        <v>0</v>
      </c>
    </row>
    <row r="10" spans="1:8" ht="13.5" customHeight="1">
      <c r="A10" s="83"/>
      <c r="B10" s="84"/>
      <c r="C10" s="84">
        <v>1</v>
      </c>
      <c r="D10" s="84" t="s">
        <v>17</v>
      </c>
      <c r="E10" s="84"/>
      <c r="F10" s="85"/>
      <c r="G10" s="283"/>
      <c r="H10" s="86">
        <f>SUM(H11:H20)</f>
        <v>0</v>
      </c>
    </row>
    <row r="11" spans="1:8" ht="13.5" customHeight="1">
      <c r="A11" s="87">
        <v>1</v>
      </c>
      <c r="B11" s="88">
        <v>131</v>
      </c>
      <c r="C11" s="89">
        <v>131201101</v>
      </c>
      <c r="D11" s="89" t="s">
        <v>311</v>
      </c>
      <c r="E11" s="89" t="s">
        <v>18</v>
      </c>
      <c r="F11" s="90">
        <f>F13</f>
        <v>2.2</v>
      </c>
      <c r="G11" s="284"/>
      <c r="H11" s="91">
        <f>F11*G11</f>
        <v>0</v>
      </c>
    </row>
    <row r="12" spans="1:8" s="94" customFormat="1" ht="27" customHeight="1">
      <c r="A12" s="87"/>
      <c r="B12" s="89"/>
      <c r="C12" s="89"/>
      <c r="D12" s="92" t="s">
        <v>312</v>
      </c>
      <c r="E12" s="89"/>
      <c r="F12" s="93"/>
      <c r="G12" s="284"/>
      <c r="H12" s="91"/>
    </row>
    <row r="13" spans="1:8" s="94" customFormat="1" ht="13.5" customHeight="1">
      <c r="A13" s="87"/>
      <c r="B13" s="89"/>
      <c r="C13" s="89"/>
      <c r="D13" s="92" t="s">
        <v>352</v>
      </c>
      <c r="E13" s="89"/>
      <c r="F13" s="93">
        <v>2.2</v>
      </c>
      <c r="G13" s="284"/>
      <c r="H13" s="91"/>
    </row>
    <row r="14" spans="1:8" ht="13.5" customHeight="1">
      <c r="A14" s="95" t="s">
        <v>9</v>
      </c>
      <c r="B14" s="89">
        <v>161</v>
      </c>
      <c r="C14" s="89" t="s">
        <v>313</v>
      </c>
      <c r="D14" s="89" t="s">
        <v>314</v>
      </c>
      <c r="E14" s="89" t="s">
        <v>18</v>
      </c>
      <c r="F14" s="90">
        <f>F16</f>
        <v>0.3</v>
      </c>
      <c r="G14" s="284"/>
      <c r="H14" s="91">
        <f>F14*G14</f>
        <v>0</v>
      </c>
    </row>
    <row r="15" spans="1:8" ht="27" customHeight="1">
      <c r="A15" s="87"/>
      <c r="B15" s="89"/>
      <c r="C15" s="89"/>
      <c r="D15" s="92" t="s">
        <v>315</v>
      </c>
      <c r="E15" s="89"/>
      <c r="F15" s="93"/>
      <c r="G15" s="284"/>
      <c r="H15" s="91"/>
    </row>
    <row r="16" spans="1:8" ht="13.5" customHeight="1">
      <c r="A16" s="87"/>
      <c r="B16" s="89"/>
      <c r="C16" s="89"/>
      <c r="D16" s="92" t="s">
        <v>353</v>
      </c>
      <c r="E16" s="89"/>
      <c r="F16" s="93">
        <v>0.3</v>
      </c>
      <c r="G16" s="284"/>
      <c r="H16" s="91"/>
    </row>
    <row r="17" spans="1:8" ht="13.5" customHeight="1">
      <c r="A17" s="95" t="s">
        <v>10</v>
      </c>
      <c r="B17" s="89">
        <v>171</v>
      </c>
      <c r="C17" s="89">
        <v>171201101</v>
      </c>
      <c r="D17" s="89" t="s">
        <v>19</v>
      </c>
      <c r="E17" s="89" t="s">
        <v>18</v>
      </c>
      <c r="F17" s="90">
        <f>F18</f>
        <v>0.3</v>
      </c>
      <c r="G17" s="284"/>
      <c r="H17" s="91">
        <f>F17*G17</f>
        <v>0</v>
      </c>
    </row>
    <row r="18" spans="1:8" ht="13.5" customHeight="1">
      <c r="A18" s="95"/>
      <c r="B18" s="88"/>
      <c r="C18" s="89"/>
      <c r="D18" s="92" t="s">
        <v>316</v>
      </c>
      <c r="E18" s="89"/>
      <c r="F18" s="93">
        <f>F16</f>
        <v>0.3</v>
      </c>
      <c r="G18" s="284"/>
      <c r="H18" s="91"/>
    </row>
    <row r="19" spans="1:8" ht="13.5" customHeight="1">
      <c r="A19" s="139" t="s">
        <v>11</v>
      </c>
      <c r="B19" s="140" t="s">
        <v>318</v>
      </c>
      <c r="C19" s="120">
        <v>174101101</v>
      </c>
      <c r="D19" s="120" t="s">
        <v>354</v>
      </c>
      <c r="E19" s="120" t="s">
        <v>18</v>
      </c>
      <c r="F19" s="121">
        <f>F20</f>
        <v>2.2</v>
      </c>
      <c r="G19" s="285"/>
      <c r="H19" s="122">
        <f>F19*G19</f>
        <v>0</v>
      </c>
    </row>
    <row r="20" spans="1:8" ht="13.5" customHeight="1">
      <c r="A20" s="119"/>
      <c r="B20" s="120"/>
      <c r="C20" s="120"/>
      <c r="D20" s="127" t="s">
        <v>355</v>
      </c>
      <c r="E20" s="120"/>
      <c r="F20" s="128">
        <v>2.2</v>
      </c>
      <c r="G20" s="285"/>
      <c r="H20" s="122"/>
    </row>
    <row r="21" spans="1:8" ht="13.5" customHeight="1">
      <c r="A21" s="83"/>
      <c r="B21" s="84"/>
      <c r="C21" s="84" t="s">
        <v>27</v>
      </c>
      <c r="D21" s="84" t="s">
        <v>317</v>
      </c>
      <c r="E21" s="84"/>
      <c r="F21" s="85"/>
      <c r="G21" s="283"/>
      <c r="H21" s="86">
        <f>SUM(H22:H56)</f>
        <v>0</v>
      </c>
    </row>
    <row r="22" spans="1:8" ht="27" customHeight="1">
      <c r="A22" s="87">
        <v>5</v>
      </c>
      <c r="B22" s="89" t="s">
        <v>318</v>
      </c>
      <c r="C22" s="89" t="s">
        <v>319</v>
      </c>
      <c r="D22" s="89" t="s">
        <v>320</v>
      </c>
      <c r="E22" s="89" t="s">
        <v>20</v>
      </c>
      <c r="F22" s="90">
        <f>SUM(F25:F26)</f>
        <v>834.1</v>
      </c>
      <c r="G22" s="284"/>
      <c r="H22" s="91">
        <f>F22*G22</f>
        <v>0</v>
      </c>
    </row>
    <row r="23" spans="1:8" ht="27" customHeight="1">
      <c r="A23" s="87"/>
      <c r="B23" s="88"/>
      <c r="C23" s="89"/>
      <c r="D23" s="92" t="s">
        <v>356</v>
      </c>
      <c r="E23" s="89"/>
      <c r="F23" s="93"/>
      <c r="G23" s="284"/>
      <c r="H23" s="91"/>
    </row>
    <row r="24" spans="1:8" ht="13.5" customHeight="1">
      <c r="A24" s="87"/>
      <c r="B24" s="88"/>
      <c r="C24" s="89"/>
      <c r="D24" s="92" t="s">
        <v>321</v>
      </c>
      <c r="E24" s="89"/>
      <c r="F24" s="93"/>
      <c r="G24" s="284"/>
      <c r="H24" s="91"/>
    </row>
    <row r="25" spans="1:8" ht="13.5" customHeight="1">
      <c r="A25" s="87"/>
      <c r="B25" s="88"/>
      <c r="C25" s="89"/>
      <c r="D25" s="92" t="s">
        <v>357</v>
      </c>
      <c r="E25" s="89"/>
      <c r="F25" s="93">
        <v>720.7</v>
      </c>
      <c r="G25" s="284"/>
      <c r="H25" s="91"/>
    </row>
    <row r="26" spans="1:8" ht="13.5" customHeight="1">
      <c r="A26" s="87"/>
      <c r="B26" s="88"/>
      <c r="C26" s="89"/>
      <c r="D26" s="92" t="s">
        <v>358</v>
      </c>
      <c r="E26" s="89"/>
      <c r="F26" s="93">
        <v>113.4</v>
      </c>
      <c r="G26" s="284"/>
      <c r="H26" s="91"/>
    </row>
    <row r="27" spans="1:8" ht="27" customHeight="1">
      <c r="A27" s="87">
        <v>6</v>
      </c>
      <c r="B27" s="88" t="s">
        <v>318</v>
      </c>
      <c r="C27" s="89" t="s">
        <v>322</v>
      </c>
      <c r="D27" s="89" t="s">
        <v>323</v>
      </c>
      <c r="E27" s="89" t="s">
        <v>20</v>
      </c>
      <c r="F27" s="90">
        <f>F29</f>
        <v>834.1</v>
      </c>
      <c r="G27" s="284"/>
      <c r="H27" s="91">
        <f>F27*G27</f>
        <v>0</v>
      </c>
    </row>
    <row r="28" spans="1:8" ht="27" customHeight="1">
      <c r="A28" s="87"/>
      <c r="B28" s="88"/>
      <c r="C28" s="89"/>
      <c r="D28" s="92" t="s">
        <v>324</v>
      </c>
      <c r="E28" s="89"/>
      <c r="F28" s="93"/>
      <c r="G28" s="284"/>
      <c r="H28" s="91"/>
    </row>
    <row r="29" spans="1:8" ht="13.5" customHeight="1">
      <c r="A29" s="87"/>
      <c r="B29" s="88"/>
      <c r="C29" s="89"/>
      <c r="D29" s="92" t="s">
        <v>325</v>
      </c>
      <c r="E29" s="89"/>
      <c r="F29" s="93">
        <f>F22</f>
        <v>834.1</v>
      </c>
      <c r="G29" s="284"/>
      <c r="H29" s="91"/>
    </row>
    <row r="30" spans="1:8" ht="13.5" customHeight="1">
      <c r="A30" s="87">
        <v>7</v>
      </c>
      <c r="B30" s="88" t="s">
        <v>318</v>
      </c>
      <c r="C30" s="89" t="s">
        <v>326</v>
      </c>
      <c r="D30" s="89" t="s">
        <v>327</v>
      </c>
      <c r="E30" s="89" t="s">
        <v>20</v>
      </c>
      <c r="F30" s="90">
        <f>F31</f>
        <v>834.1</v>
      </c>
      <c r="G30" s="284"/>
      <c r="H30" s="91">
        <f>F30*G30</f>
        <v>0</v>
      </c>
    </row>
    <row r="31" spans="1:8" ht="13.5" customHeight="1">
      <c r="A31" s="87"/>
      <c r="B31" s="88"/>
      <c r="C31" s="89"/>
      <c r="D31" s="92" t="s">
        <v>328</v>
      </c>
      <c r="E31" s="89"/>
      <c r="F31" s="93">
        <f>F29</f>
        <v>834.1</v>
      </c>
      <c r="G31" s="284"/>
      <c r="H31" s="91"/>
    </row>
    <row r="32" spans="1:8" ht="13.5" customHeight="1">
      <c r="A32" s="87">
        <v>8</v>
      </c>
      <c r="B32" s="88" t="s">
        <v>318</v>
      </c>
      <c r="C32" s="89">
        <v>944511811</v>
      </c>
      <c r="D32" s="89" t="s">
        <v>329</v>
      </c>
      <c r="E32" s="89" t="s">
        <v>20</v>
      </c>
      <c r="F32" s="90">
        <f>F30</f>
        <v>834.1</v>
      </c>
      <c r="G32" s="284"/>
      <c r="H32" s="91">
        <f>F32*G32</f>
        <v>0</v>
      </c>
    </row>
    <row r="33" spans="1:8" ht="13.5" customHeight="1">
      <c r="A33" s="87">
        <v>9</v>
      </c>
      <c r="B33" s="88" t="s">
        <v>318</v>
      </c>
      <c r="C33" s="89" t="s">
        <v>330</v>
      </c>
      <c r="D33" s="89" t="s">
        <v>331</v>
      </c>
      <c r="E33" s="89" t="s">
        <v>22</v>
      </c>
      <c r="F33" s="90">
        <f>F34</f>
        <v>10</v>
      </c>
      <c r="G33" s="284"/>
      <c r="H33" s="91">
        <f>F33*G33</f>
        <v>0</v>
      </c>
    </row>
    <row r="34" spans="1:8" ht="13.5" customHeight="1">
      <c r="A34" s="87"/>
      <c r="B34" s="88"/>
      <c r="C34" s="89"/>
      <c r="D34" s="92" t="s">
        <v>359</v>
      </c>
      <c r="E34" s="89"/>
      <c r="F34" s="93">
        <v>10</v>
      </c>
      <c r="G34" s="284"/>
      <c r="H34" s="91"/>
    </row>
    <row r="35" spans="1:8" ht="13.5" customHeight="1">
      <c r="A35" s="87">
        <v>10</v>
      </c>
      <c r="B35" s="88" t="s">
        <v>318</v>
      </c>
      <c r="C35" s="89">
        <v>944711814</v>
      </c>
      <c r="D35" s="89" t="s">
        <v>332</v>
      </c>
      <c r="E35" s="89" t="s">
        <v>22</v>
      </c>
      <c r="F35" s="90">
        <f>F33</f>
        <v>10</v>
      </c>
      <c r="G35" s="284"/>
      <c r="H35" s="91">
        <f>F35*G35</f>
        <v>0</v>
      </c>
    </row>
    <row r="36" spans="1:8" ht="13.5" customHeight="1">
      <c r="A36" s="87">
        <v>11</v>
      </c>
      <c r="B36" s="88" t="s">
        <v>104</v>
      </c>
      <c r="C36" s="89">
        <v>762341811</v>
      </c>
      <c r="D36" s="89" t="s">
        <v>372</v>
      </c>
      <c r="E36" s="89" t="s">
        <v>20</v>
      </c>
      <c r="F36" s="90">
        <f>F37</f>
        <v>391.3</v>
      </c>
      <c r="G36" s="284"/>
      <c r="H36" s="91">
        <f>F36*G36</f>
        <v>0</v>
      </c>
    </row>
    <row r="37" spans="1:8" ht="40.5" customHeight="1">
      <c r="A37" s="87"/>
      <c r="B37" s="88"/>
      <c r="C37" s="89"/>
      <c r="D37" s="92" t="s">
        <v>371</v>
      </c>
      <c r="E37" s="89"/>
      <c r="F37" s="93">
        <v>391.3</v>
      </c>
      <c r="G37" s="284"/>
      <c r="H37" s="91"/>
    </row>
    <row r="38" spans="1:8" s="99" customFormat="1" ht="13.5" customHeight="1">
      <c r="A38" s="87">
        <v>12</v>
      </c>
      <c r="B38" s="88" t="s">
        <v>104</v>
      </c>
      <c r="C38" s="89">
        <v>762331813</v>
      </c>
      <c r="D38" s="89" t="s">
        <v>373</v>
      </c>
      <c r="E38" s="89" t="s">
        <v>22</v>
      </c>
      <c r="F38" s="90">
        <f>F39</f>
        <v>273.6</v>
      </c>
      <c r="G38" s="284"/>
      <c r="H38" s="91">
        <f>F38*G38</f>
        <v>0</v>
      </c>
    </row>
    <row r="39" spans="1:8" s="133" customFormat="1" ht="27" customHeight="1">
      <c r="A39" s="87"/>
      <c r="B39" s="88"/>
      <c r="C39" s="89"/>
      <c r="D39" s="92" t="s">
        <v>378</v>
      </c>
      <c r="E39" s="89"/>
      <c r="F39" s="93">
        <v>273.6</v>
      </c>
      <c r="G39" s="284"/>
      <c r="H39" s="91"/>
    </row>
    <row r="40" spans="1:8" s="133" customFormat="1" ht="13.5" customHeight="1">
      <c r="A40" s="87"/>
      <c r="B40" s="88"/>
      <c r="C40" s="89"/>
      <c r="D40" s="92" t="s">
        <v>418</v>
      </c>
      <c r="E40" s="89"/>
      <c r="F40" s="93"/>
      <c r="G40" s="284"/>
      <c r="H40" s="91"/>
    </row>
    <row r="41" spans="1:8" s="99" customFormat="1" ht="13.5" customHeight="1">
      <c r="A41" s="87">
        <v>13</v>
      </c>
      <c r="B41" s="88" t="s">
        <v>375</v>
      </c>
      <c r="C41" s="89">
        <v>763111812</v>
      </c>
      <c r="D41" s="89" t="s">
        <v>374</v>
      </c>
      <c r="E41" s="89" t="s">
        <v>20</v>
      </c>
      <c r="F41" s="90">
        <f>F42</f>
        <v>57.1</v>
      </c>
      <c r="G41" s="284"/>
      <c r="H41" s="91">
        <f>F41*G41</f>
        <v>0</v>
      </c>
    </row>
    <row r="42" spans="1:8" s="133" customFormat="1" ht="27" customHeight="1">
      <c r="A42" s="87"/>
      <c r="B42" s="88"/>
      <c r="C42" s="89"/>
      <c r="D42" s="92" t="s">
        <v>376</v>
      </c>
      <c r="E42" s="89"/>
      <c r="F42" s="93">
        <v>57.1</v>
      </c>
      <c r="G42" s="284"/>
      <c r="H42" s="91"/>
    </row>
    <row r="43" spans="1:8" s="94" customFormat="1" ht="13.5" customHeight="1">
      <c r="A43" s="87">
        <v>14</v>
      </c>
      <c r="B43" s="88" t="s">
        <v>333</v>
      </c>
      <c r="C43" s="89" t="s">
        <v>334</v>
      </c>
      <c r="D43" s="89" t="s">
        <v>391</v>
      </c>
      <c r="E43" s="89" t="s">
        <v>20</v>
      </c>
      <c r="F43" s="90">
        <f>F44</f>
        <v>391.3</v>
      </c>
      <c r="G43" s="284"/>
      <c r="H43" s="91">
        <f>F43*G43</f>
        <v>0</v>
      </c>
    </row>
    <row r="44" spans="1:8" ht="13.5" customHeight="1">
      <c r="A44" s="83"/>
      <c r="B44" s="100"/>
      <c r="C44" s="84"/>
      <c r="D44" s="92" t="s">
        <v>392</v>
      </c>
      <c r="E44" s="84"/>
      <c r="F44" s="93">
        <v>391.3</v>
      </c>
      <c r="G44" s="283"/>
      <c r="H44" s="86"/>
    </row>
    <row r="45" spans="1:8" s="94" customFormat="1" ht="13.5" customHeight="1">
      <c r="A45" s="87">
        <v>15</v>
      </c>
      <c r="B45" s="88" t="s">
        <v>333</v>
      </c>
      <c r="C45" s="89" t="s">
        <v>337</v>
      </c>
      <c r="D45" s="89" t="s">
        <v>369</v>
      </c>
      <c r="E45" s="89" t="s">
        <v>68</v>
      </c>
      <c r="F45" s="90">
        <f>F46</f>
        <v>1</v>
      </c>
      <c r="G45" s="284"/>
      <c r="H45" s="91">
        <f>F45*G45</f>
        <v>0</v>
      </c>
    </row>
    <row r="46" spans="1:8" ht="13.5" customHeight="1">
      <c r="A46" s="83"/>
      <c r="B46" s="100"/>
      <c r="C46" s="84"/>
      <c r="D46" s="92" t="s">
        <v>370</v>
      </c>
      <c r="E46" s="84"/>
      <c r="F46" s="93">
        <v>1</v>
      </c>
      <c r="G46" s="283"/>
      <c r="H46" s="86"/>
    </row>
    <row r="47" spans="1:8" ht="13.5" customHeight="1">
      <c r="A47" s="83"/>
      <c r="B47" s="100"/>
      <c r="C47" s="84"/>
      <c r="D47" s="92" t="s">
        <v>335</v>
      </c>
      <c r="E47" s="84"/>
      <c r="F47" s="93"/>
      <c r="G47" s="283"/>
      <c r="H47" s="86"/>
    </row>
    <row r="48" spans="1:8" s="94" customFormat="1" ht="13.5" customHeight="1">
      <c r="A48" s="87">
        <v>16</v>
      </c>
      <c r="B48" s="88" t="s">
        <v>333</v>
      </c>
      <c r="C48" s="89" t="s">
        <v>338</v>
      </c>
      <c r="D48" s="89" t="s">
        <v>390</v>
      </c>
      <c r="E48" s="89" t="s">
        <v>20</v>
      </c>
      <c r="F48" s="90">
        <f>F49</f>
        <v>2.2</v>
      </c>
      <c r="G48" s="284"/>
      <c r="H48" s="91">
        <f>F48*G48</f>
        <v>0</v>
      </c>
    </row>
    <row r="49" spans="1:8" ht="13.5" customHeight="1">
      <c r="A49" s="83"/>
      <c r="B49" s="100"/>
      <c r="C49" s="84"/>
      <c r="D49" s="92" t="s">
        <v>389</v>
      </c>
      <c r="E49" s="84"/>
      <c r="F49" s="93">
        <v>2.2</v>
      </c>
      <c r="G49" s="283"/>
      <c r="H49" s="86"/>
    </row>
    <row r="50" spans="1:8" ht="13.5" customHeight="1">
      <c r="A50" s="87">
        <v>17</v>
      </c>
      <c r="B50" s="89">
        <v>981</v>
      </c>
      <c r="C50" s="89" t="s">
        <v>339</v>
      </c>
      <c r="D50" s="89" t="s">
        <v>349</v>
      </c>
      <c r="E50" s="89" t="s">
        <v>20</v>
      </c>
      <c r="F50" s="101">
        <f>F51</f>
        <v>303.84000000000003</v>
      </c>
      <c r="G50" s="284"/>
      <c r="H50" s="91">
        <f>F50*G50</f>
        <v>0</v>
      </c>
    </row>
    <row r="51" spans="1:8" ht="13.5" customHeight="1">
      <c r="A51" s="87"/>
      <c r="B51" s="89"/>
      <c r="C51" s="89"/>
      <c r="D51" s="92" t="s">
        <v>350</v>
      </c>
      <c r="E51" s="89"/>
      <c r="F51" s="102">
        <f>14.4*21.1</f>
        <v>303.84000000000003</v>
      </c>
      <c r="G51" s="284"/>
      <c r="H51" s="91"/>
    </row>
    <row r="52" spans="1:8" ht="13.5" customHeight="1">
      <c r="A52" s="87">
        <v>18</v>
      </c>
      <c r="B52" s="89">
        <v>952</v>
      </c>
      <c r="C52" s="89">
        <v>952901111</v>
      </c>
      <c r="D52" s="89" t="s">
        <v>340</v>
      </c>
      <c r="E52" s="89" t="s">
        <v>20</v>
      </c>
      <c r="F52" s="90">
        <f>F53</f>
        <v>303.84000000000003</v>
      </c>
      <c r="G52" s="284"/>
      <c r="H52" s="91">
        <f>F52*G52</f>
        <v>0</v>
      </c>
    </row>
    <row r="53" spans="1:8" ht="13.5" customHeight="1">
      <c r="A53" s="83"/>
      <c r="B53" s="100"/>
      <c r="C53" s="84"/>
      <c r="D53" s="92" t="s">
        <v>351</v>
      </c>
      <c r="E53" s="84"/>
      <c r="F53" s="93">
        <f>F50</f>
        <v>303.84000000000003</v>
      </c>
      <c r="G53" s="283"/>
      <c r="H53" s="86"/>
    </row>
    <row r="54" spans="1:8" s="99" customFormat="1" ht="13.5" customHeight="1">
      <c r="A54" s="87">
        <v>19</v>
      </c>
      <c r="B54" s="88" t="s">
        <v>341</v>
      </c>
      <c r="C54" s="89" t="s">
        <v>342</v>
      </c>
      <c r="D54" s="89" t="s">
        <v>343</v>
      </c>
      <c r="E54" s="89" t="s">
        <v>21</v>
      </c>
      <c r="F54" s="90">
        <v>4.2</v>
      </c>
      <c r="G54" s="284"/>
      <c r="H54" s="91">
        <f>F54*G54</f>
        <v>0</v>
      </c>
    </row>
    <row r="55" spans="1:8" s="99" customFormat="1" ht="40.5" customHeight="1">
      <c r="A55" s="96"/>
      <c r="B55" s="97"/>
      <c r="C55" s="98"/>
      <c r="D55" s="92" t="s">
        <v>336</v>
      </c>
      <c r="E55" s="92"/>
      <c r="F55" s="102"/>
      <c r="G55" s="286"/>
      <c r="H55" s="91"/>
    </row>
    <row r="56" spans="1:8" s="103" customFormat="1" ht="27" customHeight="1">
      <c r="A56" s="87">
        <v>20</v>
      </c>
      <c r="B56" s="89">
        <v>999</v>
      </c>
      <c r="C56" s="89" t="s">
        <v>344</v>
      </c>
      <c r="D56" s="19" t="s">
        <v>61</v>
      </c>
      <c r="E56" s="89" t="s">
        <v>80</v>
      </c>
      <c r="F56" s="90">
        <v>1</v>
      </c>
      <c r="G56" s="284"/>
      <c r="H56" s="91">
        <f>F56*G56</f>
        <v>0</v>
      </c>
    </row>
    <row r="57" spans="1:8" ht="15">
      <c r="A57" s="104"/>
      <c r="B57" s="105"/>
      <c r="C57" s="105"/>
      <c r="D57" s="105"/>
      <c r="E57" s="105"/>
      <c r="F57" s="106"/>
      <c r="G57" s="107"/>
      <c r="H57" s="107"/>
    </row>
    <row r="58" spans="1:8" ht="15">
      <c r="A58" s="313" t="s">
        <v>55</v>
      </c>
      <c r="B58" s="314"/>
      <c r="C58" s="315"/>
      <c r="D58" s="153" t="s">
        <v>345</v>
      </c>
      <c r="E58" s="154"/>
      <c r="F58" s="155"/>
      <c r="G58" s="156"/>
      <c r="H58" s="157">
        <f>H9</f>
        <v>0</v>
      </c>
    </row>
    <row r="59" spans="1:8" ht="15">
      <c r="A59" s="108"/>
      <c r="B59" s="109"/>
      <c r="C59" s="109"/>
      <c r="D59" s="110"/>
      <c r="E59" s="111"/>
      <c r="F59" s="112"/>
      <c r="G59" s="113"/>
      <c r="H59" s="81"/>
    </row>
    <row r="60" spans="1:8" ht="15">
      <c r="A60" s="44" t="s">
        <v>56</v>
      </c>
      <c r="B60" s="114"/>
      <c r="C60" s="44"/>
      <c r="D60" s="44"/>
      <c r="E60" s="44"/>
      <c r="F60" s="44"/>
      <c r="G60" s="44"/>
      <c r="H60" s="44"/>
    </row>
    <row r="61" spans="1:8" ht="27" customHeight="1">
      <c r="A61" s="316" t="s">
        <v>57</v>
      </c>
      <c r="B61" s="316"/>
      <c r="C61" s="316"/>
      <c r="D61" s="316"/>
      <c r="E61" s="316"/>
      <c r="F61" s="316"/>
      <c r="G61" s="316"/>
      <c r="H61" s="44"/>
    </row>
    <row r="62" spans="1:8" ht="90" customHeight="1">
      <c r="A62" s="316" t="s">
        <v>346</v>
      </c>
      <c r="B62" s="316"/>
      <c r="C62" s="316"/>
      <c r="D62" s="316"/>
      <c r="E62" s="316"/>
      <c r="F62" s="316"/>
      <c r="G62" s="316"/>
      <c r="H62" s="44"/>
    </row>
    <row r="63" spans="1:8" ht="15">
      <c r="A63" s="316" t="s">
        <v>58</v>
      </c>
      <c r="B63" s="316"/>
      <c r="C63" s="316"/>
      <c r="D63" s="316"/>
      <c r="E63" s="316"/>
      <c r="F63" s="316"/>
      <c r="G63" s="316"/>
      <c r="H63" s="45"/>
    </row>
  </sheetData>
  <sheetProtection password="EDEC" sheet="1" objects="1" scenarios="1"/>
  <mergeCells count="4">
    <mergeCell ref="A58:C58"/>
    <mergeCell ref="A61:G61"/>
    <mergeCell ref="A62:G62"/>
    <mergeCell ref="A63:G63"/>
  </mergeCells>
  <printOptions/>
  <pageMargins left="0.7086614173228347" right="0.7086614173228347" top="0.7480314960629921" bottom="0.7480314960629921" header="0.31496062992125984" footer="0.31496062992125984"/>
  <pageSetup fitToHeight="99" fitToWidth="1" horizontalDpi="300" verticalDpi="3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0"/>
  <sheetViews>
    <sheetView workbookViewId="0" topLeftCell="A1">
      <selection activeCell="K22" sqref="K22"/>
    </sheetView>
  </sheetViews>
  <sheetFormatPr defaultColWidth="9.140625" defaultRowHeight="15"/>
  <cols>
    <col min="1" max="2" width="4.7109375" style="7" customWidth="1"/>
    <col min="3" max="3" width="13.7109375" style="7" customWidth="1"/>
    <col min="4" max="4" width="64.7109375" style="7" customWidth="1"/>
    <col min="5" max="5" width="6.7109375" style="7" customWidth="1"/>
    <col min="6" max="6" width="8.7109375" style="7" customWidth="1"/>
    <col min="7" max="7" width="10.7109375" style="7" customWidth="1"/>
    <col min="8" max="8" width="15.7109375" style="7" customWidth="1"/>
  </cols>
  <sheetData>
    <row r="1" spans="1:8" ht="20.25">
      <c r="A1" s="4" t="s">
        <v>486</v>
      </c>
      <c r="B1" s="5"/>
      <c r="C1" s="5"/>
      <c r="D1" s="5"/>
      <c r="E1" s="5"/>
      <c r="F1" s="5"/>
      <c r="G1" s="5"/>
      <c r="H1" s="5"/>
    </row>
    <row r="2" spans="1:8" ht="15">
      <c r="A2" s="2" t="s">
        <v>62</v>
      </c>
      <c r="B2" s="2"/>
      <c r="C2" s="6"/>
      <c r="D2" s="6"/>
      <c r="E2" s="6"/>
      <c r="F2" s="6"/>
      <c r="G2" s="5"/>
      <c r="H2" s="5"/>
    </row>
    <row r="3" spans="1:8" ht="15">
      <c r="A3" s="2" t="s">
        <v>63</v>
      </c>
      <c r="B3" s="1"/>
      <c r="C3" s="3"/>
      <c r="D3" s="9"/>
      <c r="E3" s="9"/>
      <c r="F3" s="9"/>
      <c r="G3" s="9"/>
      <c r="H3" s="9"/>
    </row>
    <row r="4" spans="1:8" ht="15">
      <c r="A4" s="2" t="s">
        <v>64</v>
      </c>
      <c r="B4" s="1"/>
      <c r="C4" s="3"/>
      <c r="D4" s="9"/>
      <c r="E4" s="9"/>
      <c r="F4" s="9"/>
      <c r="G4" s="9"/>
      <c r="H4" s="9"/>
    </row>
    <row r="5" spans="1:8" ht="15">
      <c r="A5" s="2" t="s">
        <v>192</v>
      </c>
      <c r="B5" s="1"/>
      <c r="C5" s="3"/>
      <c r="D5" s="9"/>
      <c r="E5" s="9"/>
      <c r="F5" s="9"/>
      <c r="G5" s="9"/>
      <c r="H5" s="9"/>
    </row>
    <row r="6" spans="1:8" ht="15">
      <c r="A6" s="2"/>
      <c r="B6" s="1"/>
      <c r="C6" s="3"/>
      <c r="D6" s="9"/>
      <c r="E6" s="9"/>
      <c r="F6" s="9"/>
      <c r="G6" s="9"/>
      <c r="H6" s="9"/>
    </row>
    <row r="7" spans="1:8" ht="22.5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</row>
    <row r="8" spans="1:8" ht="15">
      <c r="A8" s="8" t="s">
        <v>8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>
        <v>8</v>
      </c>
    </row>
    <row r="9" spans="1:8" ht="20.1" customHeight="1">
      <c r="A9" s="10"/>
      <c r="B9" s="11"/>
      <c r="C9" s="11" t="s">
        <v>15</v>
      </c>
      <c r="D9" s="11" t="s">
        <v>16</v>
      </c>
      <c r="E9" s="11"/>
      <c r="F9" s="12"/>
      <c r="G9" s="13"/>
      <c r="H9" s="13">
        <f>H10+H18+H22+H28</f>
        <v>0</v>
      </c>
    </row>
    <row r="10" spans="1:8" ht="13.5" customHeight="1">
      <c r="A10" s="14"/>
      <c r="B10" s="15"/>
      <c r="C10" s="15">
        <v>3</v>
      </c>
      <c r="D10" s="15" t="s">
        <v>23</v>
      </c>
      <c r="E10" s="15"/>
      <c r="F10" s="16"/>
      <c r="G10" s="287"/>
      <c r="H10" s="17">
        <f>SUM(H11:H17)</f>
        <v>0</v>
      </c>
    </row>
    <row r="11" spans="1:8" s="123" customFormat="1" ht="13.5" customHeight="1">
      <c r="A11" s="119">
        <v>1</v>
      </c>
      <c r="B11" s="120">
        <v>345</v>
      </c>
      <c r="C11" s="120" t="s">
        <v>360</v>
      </c>
      <c r="D11" s="120" t="s">
        <v>441</v>
      </c>
      <c r="E11" s="120" t="s">
        <v>18</v>
      </c>
      <c r="F11" s="121">
        <f>SUM(F13:F14)</f>
        <v>26.8</v>
      </c>
      <c r="G11" s="285"/>
      <c r="H11" s="122">
        <f>F11*G11</f>
        <v>0</v>
      </c>
    </row>
    <row r="12" spans="1:8" s="123" customFormat="1" ht="13.5" customHeight="1">
      <c r="A12" s="124"/>
      <c r="B12" s="125"/>
      <c r="C12" s="126"/>
      <c r="D12" s="127" t="s">
        <v>442</v>
      </c>
      <c r="E12" s="127"/>
      <c r="F12" s="128"/>
      <c r="G12" s="285"/>
      <c r="H12" s="122"/>
    </row>
    <row r="13" spans="1:8" s="123" customFormat="1" ht="13.5" customHeight="1">
      <c r="A13" s="124"/>
      <c r="B13" s="125"/>
      <c r="C13" s="126"/>
      <c r="D13" s="127" t="s">
        <v>362</v>
      </c>
      <c r="E13" s="127"/>
      <c r="F13" s="128">
        <v>5.7</v>
      </c>
      <c r="G13" s="285"/>
      <c r="H13" s="122"/>
    </row>
    <row r="14" spans="1:8" s="123" customFormat="1" ht="13.5" customHeight="1">
      <c r="A14" s="124"/>
      <c r="B14" s="125"/>
      <c r="C14" s="126"/>
      <c r="D14" s="127" t="s">
        <v>363</v>
      </c>
      <c r="E14" s="127"/>
      <c r="F14" s="128">
        <v>21.1</v>
      </c>
      <c r="G14" s="285"/>
      <c r="H14" s="122"/>
    </row>
    <row r="15" spans="1:8" ht="13.5" customHeight="1">
      <c r="A15" s="129"/>
      <c r="B15" s="130"/>
      <c r="C15" s="130"/>
      <c r="D15" s="127" t="s">
        <v>361</v>
      </c>
      <c r="E15" s="130"/>
      <c r="F15" s="131"/>
      <c r="G15" s="288"/>
      <c r="H15" s="132"/>
    </row>
    <row r="16" spans="1:8" ht="13.5" customHeight="1">
      <c r="A16" s="22">
        <v>2</v>
      </c>
      <c r="B16" s="19">
        <v>345</v>
      </c>
      <c r="C16" s="19" t="s">
        <v>364</v>
      </c>
      <c r="D16" s="19" t="s">
        <v>366</v>
      </c>
      <c r="E16" s="19" t="s">
        <v>22</v>
      </c>
      <c r="F16" s="20">
        <f>F17</f>
        <v>7</v>
      </c>
      <c r="G16" s="289"/>
      <c r="H16" s="21">
        <f>F16*G16</f>
        <v>0</v>
      </c>
    </row>
    <row r="17" spans="1:8" ht="13.5" customHeight="1">
      <c r="A17" s="26"/>
      <c r="B17" s="23"/>
      <c r="C17" s="23"/>
      <c r="D17" s="23" t="s">
        <v>365</v>
      </c>
      <c r="E17" s="23"/>
      <c r="F17" s="24">
        <v>7</v>
      </c>
      <c r="G17" s="290"/>
      <c r="H17" s="27"/>
    </row>
    <row r="18" spans="1:8" ht="13.5" customHeight="1">
      <c r="A18" s="14"/>
      <c r="B18" s="28"/>
      <c r="C18" s="15" t="s">
        <v>13</v>
      </c>
      <c r="D18" s="15" t="s">
        <v>24</v>
      </c>
      <c r="E18" s="15"/>
      <c r="F18" s="29"/>
      <c r="G18" s="287"/>
      <c r="H18" s="17">
        <f>SUM(H19:H21)</f>
        <v>0</v>
      </c>
    </row>
    <row r="19" spans="1:8" ht="13.5" customHeight="1">
      <c r="A19" s="22">
        <v>3</v>
      </c>
      <c r="B19" s="19">
        <v>611</v>
      </c>
      <c r="C19" s="19" t="s">
        <v>25</v>
      </c>
      <c r="D19" s="19" t="s">
        <v>26</v>
      </c>
      <c r="E19" s="19" t="s">
        <v>20</v>
      </c>
      <c r="F19" s="20">
        <f>SUM(F20:F21)</f>
        <v>167.7</v>
      </c>
      <c r="G19" s="289"/>
      <c r="H19" s="21">
        <f>F19*G19</f>
        <v>0</v>
      </c>
    </row>
    <row r="20" spans="1:8" ht="13.5" customHeight="1">
      <c r="A20" s="22"/>
      <c r="B20" s="18"/>
      <c r="C20" s="19"/>
      <c r="D20" s="23" t="s">
        <v>368</v>
      </c>
      <c r="E20" s="19"/>
      <c r="F20" s="24">
        <v>105</v>
      </c>
      <c r="G20" s="289"/>
      <c r="H20" s="21"/>
    </row>
    <row r="21" spans="1:8" ht="13.5" customHeight="1">
      <c r="A21" s="22"/>
      <c r="B21" s="18"/>
      <c r="C21" s="19"/>
      <c r="D21" s="23" t="s">
        <v>367</v>
      </c>
      <c r="E21" s="19"/>
      <c r="F21" s="24">
        <v>62.7</v>
      </c>
      <c r="G21" s="289"/>
      <c r="H21" s="21"/>
    </row>
    <row r="22" spans="1:8" ht="13.5" customHeight="1">
      <c r="A22" s="14"/>
      <c r="B22" s="15"/>
      <c r="C22" s="15" t="s">
        <v>27</v>
      </c>
      <c r="D22" s="15" t="s">
        <v>59</v>
      </c>
      <c r="E22" s="15"/>
      <c r="F22" s="16"/>
      <c r="G22" s="287"/>
      <c r="H22" s="17">
        <f>SUM(H23:H27)</f>
        <v>0</v>
      </c>
    </row>
    <row r="23" spans="1:8" s="123" customFormat="1" ht="13.5" customHeight="1">
      <c r="A23" s="139" t="s">
        <v>11</v>
      </c>
      <c r="B23" s="140">
        <v>938</v>
      </c>
      <c r="C23" s="120" t="s">
        <v>433</v>
      </c>
      <c r="D23" s="120" t="s">
        <v>438</v>
      </c>
      <c r="E23" s="120" t="s">
        <v>20</v>
      </c>
      <c r="F23" s="121">
        <f>F24</f>
        <v>110</v>
      </c>
      <c r="G23" s="285"/>
      <c r="H23" s="122">
        <f>F23*G23</f>
        <v>0</v>
      </c>
    </row>
    <row r="24" spans="1:8" s="123" customFormat="1" ht="13.5" customHeight="1">
      <c r="A24" s="119"/>
      <c r="B24" s="120"/>
      <c r="C24" s="120"/>
      <c r="D24" s="127" t="s">
        <v>439</v>
      </c>
      <c r="E24" s="120"/>
      <c r="F24" s="128">
        <v>110</v>
      </c>
      <c r="G24" s="285"/>
      <c r="H24" s="122"/>
    </row>
    <row r="25" spans="1:8" ht="40.5" customHeight="1">
      <c r="A25" s="124"/>
      <c r="B25" s="125"/>
      <c r="C25" s="126"/>
      <c r="D25" s="127" t="s">
        <v>434</v>
      </c>
      <c r="E25" s="127"/>
      <c r="F25" s="128"/>
      <c r="G25" s="291"/>
      <c r="H25" s="122"/>
    </row>
    <row r="26" spans="1:8" s="123" customFormat="1" ht="13.5" customHeight="1">
      <c r="A26" s="139" t="s">
        <v>12</v>
      </c>
      <c r="B26" s="140" t="s">
        <v>435</v>
      </c>
      <c r="C26" s="120">
        <v>460620008</v>
      </c>
      <c r="D26" s="120" t="s">
        <v>436</v>
      </c>
      <c r="E26" s="120" t="s">
        <v>20</v>
      </c>
      <c r="F26" s="121">
        <f>F27</f>
        <v>110</v>
      </c>
      <c r="G26" s="285"/>
      <c r="H26" s="122">
        <f>F26*G26</f>
        <v>0</v>
      </c>
    </row>
    <row r="27" spans="1:8" ht="13.5" customHeight="1">
      <c r="A27" s="124"/>
      <c r="B27" s="125"/>
      <c r="C27" s="126"/>
      <c r="D27" s="127" t="s">
        <v>437</v>
      </c>
      <c r="E27" s="127"/>
      <c r="F27" s="128">
        <f>F23</f>
        <v>110</v>
      </c>
      <c r="G27" s="291"/>
      <c r="H27" s="122"/>
    </row>
    <row r="28" spans="1:8" ht="13.5" customHeight="1">
      <c r="A28" s="14"/>
      <c r="B28" s="15"/>
      <c r="C28" s="15" t="s">
        <v>28</v>
      </c>
      <c r="D28" s="15" t="s">
        <v>29</v>
      </c>
      <c r="E28" s="15"/>
      <c r="F28" s="16"/>
      <c r="G28" s="287"/>
      <c r="H28" s="17">
        <f>SUM(H29:H30)</f>
        <v>0</v>
      </c>
    </row>
    <row r="29" spans="1:8" ht="13.5" customHeight="1">
      <c r="A29" s="22">
        <v>6</v>
      </c>
      <c r="B29" s="18" t="s">
        <v>30</v>
      </c>
      <c r="C29" s="19">
        <v>998011003</v>
      </c>
      <c r="D29" s="19" t="s">
        <v>440</v>
      </c>
      <c r="E29" s="19" t="s">
        <v>21</v>
      </c>
      <c r="F29" s="20">
        <v>4.1</v>
      </c>
      <c r="G29" s="289"/>
      <c r="H29" s="21">
        <f>F29*G29</f>
        <v>0</v>
      </c>
    </row>
    <row r="30" spans="1:8" ht="27" customHeight="1">
      <c r="A30" s="25" t="s">
        <v>14</v>
      </c>
      <c r="B30" s="19">
        <v>999</v>
      </c>
      <c r="C30" s="19" t="s">
        <v>344</v>
      </c>
      <c r="D30" s="19" t="s">
        <v>61</v>
      </c>
      <c r="E30" s="19" t="s">
        <v>80</v>
      </c>
      <c r="F30" s="20">
        <v>1</v>
      </c>
      <c r="G30" s="289"/>
      <c r="H30" s="21">
        <f>F30*G30</f>
        <v>0</v>
      </c>
    </row>
    <row r="31" spans="1:8" ht="20.1" customHeight="1">
      <c r="A31" s="14"/>
      <c r="B31" s="15"/>
      <c r="C31" s="15" t="s">
        <v>31</v>
      </c>
      <c r="D31" s="15" t="s">
        <v>32</v>
      </c>
      <c r="E31" s="15"/>
      <c r="F31" s="29"/>
      <c r="G31" s="287"/>
      <c r="H31" s="17">
        <f>H32+H39+H45+H65+H71+H80+H89+H92+H95+H100</f>
        <v>0</v>
      </c>
    </row>
    <row r="32" spans="1:8" ht="13.5" customHeight="1">
      <c r="A32" s="14"/>
      <c r="B32" s="15"/>
      <c r="C32" s="15" t="s">
        <v>33</v>
      </c>
      <c r="D32" s="15" t="s">
        <v>34</v>
      </c>
      <c r="E32" s="15"/>
      <c r="F32" s="16"/>
      <c r="G32" s="287"/>
      <c r="H32" s="17">
        <f>SUM(H33:H38)</f>
        <v>0</v>
      </c>
    </row>
    <row r="33" spans="1:8" ht="13.5" customHeight="1">
      <c r="A33" s="22">
        <v>8</v>
      </c>
      <c r="B33" s="19">
        <v>711</v>
      </c>
      <c r="C33" s="19">
        <v>711441559</v>
      </c>
      <c r="D33" s="19" t="s">
        <v>426</v>
      </c>
      <c r="E33" s="19" t="s">
        <v>20</v>
      </c>
      <c r="F33" s="20">
        <f>F34</f>
        <v>43</v>
      </c>
      <c r="G33" s="289"/>
      <c r="H33" s="21">
        <f>F33*G33</f>
        <v>0</v>
      </c>
    </row>
    <row r="34" spans="1:8" ht="13.5" customHeight="1">
      <c r="A34" s="25"/>
      <c r="B34" s="18"/>
      <c r="C34" s="19"/>
      <c r="D34" s="23" t="s">
        <v>427</v>
      </c>
      <c r="E34" s="19"/>
      <c r="F34" s="24">
        <v>43</v>
      </c>
      <c r="G34" s="289"/>
      <c r="H34" s="21"/>
    </row>
    <row r="35" spans="1:8" ht="13.5" customHeight="1">
      <c r="A35" s="135">
        <v>9</v>
      </c>
      <c r="B35" s="136" t="s">
        <v>33</v>
      </c>
      <c r="C35" s="136" t="s">
        <v>428</v>
      </c>
      <c r="D35" s="136" t="s">
        <v>429</v>
      </c>
      <c r="E35" s="136" t="s">
        <v>20</v>
      </c>
      <c r="F35" s="137">
        <f>F33</f>
        <v>43</v>
      </c>
      <c r="G35" s="292"/>
      <c r="H35" s="138">
        <f>F35*G35</f>
        <v>0</v>
      </c>
    </row>
    <row r="36" spans="1:8" ht="13.5" customHeight="1">
      <c r="A36" s="22">
        <v>10</v>
      </c>
      <c r="B36" s="18" t="s">
        <v>33</v>
      </c>
      <c r="C36" s="19">
        <v>998711203</v>
      </c>
      <c r="D36" s="19" t="s">
        <v>430</v>
      </c>
      <c r="E36" s="19" t="s">
        <v>35</v>
      </c>
      <c r="F36" s="20">
        <v>3.42</v>
      </c>
      <c r="G36" s="289"/>
      <c r="H36" s="21">
        <f>F36*G36</f>
        <v>0</v>
      </c>
    </row>
    <row r="37" spans="1:8" ht="13.5" customHeight="1">
      <c r="A37" s="279">
        <v>11</v>
      </c>
      <c r="B37" s="120">
        <v>711</v>
      </c>
      <c r="C37" s="120" t="s">
        <v>431</v>
      </c>
      <c r="D37" s="120" t="s">
        <v>432</v>
      </c>
      <c r="E37" s="120" t="s">
        <v>80</v>
      </c>
      <c r="F37" s="121">
        <f>F38</f>
        <v>1</v>
      </c>
      <c r="G37" s="285"/>
      <c r="H37" s="21">
        <f>F37*G37</f>
        <v>0</v>
      </c>
    </row>
    <row r="38" spans="1:8" ht="27" customHeight="1">
      <c r="A38" s="124"/>
      <c r="B38" s="126"/>
      <c r="C38" s="126"/>
      <c r="D38" s="127" t="s">
        <v>81</v>
      </c>
      <c r="E38" s="126"/>
      <c r="F38" s="128">
        <v>1</v>
      </c>
      <c r="G38" s="291"/>
      <c r="H38" s="122"/>
    </row>
    <row r="39" spans="1:8" ht="13.5" customHeight="1">
      <c r="A39" s="14"/>
      <c r="B39" s="15"/>
      <c r="C39" s="15">
        <v>713</v>
      </c>
      <c r="D39" s="15" t="s">
        <v>36</v>
      </c>
      <c r="E39" s="15"/>
      <c r="F39" s="16"/>
      <c r="G39" s="287"/>
      <c r="H39" s="17">
        <f>SUM(H40:H44)</f>
        <v>0</v>
      </c>
    </row>
    <row r="40" spans="1:8" ht="13.5" customHeight="1">
      <c r="A40" s="22">
        <v>12</v>
      </c>
      <c r="B40" s="18">
        <v>713</v>
      </c>
      <c r="C40" s="19" t="s">
        <v>37</v>
      </c>
      <c r="D40" s="19" t="s">
        <v>479</v>
      </c>
      <c r="E40" s="19" t="s">
        <v>20</v>
      </c>
      <c r="F40" s="20">
        <f>F41</f>
        <v>4.7</v>
      </c>
      <c r="G40" s="289"/>
      <c r="H40" s="21">
        <f>F40*G40</f>
        <v>0</v>
      </c>
    </row>
    <row r="41" spans="1:8" ht="13.5" customHeight="1">
      <c r="A41" s="30"/>
      <c r="B41" s="31"/>
      <c r="C41" s="31"/>
      <c r="D41" s="23" t="s">
        <v>420</v>
      </c>
      <c r="E41" s="31"/>
      <c r="F41" s="24">
        <v>4.7</v>
      </c>
      <c r="G41" s="293"/>
      <c r="H41" s="21"/>
    </row>
    <row r="42" spans="1:8" ht="13.5" customHeight="1">
      <c r="A42" s="22">
        <v>13</v>
      </c>
      <c r="B42" s="18">
        <v>713</v>
      </c>
      <c r="C42" s="19">
        <v>998713203</v>
      </c>
      <c r="D42" s="19" t="s">
        <v>421</v>
      </c>
      <c r="E42" s="19" t="s">
        <v>35</v>
      </c>
      <c r="F42" s="20">
        <v>2.2</v>
      </c>
      <c r="G42" s="289"/>
      <c r="H42" s="21">
        <f>F42*G42</f>
        <v>0</v>
      </c>
    </row>
    <row r="43" spans="1:8" ht="13.5" customHeight="1">
      <c r="A43" s="279">
        <v>14</v>
      </c>
      <c r="B43" s="120">
        <v>713</v>
      </c>
      <c r="C43" s="120" t="s">
        <v>422</v>
      </c>
      <c r="D43" s="120" t="s">
        <v>423</v>
      </c>
      <c r="E43" s="120" t="s">
        <v>80</v>
      </c>
      <c r="F43" s="121">
        <f>F44</f>
        <v>1</v>
      </c>
      <c r="G43" s="285"/>
      <c r="H43" s="21">
        <f>F43*G43</f>
        <v>0</v>
      </c>
    </row>
    <row r="44" spans="1:8" ht="27" customHeight="1">
      <c r="A44" s="124"/>
      <c r="B44" s="126"/>
      <c r="C44" s="126"/>
      <c r="D44" s="127" t="s">
        <v>81</v>
      </c>
      <c r="E44" s="126"/>
      <c r="F44" s="128">
        <v>1</v>
      </c>
      <c r="G44" s="291"/>
      <c r="H44" s="122"/>
    </row>
    <row r="45" spans="1:8" ht="13.5" customHeight="1">
      <c r="A45" s="15"/>
      <c r="B45" s="15"/>
      <c r="C45" s="15">
        <v>762</v>
      </c>
      <c r="D45" s="15" t="s">
        <v>38</v>
      </c>
      <c r="E45" s="16"/>
      <c r="F45" s="17"/>
      <c r="G45" s="294"/>
      <c r="H45" s="32">
        <f>SUM(H46:H64)</f>
        <v>0</v>
      </c>
    </row>
    <row r="46" spans="1:8" ht="13.5" customHeight="1">
      <c r="A46" s="22">
        <v>15</v>
      </c>
      <c r="B46" s="18">
        <v>762</v>
      </c>
      <c r="C46" s="19">
        <v>762332133</v>
      </c>
      <c r="D46" s="19" t="s">
        <v>377</v>
      </c>
      <c r="E46" s="19" t="s">
        <v>22</v>
      </c>
      <c r="F46" s="20">
        <f>F47</f>
        <v>273.6</v>
      </c>
      <c r="G46" s="289"/>
      <c r="H46" s="21">
        <f>F46*G46</f>
        <v>0</v>
      </c>
    </row>
    <row r="47" spans="1:8" ht="40.5" customHeight="1">
      <c r="A47" s="30"/>
      <c r="B47" s="31"/>
      <c r="C47" s="31"/>
      <c r="D47" s="23" t="s">
        <v>379</v>
      </c>
      <c r="E47" s="31"/>
      <c r="F47" s="24">
        <v>273.6</v>
      </c>
      <c r="G47" s="293"/>
      <c r="H47" s="21"/>
    </row>
    <row r="48" spans="1:8" ht="13.5" customHeight="1">
      <c r="A48" s="30"/>
      <c r="B48" s="31"/>
      <c r="C48" s="31"/>
      <c r="D48" s="92" t="s">
        <v>419</v>
      </c>
      <c r="E48" s="31"/>
      <c r="F48" s="24"/>
      <c r="G48" s="293"/>
      <c r="H48" s="21"/>
    </row>
    <row r="49" spans="1:8" ht="13.5" customHeight="1">
      <c r="A49" s="135">
        <v>16</v>
      </c>
      <c r="B49" s="141" t="s">
        <v>104</v>
      </c>
      <c r="C49" s="136" t="s">
        <v>105</v>
      </c>
      <c r="D49" s="136" t="s">
        <v>106</v>
      </c>
      <c r="E49" s="136" t="s">
        <v>68</v>
      </c>
      <c r="F49" s="137">
        <v>36</v>
      </c>
      <c r="G49" s="292"/>
      <c r="H49" s="138">
        <f aca="true" t="shared" si="0" ref="H49:H59">F49*G49</f>
        <v>0</v>
      </c>
    </row>
    <row r="50" spans="1:8" ht="13.5" customHeight="1">
      <c r="A50" s="135">
        <v>17</v>
      </c>
      <c r="B50" s="141" t="s">
        <v>104</v>
      </c>
      <c r="C50" s="136" t="s">
        <v>107</v>
      </c>
      <c r="D50" s="136" t="s">
        <v>108</v>
      </c>
      <c r="E50" s="136" t="s">
        <v>68</v>
      </c>
      <c r="F50" s="137">
        <v>6</v>
      </c>
      <c r="G50" s="292"/>
      <c r="H50" s="138">
        <f t="shared" si="0"/>
        <v>0</v>
      </c>
    </row>
    <row r="51" spans="1:8" ht="13.5" customHeight="1">
      <c r="A51" s="135">
        <v>18</v>
      </c>
      <c r="B51" s="141" t="s">
        <v>104</v>
      </c>
      <c r="C51" s="136" t="s">
        <v>109</v>
      </c>
      <c r="D51" s="136" t="s">
        <v>110</v>
      </c>
      <c r="E51" s="136" t="s">
        <v>68</v>
      </c>
      <c r="F51" s="137">
        <v>2</v>
      </c>
      <c r="G51" s="292"/>
      <c r="H51" s="138">
        <f t="shared" si="0"/>
        <v>0</v>
      </c>
    </row>
    <row r="52" spans="1:8" ht="13.5" customHeight="1">
      <c r="A52" s="135">
        <v>19</v>
      </c>
      <c r="B52" s="141" t="s">
        <v>104</v>
      </c>
      <c r="C52" s="136" t="s">
        <v>111</v>
      </c>
      <c r="D52" s="136" t="s">
        <v>112</v>
      </c>
      <c r="E52" s="136" t="s">
        <v>68</v>
      </c>
      <c r="F52" s="137">
        <v>4</v>
      </c>
      <c r="G52" s="292"/>
      <c r="H52" s="138">
        <f t="shared" si="0"/>
        <v>0</v>
      </c>
    </row>
    <row r="53" spans="1:8" ht="13.5" customHeight="1">
      <c r="A53" s="135">
        <v>20</v>
      </c>
      <c r="B53" s="141" t="s">
        <v>104</v>
      </c>
      <c r="C53" s="136" t="s">
        <v>113</v>
      </c>
      <c r="D53" s="136" t="s">
        <v>114</v>
      </c>
      <c r="E53" s="136" t="s">
        <v>68</v>
      </c>
      <c r="F53" s="137">
        <v>2</v>
      </c>
      <c r="G53" s="292"/>
      <c r="H53" s="138">
        <f t="shared" si="0"/>
        <v>0</v>
      </c>
    </row>
    <row r="54" spans="1:8" ht="13.5" customHeight="1">
      <c r="A54" s="135">
        <v>21</v>
      </c>
      <c r="B54" s="141" t="s">
        <v>104</v>
      </c>
      <c r="C54" s="136" t="s">
        <v>115</v>
      </c>
      <c r="D54" s="136" t="s">
        <v>116</v>
      </c>
      <c r="E54" s="136" t="s">
        <v>68</v>
      </c>
      <c r="F54" s="137">
        <v>24</v>
      </c>
      <c r="G54" s="292"/>
      <c r="H54" s="138">
        <f t="shared" si="0"/>
        <v>0</v>
      </c>
    </row>
    <row r="55" spans="1:8" ht="13.5" customHeight="1">
      <c r="A55" s="135">
        <v>22</v>
      </c>
      <c r="B55" s="141" t="s">
        <v>104</v>
      </c>
      <c r="C55" s="136" t="s">
        <v>117</v>
      </c>
      <c r="D55" s="136" t="s">
        <v>118</v>
      </c>
      <c r="E55" s="136" t="s">
        <v>68</v>
      </c>
      <c r="F55" s="137">
        <v>7</v>
      </c>
      <c r="G55" s="292"/>
      <c r="H55" s="138">
        <f t="shared" si="0"/>
        <v>0</v>
      </c>
    </row>
    <row r="56" spans="1:8" ht="13.5" customHeight="1">
      <c r="A56" s="135">
        <v>23</v>
      </c>
      <c r="B56" s="141" t="s">
        <v>104</v>
      </c>
      <c r="C56" s="136" t="s">
        <v>119</v>
      </c>
      <c r="D56" s="136" t="s">
        <v>120</v>
      </c>
      <c r="E56" s="136" t="s">
        <v>68</v>
      </c>
      <c r="F56" s="137">
        <v>4</v>
      </c>
      <c r="G56" s="292"/>
      <c r="H56" s="138">
        <f t="shared" si="0"/>
        <v>0</v>
      </c>
    </row>
    <row r="57" spans="1:8" ht="13.5" customHeight="1">
      <c r="A57" s="135">
        <v>24</v>
      </c>
      <c r="B57" s="141" t="s">
        <v>104</v>
      </c>
      <c r="C57" s="136" t="s">
        <v>121</v>
      </c>
      <c r="D57" s="136" t="s">
        <v>122</v>
      </c>
      <c r="E57" s="136" t="s">
        <v>68</v>
      </c>
      <c r="F57" s="137">
        <v>5</v>
      </c>
      <c r="G57" s="292"/>
      <c r="H57" s="138">
        <f t="shared" si="0"/>
        <v>0</v>
      </c>
    </row>
    <row r="58" spans="1:8" ht="13.5" customHeight="1">
      <c r="A58" s="135">
        <v>25</v>
      </c>
      <c r="B58" s="141">
        <v>762</v>
      </c>
      <c r="C58" s="136" t="s">
        <v>123</v>
      </c>
      <c r="D58" s="136" t="s">
        <v>126</v>
      </c>
      <c r="E58" s="136" t="s">
        <v>68</v>
      </c>
      <c r="F58" s="137">
        <v>24</v>
      </c>
      <c r="G58" s="292"/>
      <c r="H58" s="138">
        <f t="shared" si="0"/>
        <v>0</v>
      </c>
    </row>
    <row r="59" spans="1:8" ht="27" customHeight="1">
      <c r="A59" s="22">
        <v>26</v>
      </c>
      <c r="B59" s="18">
        <v>762</v>
      </c>
      <c r="C59" s="19" t="s">
        <v>125</v>
      </c>
      <c r="D59" s="19" t="s">
        <v>484</v>
      </c>
      <c r="E59" s="19" t="s">
        <v>20</v>
      </c>
      <c r="F59" s="20">
        <f>F60</f>
        <v>562.2</v>
      </c>
      <c r="G59" s="289"/>
      <c r="H59" s="21">
        <f t="shared" si="0"/>
        <v>0</v>
      </c>
    </row>
    <row r="60" spans="1:8" ht="27" customHeight="1">
      <c r="A60" s="30"/>
      <c r="B60" s="31"/>
      <c r="C60" s="31"/>
      <c r="D60" s="23" t="s">
        <v>483</v>
      </c>
      <c r="E60" s="31"/>
      <c r="F60" s="24">
        <v>562.2</v>
      </c>
      <c r="G60" s="293"/>
      <c r="H60" s="21"/>
    </row>
    <row r="61" spans="1:8" ht="13.5" customHeight="1">
      <c r="A61" s="30"/>
      <c r="B61" s="31"/>
      <c r="C61" s="31"/>
      <c r="D61" s="23" t="s">
        <v>124</v>
      </c>
      <c r="E61" s="31"/>
      <c r="F61" s="24"/>
      <c r="G61" s="293"/>
      <c r="H61" s="21"/>
    </row>
    <row r="62" spans="1:8" ht="13.5" customHeight="1">
      <c r="A62" s="279">
        <v>27</v>
      </c>
      <c r="B62" s="120">
        <v>762</v>
      </c>
      <c r="C62" s="120">
        <v>998762203</v>
      </c>
      <c r="D62" s="120" t="s">
        <v>380</v>
      </c>
      <c r="E62" s="120" t="s">
        <v>35</v>
      </c>
      <c r="F62" s="121">
        <v>5.79</v>
      </c>
      <c r="G62" s="285"/>
      <c r="H62" s="21">
        <f aca="true" t="shared" si="1" ref="H62">F62*G62</f>
        <v>0</v>
      </c>
    </row>
    <row r="63" spans="1:8" ht="13.5" customHeight="1">
      <c r="A63" s="279">
        <v>28</v>
      </c>
      <c r="B63" s="120">
        <v>762</v>
      </c>
      <c r="C63" s="120" t="s">
        <v>405</v>
      </c>
      <c r="D63" s="120" t="s">
        <v>127</v>
      </c>
      <c r="E63" s="120" t="s">
        <v>80</v>
      </c>
      <c r="F63" s="121">
        <f>F64</f>
        <v>1</v>
      </c>
      <c r="G63" s="285"/>
      <c r="H63" s="21">
        <f>F63*G63</f>
        <v>0</v>
      </c>
    </row>
    <row r="64" spans="1:8" ht="27" customHeight="1">
      <c r="A64" s="124"/>
      <c r="B64" s="126"/>
      <c r="C64" s="126"/>
      <c r="D64" s="127" t="s">
        <v>81</v>
      </c>
      <c r="E64" s="126"/>
      <c r="F64" s="128">
        <v>1</v>
      </c>
      <c r="G64" s="291"/>
      <c r="H64" s="122"/>
    </row>
    <row r="65" spans="1:8" ht="13.5" customHeight="1">
      <c r="A65" s="14"/>
      <c r="B65" s="15"/>
      <c r="C65" s="15">
        <v>763</v>
      </c>
      <c r="D65" s="15" t="s">
        <v>381</v>
      </c>
      <c r="E65" s="15"/>
      <c r="F65" s="16"/>
      <c r="G65" s="287"/>
      <c r="H65" s="17">
        <f>SUM(H66:H70)</f>
        <v>0</v>
      </c>
    </row>
    <row r="66" spans="1:8" ht="13.5" customHeight="1">
      <c r="A66" s="279">
        <v>29</v>
      </c>
      <c r="B66" s="120">
        <v>763</v>
      </c>
      <c r="C66" s="120">
        <v>763111453</v>
      </c>
      <c r="D66" s="120" t="s">
        <v>424</v>
      </c>
      <c r="E66" s="120" t="s">
        <v>20</v>
      </c>
      <c r="F66" s="121">
        <f>F67</f>
        <v>57.1</v>
      </c>
      <c r="G66" s="285"/>
      <c r="H66" s="21">
        <f>F66*G66</f>
        <v>0</v>
      </c>
    </row>
    <row r="67" spans="1:8" s="7" customFormat="1" ht="40.5" customHeight="1">
      <c r="A67" s="124"/>
      <c r="B67" s="126"/>
      <c r="C67" s="126"/>
      <c r="D67" s="127" t="s">
        <v>425</v>
      </c>
      <c r="E67" s="126"/>
      <c r="F67" s="128">
        <v>57.1</v>
      </c>
      <c r="G67" s="291"/>
      <c r="H67" s="122"/>
    </row>
    <row r="68" spans="1:8" ht="13.5" customHeight="1">
      <c r="A68" s="279">
        <v>30</v>
      </c>
      <c r="B68" s="120">
        <v>763</v>
      </c>
      <c r="C68" s="120">
        <v>998763403</v>
      </c>
      <c r="D68" s="120" t="s">
        <v>382</v>
      </c>
      <c r="E68" s="120" t="s">
        <v>35</v>
      </c>
      <c r="F68" s="121">
        <v>1.62</v>
      </c>
      <c r="G68" s="285"/>
      <c r="H68" s="21">
        <f>F68*G68</f>
        <v>0</v>
      </c>
    </row>
    <row r="69" spans="1:8" ht="13.5" customHeight="1">
      <c r="A69" s="279">
        <v>31</v>
      </c>
      <c r="B69" s="120">
        <v>763</v>
      </c>
      <c r="C69" s="120" t="s">
        <v>404</v>
      </c>
      <c r="D69" s="120" t="s">
        <v>383</v>
      </c>
      <c r="E69" s="120" t="s">
        <v>80</v>
      </c>
      <c r="F69" s="121">
        <f>F70</f>
        <v>1</v>
      </c>
      <c r="G69" s="285"/>
      <c r="H69" s="21">
        <f>F69*G69</f>
        <v>0</v>
      </c>
    </row>
    <row r="70" spans="1:8" ht="27" customHeight="1">
      <c r="A70" s="124"/>
      <c r="B70" s="126"/>
      <c r="C70" s="126"/>
      <c r="D70" s="127" t="s">
        <v>81</v>
      </c>
      <c r="E70" s="126"/>
      <c r="F70" s="128">
        <v>1</v>
      </c>
      <c r="G70" s="291"/>
      <c r="H70" s="122"/>
    </row>
    <row r="71" spans="1:8" ht="13.5" customHeight="1">
      <c r="A71" s="14"/>
      <c r="B71" s="15"/>
      <c r="C71" s="15">
        <v>765</v>
      </c>
      <c r="D71" s="15" t="s">
        <v>398</v>
      </c>
      <c r="E71" s="15"/>
      <c r="F71" s="16"/>
      <c r="G71" s="287"/>
      <c r="H71" s="17">
        <f>SUM(H72:H79)</f>
        <v>0</v>
      </c>
    </row>
    <row r="72" spans="1:8" ht="13.5" customHeight="1">
      <c r="A72" s="22">
        <v>32</v>
      </c>
      <c r="B72" s="19">
        <v>765</v>
      </c>
      <c r="C72" s="19" t="s">
        <v>399</v>
      </c>
      <c r="D72" s="19" t="s">
        <v>393</v>
      </c>
      <c r="E72" s="19" t="s">
        <v>20</v>
      </c>
      <c r="F72" s="20">
        <f>F73</f>
        <v>391.3</v>
      </c>
      <c r="G72" s="289"/>
      <c r="H72" s="21">
        <f>F72*G72</f>
        <v>0</v>
      </c>
    </row>
    <row r="73" spans="1:8" ht="13.5" customHeight="1">
      <c r="A73" s="30"/>
      <c r="B73" s="31"/>
      <c r="C73" s="31"/>
      <c r="D73" s="23" t="s">
        <v>397</v>
      </c>
      <c r="E73" s="31"/>
      <c r="F73" s="24">
        <v>391.3</v>
      </c>
      <c r="G73" s="293"/>
      <c r="H73" s="21"/>
    </row>
    <row r="74" spans="1:8" ht="27" customHeight="1">
      <c r="A74" s="30"/>
      <c r="B74" s="31"/>
      <c r="C74" s="31"/>
      <c r="D74" s="23" t="s">
        <v>394</v>
      </c>
      <c r="E74" s="31"/>
      <c r="F74" s="24"/>
      <c r="G74" s="293"/>
      <c r="H74" s="21"/>
    </row>
    <row r="75" spans="1:8" ht="13.5" customHeight="1">
      <c r="A75" s="30"/>
      <c r="B75" s="31"/>
      <c r="C75" s="31"/>
      <c r="D75" s="23" t="s">
        <v>395</v>
      </c>
      <c r="E75" s="31"/>
      <c r="F75" s="24"/>
      <c r="G75" s="293"/>
      <c r="H75" s="21"/>
    </row>
    <row r="76" spans="1:8" ht="13.5" customHeight="1">
      <c r="A76" s="30"/>
      <c r="B76" s="31"/>
      <c r="C76" s="31"/>
      <c r="D76" s="23" t="s">
        <v>396</v>
      </c>
      <c r="E76" s="31"/>
      <c r="F76" s="24"/>
      <c r="G76" s="293"/>
      <c r="H76" s="21"/>
    </row>
    <row r="77" spans="1:8" ht="13.5" customHeight="1">
      <c r="A77" s="22">
        <v>33</v>
      </c>
      <c r="B77" s="19">
        <v>765</v>
      </c>
      <c r="C77" s="19">
        <v>998765203</v>
      </c>
      <c r="D77" s="19" t="s">
        <v>402</v>
      </c>
      <c r="E77" s="19" t="s">
        <v>35</v>
      </c>
      <c r="F77" s="20">
        <v>6.03</v>
      </c>
      <c r="G77" s="289"/>
      <c r="H77" s="21">
        <f>F77*G77</f>
        <v>0</v>
      </c>
    </row>
    <row r="78" spans="1:8" ht="13.5" customHeight="1">
      <c r="A78" s="279">
        <v>34</v>
      </c>
      <c r="B78" s="120">
        <v>765</v>
      </c>
      <c r="C78" s="120" t="s">
        <v>400</v>
      </c>
      <c r="D78" s="120" t="s">
        <v>401</v>
      </c>
      <c r="E78" s="120" t="s">
        <v>80</v>
      </c>
      <c r="F78" s="121">
        <f>F79</f>
        <v>1</v>
      </c>
      <c r="G78" s="285"/>
      <c r="H78" s="21">
        <f>F78*G78</f>
        <v>0</v>
      </c>
    </row>
    <row r="79" spans="1:8" ht="27" customHeight="1">
      <c r="A79" s="124"/>
      <c r="B79" s="126"/>
      <c r="C79" s="126"/>
      <c r="D79" s="127" t="s">
        <v>81</v>
      </c>
      <c r="E79" s="126"/>
      <c r="F79" s="128">
        <v>1</v>
      </c>
      <c r="G79" s="291"/>
      <c r="H79" s="122"/>
    </row>
    <row r="80" spans="1:8" ht="13.5" customHeight="1">
      <c r="A80" s="14"/>
      <c r="B80" s="15"/>
      <c r="C80" s="15">
        <v>767</v>
      </c>
      <c r="D80" s="15" t="s">
        <v>44</v>
      </c>
      <c r="E80" s="15"/>
      <c r="F80" s="16"/>
      <c r="G80" s="287"/>
      <c r="H80" s="17">
        <f>SUM(H81:H88)</f>
        <v>0</v>
      </c>
    </row>
    <row r="81" spans="1:8" s="134" customFormat="1" ht="13.5" customHeight="1">
      <c r="A81" s="22">
        <v>35</v>
      </c>
      <c r="B81" s="18" t="s">
        <v>45</v>
      </c>
      <c r="C81" s="19" t="s">
        <v>46</v>
      </c>
      <c r="D81" s="19" t="s">
        <v>384</v>
      </c>
      <c r="E81" s="19" t="s">
        <v>68</v>
      </c>
      <c r="F81" s="20">
        <v>4</v>
      </c>
      <c r="G81" s="289"/>
      <c r="H81" s="21">
        <f aca="true" t="shared" si="2" ref="H81:H87">F81*G81</f>
        <v>0</v>
      </c>
    </row>
    <row r="82" spans="1:8" s="134" customFormat="1" ht="13.5" customHeight="1">
      <c r="A82" s="22">
        <v>36</v>
      </c>
      <c r="B82" s="18" t="s">
        <v>45</v>
      </c>
      <c r="C82" s="19" t="s">
        <v>47</v>
      </c>
      <c r="D82" s="19" t="s">
        <v>385</v>
      </c>
      <c r="E82" s="19" t="s">
        <v>68</v>
      </c>
      <c r="F82" s="20">
        <v>2</v>
      </c>
      <c r="G82" s="289"/>
      <c r="H82" s="21">
        <f t="shared" si="2"/>
        <v>0</v>
      </c>
    </row>
    <row r="83" spans="1:8" s="134" customFormat="1" ht="13.5" customHeight="1">
      <c r="A83" s="22">
        <v>37</v>
      </c>
      <c r="B83" s="18" t="s">
        <v>45</v>
      </c>
      <c r="C83" s="19" t="s">
        <v>128</v>
      </c>
      <c r="D83" s="19" t="s">
        <v>386</v>
      </c>
      <c r="E83" s="19" t="s">
        <v>68</v>
      </c>
      <c r="F83" s="20">
        <v>2</v>
      </c>
      <c r="G83" s="289"/>
      <c r="H83" s="21">
        <f t="shared" si="2"/>
        <v>0</v>
      </c>
    </row>
    <row r="84" spans="1:8" s="134" customFormat="1" ht="13.5" customHeight="1">
      <c r="A84" s="22">
        <v>38</v>
      </c>
      <c r="B84" s="18" t="s">
        <v>45</v>
      </c>
      <c r="C84" s="19" t="s">
        <v>129</v>
      </c>
      <c r="D84" s="19" t="s">
        <v>387</v>
      </c>
      <c r="E84" s="19" t="s">
        <v>68</v>
      </c>
      <c r="F84" s="20">
        <v>36</v>
      </c>
      <c r="G84" s="289"/>
      <c r="H84" s="21">
        <f t="shared" si="2"/>
        <v>0</v>
      </c>
    </row>
    <row r="85" spans="1:8" s="134" customFormat="1" ht="13.5" customHeight="1">
      <c r="A85" s="22">
        <v>39</v>
      </c>
      <c r="B85" s="18" t="s">
        <v>45</v>
      </c>
      <c r="C85" s="19" t="s">
        <v>130</v>
      </c>
      <c r="D85" s="19" t="s">
        <v>388</v>
      </c>
      <c r="E85" s="19" t="s">
        <v>68</v>
      </c>
      <c r="F85" s="20">
        <v>16</v>
      </c>
      <c r="G85" s="289"/>
      <c r="H85" s="21">
        <f t="shared" si="2"/>
        <v>0</v>
      </c>
    </row>
    <row r="86" spans="1:8" ht="13.5" customHeight="1">
      <c r="A86" s="119">
        <v>40</v>
      </c>
      <c r="B86" s="140" t="s">
        <v>45</v>
      </c>
      <c r="C86" s="120">
        <v>998767203</v>
      </c>
      <c r="D86" s="120" t="s">
        <v>131</v>
      </c>
      <c r="E86" s="120" t="s">
        <v>35</v>
      </c>
      <c r="F86" s="121">
        <v>1.81</v>
      </c>
      <c r="G86" s="289"/>
      <c r="H86" s="21">
        <f t="shared" si="2"/>
        <v>0</v>
      </c>
    </row>
    <row r="87" spans="1:8" ht="13.5" customHeight="1">
      <c r="A87" s="279">
        <v>41</v>
      </c>
      <c r="B87" s="120">
        <v>767</v>
      </c>
      <c r="C87" s="120" t="s">
        <v>403</v>
      </c>
      <c r="D87" s="120" t="s">
        <v>132</v>
      </c>
      <c r="E87" s="120" t="s">
        <v>80</v>
      </c>
      <c r="F87" s="121">
        <f>F88</f>
        <v>1</v>
      </c>
      <c r="G87" s="285"/>
      <c r="H87" s="21">
        <f t="shared" si="2"/>
        <v>0</v>
      </c>
    </row>
    <row r="88" spans="1:8" ht="27" customHeight="1">
      <c r="A88" s="124"/>
      <c r="B88" s="126"/>
      <c r="C88" s="126"/>
      <c r="D88" s="127" t="s">
        <v>81</v>
      </c>
      <c r="E88" s="126"/>
      <c r="F88" s="128">
        <v>1</v>
      </c>
      <c r="G88" s="291"/>
      <c r="H88" s="122"/>
    </row>
    <row r="89" spans="1:8" ht="13.5" customHeight="1">
      <c r="A89" s="14"/>
      <c r="B89" s="15"/>
      <c r="C89" s="15">
        <v>783</v>
      </c>
      <c r="D89" s="15" t="s">
        <v>415</v>
      </c>
      <c r="E89" s="15"/>
      <c r="F89" s="16"/>
      <c r="G89" s="287"/>
      <c r="H89" s="17">
        <f>SUM(H90:H91)</f>
        <v>0</v>
      </c>
    </row>
    <row r="90" spans="1:8" ht="27" customHeight="1">
      <c r="A90" s="25" t="s">
        <v>443</v>
      </c>
      <c r="B90" s="19">
        <v>783</v>
      </c>
      <c r="C90" s="19">
        <v>783213021</v>
      </c>
      <c r="D90" s="19" t="s">
        <v>416</v>
      </c>
      <c r="E90" s="19" t="s">
        <v>20</v>
      </c>
      <c r="F90" s="20">
        <f>F91</f>
        <v>464.2</v>
      </c>
      <c r="G90" s="289"/>
      <c r="H90" s="21">
        <f>F90*G90</f>
        <v>0</v>
      </c>
    </row>
    <row r="91" spans="1:8" s="7" customFormat="1" ht="27" customHeight="1">
      <c r="A91" s="124"/>
      <c r="B91" s="126"/>
      <c r="C91" s="126"/>
      <c r="D91" s="127" t="s">
        <v>417</v>
      </c>
      <c r="E91" s="126"/>
      <c r="F91" s="128">
        <v>464.2</v>
      </c>
      <c r="G91" s="291"/>
      <c r="H91" s="122"/>
    </row>
    <row r="92" spans="1:8" ht="13.5" customHeight="1">
      <c r="A92" s="14"/>
      <c r="B92" s="15"/>
      <c r="C92" s="15">
        <v>784</v>
      </c>
      <c r="D92" s="15" t="s">
        <v>48</v>
      </c>
      <c r="E92" s="15"/>
      <c r="F92" s="16"/>
      <c r="G92" s="287"/>
      <c r="H92" s="17">
        <f>SUM(H93:H94)</f>
        <v>0</v>
      </c>
    </row>
    <row r="93" spans="1:8" ht="13.5" customHeight="1">
      <c r="A93" s="22">
        <v>43</v>
      </c>
      <c r="B93" s="19" t="s">
        <v>49</v>
      </c>
      <c r="C93" s="19" t="s">
        <v>50</v>
      </c>
      <c r="D93" s="19" t="s">
        <v>51</v>
      </c>
      <c r="E93" s="19" t="s">
        <v>20</v>
      </c>
      <c r="F93" s="20">
        <f>SUM(F94:F94)</f>
        <v>167.7</v>
      </c>
      <c r="G93" s="289"/>
      <c r="H93" s="21">
        <f>F93*G93</f>
        <v>0</v>
      </c>
    </row>
    <row r="94" spans="1:8" ht="13.5" customHeight="1">
      <c r="A94" s="22"/>
      <c r="B94" s="19"/>
      <c r="C94" s="19"/>
      <c r="D94" s="23" t="s">
        <v>410</v>
      </c>
      <c r="E94" s="19"/>
      <c r="F94" s="24">
        <f>F19</f>
        <v>167.7</v>
      </c>
      <c r="G94" s="289"/>
      <c r="H94" s="21"/>
    </row>
    <row r="95" spans="1:8" ht="13.5" customHeight="1">
      <c r="A95" s="14"/>
      <c r="B95" s="15"/>
      <c r="C95" s="15">
        <v>789</v>
      </c>
      <c r="D95" s="15" t="s">
        <v>409</v>
      </c>
      <c r="E95" s="15"/>
      <c r="F95" s="16"/>
      <c r="G95" s="287"/>
      <c r="H95" s="17">
        <f>SUM(H96:H99)</f>
        <v>0</v>
      </c>
    </row>
    <row r="96" spans="1:8" ht="13.5" customHeight="1">
      <c r="A96" s="22">
        <v>44</v>
      </c>
      <c r="B96" s="19">
        <v>789</v>
      </c>
      <c r="C96" s="19">
        <v>789325210</v>
      </c>
      <c r="D96" s="19" t="s">
        <v>411</v>
      </c>
      <c r="E96" s="19" t="s">
        <v>20</v>
      </c>
      <c r="F96" s="20">
        <f>F97</f>
        <v>2.2</v>
      </c>
      <c r="G96" s="289"/>
      <c r="H96" s="21">
        <f>F96*G96</f>
        <v>0</v>
      </c>
    </row>
    <row r="97" spans="1:8" ht="13.5" customHeight="1">
      <c r="A97" s="22"/>
      <c r="B97" s="19"/>
      <c r="C97" s="19"/>
      <c r="D97" s="23" t="s">
        <v>412</v>
      </c>
      <c r="E97" s="19"/>
      <c r="F97" s="24">
        <v>2.2</v>
      </c>
      <c r="G97" s="289"/>
      <c r="H97" s="21"/>
    </row>
    <row r="98" spans="1:8" ht="13.5" customHeight="1">
      <c r="A98" s="22">
        <v>45</v>
      </c>
      <c r="B98" s="19">
        <v>789</v>
      </c>
      <c r="C98" s="19">
        <v>789325220</v>
      </c>
      <c r="D98" s="19" t="s">
        <v>413</v>
      </c>
      <c r="E98" s="19" t="s">
        <v>20</v>
      </c>
      <c r="F98" s="20">
        <f>F99</f>
        <v>4.4</v>
      </c>
      <c r="G98" s="289"/>
      <c r="H98" s="21">
        <f>F98*G98</f>
        <v>0</v>
      </c>
    </row>
    <row r="99" spans="1:8" ht="13.5" customHeight="1">
      <c r="A99" s="22"/>
      <c r="B99" s="19"/>
      <c r="C99" s="19"/>
      <c r="D99" s="23" t="s">
        <v>414</v>
      </c>
      <c r="E99" s="19"/>
      <c r="F99" s="24">
        <v>4.4</v>
      </c>
      <c r="G99" s="289"/>
      <c r="H99" s="21"/>
    </row>
    <row r="100" spans="1:8" ht="13.5" customHeight="1">
      <c r="A100" s="14"/>
      <c r="B100" s="15"/>
      <c r="C100" s="15">
        <v>790</v>
      </c>
      <c r="D100" s="15" t="s">
        <v>52</v>
      </c>
      <c r="E100" s="15"/>
      <c r="F100" s="16"/>
      <c r="G100" s="287"/>
      <c r="H100" s="17">
        <f>SUM(H101:H101)</f>
        <v>0</v>
      </c>
    </row>
    <row r="101" spans="1:8" ht="27" customHeight="1">
      <c r="A101" s="25" t="s">
        <v>444</v>
      </c>
      <c r="B101" s="19">
        <v>999</v>
      </c>
      <c r="C101" s="19" t="s">
        <v>53</v>
      </c>
      <c r="D101" s="19" t="s">
        <v>60</v>
      </c>
      <c r="E101" s="19" t="s">
        <v>80</v>
      </c>
      <c r="F101" s="20">
        <v>1</v>
      </c>
      <c r="G101" s="289"/>
      <c r="H101" s="21">
        <f>F101*G101</f>
        <v>0</v>
      </c>
    </row>
    <row r="102" spans="1:8" ht="13.5" customHeight="1">
      <c r="A102" s="142"/>
      <c r="B102" s="39"/>
      <c r="C102" s="39"/>
      <c r="D102" s="39"/>
      <c r="E102" s="39"/>
      <c r="F102" s="143"/>
      <c r="G102" s="43"/>
      <c r="H102" s="43"/>
    </row>
    <row r="103" spans="1:8" ht="15">
      <c r="A103" s="317" t="s">
        <v>55</v>
      </c>
      <c r="B103" s="318"/>
      <c r="C103" s="319"/>
      <c r="D103" s="144" t="s">
        <v>77</v>
      </c>
      <c r="E103" s="145"/>
      <c r="F103" s="146"/>
      <c r="G103" s="147"/>
      <c r="H103" s="148">
        <f>H31+H9</f>
        <v>0</v>
      </c>
    </row>
    <row r="104" spans="1:8" ht="15">
      <c r="A104" s="37"/>
      <c r="B104" s="38"/>
      <c r="C104" s="38"/>
      <c r="D104" s="39"/>
      <c r="E104" s="40"/>
      <c r="F104" s="41"/>
      <c r="G104" s="42"/>
      <c r="H104" s="43"/>
    </row>
    <row r="105" spans="1:8" ht="15">
      <c r="A105" s="44" t="s">
        <v>56</v>
      </c>
      <c r="B105" s="44"/>
      <c r="C105" s="44"/>
      <c r="D105" s="44"/>
      <c r="E105" s="44"/>
      <c r="F105" s="44"/>
      <c r="G105" s="44"/>
      <c r="H105" s="44"/>
    </row>
    <row r="106" spans="1:8" ht="27" customHeight="1">
      <c r="A106" s="316" t="s">
        <v>57</v>
      </c>
      <c r="B106" s="316"/>
      <c r="C106" s="316"/>
      <c r="D106" s="316"/>
      <c r="E106" s="316"/>
      <c r="F106" s="316"/>
      <c r="G106" s="316"/>
      <c r="H106" s="44"/>
    </row>
    <row r="107" spans="1:8" s="80" customFormat="1" ht="90" customHeight="1">
      <c r="A107" s="316" t="s">
        <v>346</v>
      </c>
      <c r="B107" s="316"/>
      <c r="C107" s="316"/>
      <c r="D107" s="316"/>
      <c r="E107" s="316"/>
      <c r="F107" s="316"/>
      <c r="G107" s="316"/>
      <c r="H107" s="44"/>
    </row>
    <row r="108" spans="1:8" ht="15">
      <c r="A108" s="316" t="s">
        <v>58</v>
      </c>
      <c r="B108" s="316"/>
      <c r="C108" s="316"/>
      <c r="D108" s="316"/>
      <c r="E108" s="316"/>
      <c r="F108" s="316"/>
      <c r="G108" s="316"/>
      <c r="H108" s="45"/>
    </row>
    <row r="109" spans="1:8" ht="15">
      <c r="A109" s="9"/>
      <c r="B109" s="9"/>
      <c r="C109" s="9"/>
      <c r="D109" s="9"/>
      <c r="E109" s="9"/>
      <c r="F109" s="9"/>
      <c r="G109" s="9"/>
      <c r="H109" s="9"/>
    </row>
    <row r="110" spans="1:8" ht="15">
      <c r="A110" s="9"/>
      <c r="B110" s="9"/>
      <c r="C110" s="9"/>
      <c r="D110" s="9"/>
      <c r="E110" s="9"/>
      <c r="F110" s="9"/>
      <c r="G110" s="9"/>
      <c r="H110" s="9"/>
    </row>
  </sheetData>
  <sheetProtection password="EDEC" sheet="1" objects="1" scenarios="1"/>
  <mergeCells count="4">
    <mergeCell ref="A103:C103"/>
    <mergeCell ref="A106:G106"/>
    <mergeCell ref="A107:G107"/>
    <mergeCell ref="A108:G108"/>
  </mergeCells>
  <printOptions/>
  <pageMargins left="0.7086614173228347" right="0.7086614173228347" top="0.7874015748031497" bottom="0.7874015748031497" header="0.31496062992125984" footer="0.31496062992125984"/>
  <pageSetup fitToHeight="99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 topLeftCell="A1">
      <selection activeCell="G22" sqref="G22"/>
    </sheetView>
  </sheetViews>
  <sheetFormatPr defaultColWidth="9.140625" defaultRowHeight="15"/>
  <cols>
    <col min="1" max="2" width="4.7109375" style="7" customWidth="1"/>
    <col min="3" max="3" width="13.7109375" style="7" customWidth="1"/>
    <col min="4" max="4" width="64.7109375" style="7" customWidth="1"/>
    <col min="5" max="5" width="6.7109375" style="7" customWidth="1"/>
    <col min="6" max="6" width="8.7109375" style="7" customWidth="1"/>
    <col min="7" max="7" width="10.7109375" style="7" customWidth="1"/>
    <col min="8" max="8" width="15.7109375" style="7" customWidth="1"/>
  </cols>
  <sheetData>
    <row r="1" spans="1:8" ht="20.25">
      <c r="A1" s="4" t="s">
        <v>486</v>
      </c>
      <c r="B1" s="5"/>
      <c r="C1" s="5"/>
      <c r="D1" s="5"/>
      <c r="E1" s="5"/>
      <c r="F1" s="5"/>
      <c r="G1" s="5"/>
      <c r="H1" s="5"/>
    </row>
    <row r="2" spans="1:8" ht="15">
      <c r="A2" s="2" t="s">
        <v>62</v>
      </c>
      <c r="B2" s="2"/>
      <c r="C2" s="6"/>
      <c r="D2" s="6"/>
      <c r="E2" s="6"/>
      <c r="F2" s="6"/>
      <c r="G2" s="5"/>
      <c r="H2" s="5"/>
    </row>
    <row r="3" spans="1:8" ht="15">
      <c r="A3" s="2" t="s">
        <v>63</v>
      </c>
      <c r="B3" s="1"/>
      <c r="C3" s="3"/>
      <c r="D3" s="9"/>
      <c r="E3" s="9"/>
      <c r="F3" s="9"/>
      <c r="G3" s="9"/>
      <c r="H3" s="9"/>
    </row>
    <row r="4" spans="1:8" ht="15">
      <c r="A4" s="2" t="s">
        <v>64</v>
      </c>
      <c r="B4" s="1"/>
      <c r="C4" s="3"/>
      <c r="D4" s="9"/>
      <c r="E4" s="9"/>
      <c r="F4" s="9"/>
      <c r="G4" s="9"/>
      <c r="H4" s="9"/>
    </row>
    <row r="5" spans="1:8" ht="15">
      <c r="A5" s="2" t="s">
        <v>191</v>
      </c>
      <c r="B5" s="1"/>
      <c r="C5" s="3"/>
      <c r="D5" s="9"/>
      <c r="E5" s="9"/>
      <c r="F5" s="9"/>
      <c r="G5" s="9"/>
      <c r="H5" s="9"/>
    </row>
    <row r="6" spans="1:8" ht="15">
      <c r="A6" s="2"/>
      <c r="B6" s="1"/>
      <c r="C6" s="3"/>
      <c r="D6" s="9"/>
      <c r="E6" s="9"/>
      <c r="F6" s="9"/>
      <c r="G6" s="9"/>
      <c r="H6" s="9"/>
    </row>
    <row r="7" spans="1:8" ht="22.5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</row>
    <row r="8" spans="1:8" ht="15">
      <c r="A8" s="8" t="s">
        <v>8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>
        <v>8</v>
      </c>
    </row>
    <row r="9" spans="1:8" ht="20.1" customHeight="1">
      <c r="A9" s="14"/>
      <c r="B9" s="15"/>
      <c r="C9" s="15" t="s">
        <v>31</v>
      </c>
      <c r="D9" s="15" t="s">
        <v>32</v>
      </c>
      <c r="E9" s="15"/>
      <c r="F9" s="29"/>
      <c r="G9" s="17"/>
      <c r="H9" s="17">
        <f>H10</f>
        <v>0</v>
      </c>
    </row>
    <row r="10" spans="1:8" ht="13.5" customHeight="1">
      <c r="A10" s="14"/>
      <c r="B10" s="28"/>
      <c r="C10" s="15">
        <v>766</v>
      </c>
      <c r="D10" s="15" t="s">
        <v>41</v>
      </c>
      <c r="E10" s="15"/>
      <c r="F10" s="16"/>
      <c r="G10" s="17"/>
      <c r="H10" s="17">
        <f>SUM(H11:H25)</f>
        <v>0</v>
      </c>
    </row>
    <row r="11" spans="1:8" ht="13.5" customHeight="1">
      <c r="A11" s="158">
        <v>1</v>
      </c>
      <c r="B11" s="159">
        <v>766</v>
      </c>
      <c r="C11" s="19" t="s">
        <v>42</v>
      </c>
      <c r="D11" s="19" t="s">
        <v>69</v>
      </c>
      <c r="E11" s="19" t="s">
        <v>68</v>
      </c>
      <c r="F11" s="20">
        <f>F12</f>
        <v>2</v>
      </c>
      <c r="G11" s="289"/>
      <c r="H11" s="160">
        <f>F11*G11</f>
        <v>0</v>
      </c>
    </row>
    <row r="12" spans="1:8" ht="13.5" customHeight="1">
      <c r="A12" s="22"/>
      <c r="B12" s="19"/>
      <c r="C12" s="19"/>
      <c r="D12" s="23" t="s">
        <v>66</v>
      </c>
      <c r="E12" s="19"/>
      <c r="F12" s="24">
        <v>2</v>
      </c>
      <c r="G12" s="289"/>
      <c r="H12" s="21"/>
    </row>
    <row r="13" spans="1:8" ht="13.5" customHeight="1">
      <c r="A13" s="119"/>
      <c r="B13" s="120"/>
      <c r="C13" s="120"/>
      <c r="D13" s="127" t="s">
        <v>67</v>
      </c>
      <c r="E13" s="120"/>
      <c r="F13" s="128"/>
      <c r="G13" s="285"/>
      <c r="H13" s="122"/>
    </row>
    <row r="14" spans="1:8" ht="13.5" customHeight="1">
      <c r="A14" s="158">
        <v>2</v>
      </c>
      <c r="B14" s="159">
        <v>766</v>
      </c>
      <c r="C14" s="19" t="s">
        <v>43</v>
      </c>
      <c r="D14" s="19" t="s">
        <v>70</v>
      </c>
      <c r="E14" s="19" t="s">
        <v>68</v>
      </c>
      <c r="F14" s="20">
        <f>F15</f>
        <v>1</v>
      </c>
      <c r="G14" s="289"/>
      <c r="H14" s="160">
        <f>F14*G14</f>
        <v>0</v>
      </c>
    </row>
    <row r="15" spans="1:8" ht="13.5" customHeight="1">
      <c r="A15" s="22"/>
      <c r="B15" s="19"/>
      <c r="C15" s="19"/>
      <c r="D15" s="23" t="s">
        <v>71</v>
      </c>
      <c r="E15" s="19"/>
      <c r="F15" s="24">
        <v>1</v>
      </c>
      <c r="G15" s="289"/>
      <c r="H15" s="21"/>
    </row>
    <row r="16" spans="1:8" ht="13.5" customHeight="1">
      <c r="A16" s="119"/>
      <c r="B16" s="120"/>
      <c r="C16" s="120"/>
      <c r="D16" s="127" t="s">
        <v>67</v>
      </c>
      <c r="E16" s="120"/>
      <c r="F16" s="128"/>
      <c r="G16" s="285"/>
      <c r="H16" s="122"/>
    </row>
    <row r="17" spans="1:8" ht="13.5" customHeight="1">
      <c r="A17" s="158">
        <v>3</v>
      </c>
      <c r="B17" s="159">
        <v>766</v>
      </c>
      <c r="C17" s="19" t="s">
        <v>72</v>
      </c>
      <c r="D17" s="19" t="s">
        <v>73</v>
      </c>
      <c r="E17" s="19" t="s">
        <v>68</v>
      </c>
      <c r="F17" s="20">
        <f>F18</f>
        <v>4</v>
      </c>
      <c r="G17" s="289"/>
      <c r="H17" s="160">
        <f>F17*G17</f>
        <v>0</v>
      </c>
    </row>
    <row r="18" spans="1:8" ht="13.5" customHeight="1">
      <c r="A18" s="22"/>
      <c r="B18" s="19"/>
      <c r="C18" s="19"/>
      <c r="D18" s="23" t="s">
        <v>71</v>
      </c>
      <c r="E18" s="19"/>
      <c r="F18" s="24">
        <v>4</v>
      </c>
      <c r="G18" s="289"/>
      <c r="H18" s="21"/>
    </row>
    <row r="19" spans="1:8" ht="13.5" customHeight="1">
      <c r="A19" s="119"/>
      <c r="B19" s="120"/>
      <c r="C19" s="120"/>
      <c r="D19" s="127" t="s">
        <v>67</v>
      </c>
      <c r="E19" s="120"/>
      <c r="F19" s="128"/>
      <c r="G19" s="285"/>
      <c r="H19" s="122"/>
    </row>
    <row r="20" spans="1:8" ht="13.5" customHeight="1">
      <c r="A20" s="158">
        <v>4</v>
      </c>
      <c r="B20" s="159">
        <v>766</v>
      </c>
      <c r="C20" s="19" t="s">
        <v>74</v>
      </c>
      <c r="D20" s="19" t="s">
        <v>76</v>
      </c>
      <c r="E20" s="19" t="s">
        <v>68</v>
      </c>
      <c r="F20" s="20">
        <f>F21</f>
        <v>2</v>
      </c>
      <c r="G20" s="289"/>
      <c r="H20" s="160">
        <f>F20*G20</f>
        <v>0</v>
      </c>
    </row>
    <row r="21" spans="1:8" ht="13.5" customHeight="1">
      <c r="A21" s="22"/>
      <c r="B21" s="19"/>
      <c r="C21" s="19"/>
      <c r="D21" s="23" t="s">
        <v>75</v>
      </c>
      <c r="E21" s="19"/>
      <c r="F21" s="24">
        <v>2</v>
      </c>
      <c r="G21" s="289"/>
      <c r="H21" s="21"/>
    </row>
    <row r="22" spans="1:8" ht="13.5" customHeight="1">
      <c r="A22" s="119"/>
      <c r="B22" s="120"/>
      <c r="C22" s="120"/>
      <c r="D22" s="127" t="s">
        <v>67</v>
      </c>
      <c r="E22" s="120"/>
      <c r="F22" s="128"/>
      <c r="G22" s="285"/>
      <c r="H22" s="122"/>
    </row>
    <row r="23" spans="1:8" ht="13.5" customHeight="1">
      <c r="A23" s="119">
        <v>5</v>
      </c>
      <c r="B23" s="120">
        <v>998</v>
      </c>
      <c r="C23" s="120">
        <v>998766203</v>
      </c>
      <c r="D23" s="120" t="s">
        <v>82</v>
      </c>
      <c r="E23" s="120" t="s">
        <v>35</v>
      </c>
      <c r="F23" s="121">
        <v>1.1</v>
      </c>
      <c r="G23" s="289"/>
      <c r="H23" s="21">
        <f>F23*G23</f>
        <v>0</v>
      </c>
    </row>
    <row r="24" spans="1:8" ht="13.5" customHeight="1">
      <c r="A24" s="279">
        <v>6</v>
      </c>
      <c r="B24" s="120">
        <v>766</v>
      </c>
      <c r="C24" s="120" t="s">
        <v>406</v>
      </c>
      <c r="D24" s="120" t="s">
        <v>79</v>
      </c>
      <c r="E24" s="120" t="s">
        <v>80</v>
      </c>
      <c r="F24" s="121">
        <f>F25</f>
        <v>1</v>
      </c>
      <c r="G24" s="285"/>
      <c r="H24" s="280">
        <f aca="true" t="shared" si="0" ref="H24">F24*G24</f>
        <v>0</v>
      </c>
    </row>
    <row r="25" spans="1:8" ht="27" customHeight="1">
      <c r="A25" s="124"/>
      <c r="B25" s="126"/>
      <c r="C25" s="126"/>
      <c r="D25" s="127" t="s">
        <v>81</v>
      </c>
      <c r="E25" s="126"/>
      <c r="F25" s="128">
        <v>1</v>
      </c>
      <c r="G25" s="291"/>
      <c r="H25" s="122"/>
    </row>
    <row r="26" spans="1:8" ht="15">
      <c r="A26" s="33"/>
      <c r="B26" s="34"/>
      <c r="C26" s="34"/>
      <c r="D26" s="34"/>
      <c r="E26" s="34"/>
      <c r="F26" s="35"/>
      <c r="G26" s="36"/>
      <c r="H26" s="36"/>
    </row>
    <row r="27" spans="1:8" ht="15">
      <c r="A27" s="317" t="s">
        <v>55</v>
      </c>
      <c r="B27" s="318"/>
      <c r="C27" s="319"/>
      <c r="D27" s="144" t="s">
        <v>78</v>
      </c>
      <c r="E27" s="145"/>
      <c r="F27" s="146"/>
      <c r="G27" s="147"/>
      <c r="H27" s="148">
        <f>H9</f>
        <v>0</v>
      </c>
    </row>
    <row r="28" spans="1:8" ht="15">
      <c r="A28" s="37"/>
      <c r="B28" s="38"/>
      <c r="C28" s="38"/>
      <c r="D28" s="39"/>
      <c r="E28" s="40"/>
      <c r="F28" s="41"/>
      <c r="G28" s="42"/>
      <c r="H28" s="43"/>
    </row>
    <row r="29" spans="1:8" ht="15">
      <c r="A29" s="44" t="s">
        <v>56</v>
      </c>
      <c r="B29" s="44"/>
      <c r="C29" s="44"/>
      <c r="D29" s="44"/>
      <c r="E29" s="44"/>
      <c r="F29" s="44"/>
      <c r="G29" s="44"/>
      <c r="H29" s="44"/>
    </row>
    <row r="30" spans="1:8" ht="27" customHeight="1">
      <c r="A30" s="316" t="s">
        <v>57</v>
      </c>
      <c r="B30" s="316"/>
      <c r="C30" s="316"/>
      <c r="D30" s="316"/>
      <c r="E30" s="316"/>
      <c r="F30" s="316"/>
      <c r="G30" s="316"/>
      <c r="H30" s="44"/>
    </row>
    <row r="31" spans="1:8" s="80" customFormat="1" ht="90" customHeight="1">
      <c r="A31" s="316" t="s">
        <v>346</v>
      </c>
      <c r="B31" s="316"/>
      <c r="C31" s="316"/>
      <c r="D31" s="316"/>
      <c r="E31" s="316"/>
      <c r="F31" s="316"/>
      <c r="G31" s="316"/>
      <c r="H31" s="44"/>
    </row>
    <row r="32" spans="1:8" ht="15">
      <c r="A32" s="316" t="s">
        <v>58</v>
      </c>
      <c r="B32" s="316"/>
      <c r="C32" s="316"/>
      <c r="D32" s="316"/>
      <c r="E32" s="316"/>
      <c r="F32" s="316"/>
      <c r="G32" s="316"/>
      <c r="H32" s="45"/>
    </row>
    <row r="33" spans="1:8" ht="15">
      <c r="A33" s="9"/>
      <c r="B33" s="9"/>
      <c r="C33" s="9"/>
      <c r="D33" s="9"/>
      <c r="E33" s="9"/>
      <c r="F33" s="9"/>
      <c r="G33" s="9"/>
      <c r="H33" s="9"/>
    </row>
    <row r="34" spans="1:8" ht="15">
      <c r="A34" s="9"/>
      <c r="B34" s="9"/>
      <c r="C34" s="9"/>
      <c r="D34" s="9"/>
      <c r="E34" s="9"/>
      <c r="F34" s="9"/>
      <c r="G34" s="9"/>
      <c r="H34" s="9"/>
    </row>
  </sheetData>
  <sheetProtection password="EDEC" sheet="1" objects="1" scenarios="1"/>
  <mergeCells count="4">
    <mergeCell ref="A27:C27"/>
    <mergeCell ref="A30:G30"/>
    <mergeCell ref="A31:G31"/>
    <mergeCell ref="A32:G32"/>
  </mergeCells>
  <printOptions/>
  <pageMargins left="0.7086614173228347" right="0.7086614173228347" top="0.7874015748031497" bottom="0.7874015748031497" header="0.31496062992125984" footer="0.31496062992125984"/>
  <pageSetup fitToHeight="99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workbookViewId="0" topLeftCell="A1">
      <selection activeCell="G23" sqref="G23"/>
    </sheetView>
  </sheetViews>
  <sheetFormatPr defaultColWidth="9.140625" defaultRowHeight="15"/>
  <cols>
    <col min="1" max="2" width="4.7109375" style="7" customWidth="1"/>
    <col min="3" max="3" width="13.7109375" style="7" customWidth="1"/>
    <col min="4" max="4" width="64.7109375" style="7" customWidth="1"/>
    <col min="5" max="5" width="6.7109375" style="7" customWidth="1"/>
    <col min="6" max="6" width="8.7109375" style="7" customWidth="1"/>
    <col min="7" max="7" width="10.7109375" style="7" customWidth="1"/>
    <col min="8" max="8" width="15.7109375" style="7" customWidth="1"/>
  </cols>
  <sheetData>
    <row r="1" spans="1:8" ht="20.25">
      <c r="A1" s="4" t="s">
        <v>486</v>
      </c>
      <c r="B1" s="5"/>
      <c r="C1" s="5"/>
      <c r="D1" s="5"/>
      <c r="E1" s="5"/>
      <c r="F1" s="5"/>
      <c r="G1" s="5"/>
      <c r="H1" s="5"/>
    </row>
    <row r="2" spans="1:8" ht="15">
      <c r="A2" s="2" t="s">
        <v>62</v>
      </c>
      <c r="B2" s="2"/>
      <c r="C2" s="6"/>
      <c r="D2" s="6"/>
      <c r="E2" s="6"/>
      <c r="F2" s="6"/>
      <c r="G2" s="5"/>
      <c r="H2" s="5"/>
    </row>
    <row r="3" spans="1:8" ht="15">
      <c r="A3" s="2" t="s">
        <v>63</v>
      </c>
      <c r="B3" s="1"/>
      <c r="C3" s="3"/>
      <c r="D3" s="9"/>
      <c r="E3" s="9"/>
      <c r="F3" s="9"/>
      <c r="G3" s="9"/>
      <c r="H3" s="9"/>
    </row>
    <row r="4" spans="1:8" ht="15">
      <c r="A4" s="2" t="s">
        <v>64</v>
      </c>
      <c r="B4" s="1"/>
      <c r="C4" s="3"/>
      <c r="D4" s="9"/>
      <c r="E4" s="9"/>
      <c r="F4" s="9"/>
      <c r="G4" s="9"/>
      <c r="H4" s="9"/>
    </row>
    <row r="5" spans="1:8" ht="15">
      <c r="A5" s="2" t="s">
        <v>190</v>
      </c>
      <c r="B5" s="1"/>
      <c r="C5" s="3"/>
      <c r="D5" s="9"/>
      <c r="E5" s="9"/>
      <c r="F5" s="9"/>
      <c r="G5" s="9"/>
      <c r="H5" s="9"/>
    </row>
    <row r="6" spans="1:8" ht="15">
      <c r="A6" s="2"/>
      <c r="B6" s="1"/>
      <c r="C6" s="3"/>
      <c r="D6" s="9"/>
      <c r="E6" s="9"/>
      <c r="F6" s="9"/>
      <c r="G6" s="9"/>
      <c r="H6" s="9"/>
    </row>
    <row r="7" spans="1:8" ht="22.5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</row>
    <row r="8" spans="1:8" ht="15">
      <c r="A8" s="8" t="s">
        <v>8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>
        <v>8</v>
      </c>
    </row>
    <row r="9" spans="1:8" ht="20.1" customHeight="1">
      <c r="A9" s="14"/>
      <c r="B9" s="15"/>
      <c r="C9" s="15" t="s">
        <v>31</v>
      </c>
      <c r="D9" s="15" t="s">
        <v>32</v>
      </c>
      <c r="E9" s="15"/>
      <c r="F9" s="29"/>
      <c r="G9" s="17"/>
      <c r="H9" s="17">
        <f>H10</f>
        <v>0</v>
      </c>
    </row>
    <row r="10" spans="1:8" ht="13.5" customHeight="1">
      <c r="A10" s="14"/>
      <c r="B10" s="28"/>
      <c r="C10" s="15">
        <v>764</v>
      </c>
      <c r="D10" s="15" t="s">
        <v>39</v>
      </c>
      <c r="E10" s="15"/>
      <c r="F10" s="16"/>
      <c r="G10" s="287"/>
      <c r="H10" s="17">
        <f>SUM(H11:H65)</f>
        <v>0</v>
      </c>
    </row>
    <row r="11" spans="1:8" ht="13.5" customHeight="1">
      <c r="A11" s="158">
        <v>1</v>
      </c>
      <c r="B11" s="159">
        <v>764</v>
      </c>
      <c r="C11" s="19" t="s">
        <v>40</v>
      </c>
      <c r="D11" s="19" t="s">
        <v>98</v>
      </c>
      <c r="E11" s="19" t="s">
        <v>68</v>
      </c>
      <c r="F11" s="20">
        <f>F13</f>
        <v>2</v>
      </c>
      <c r="G11" s="289"/>
      <c r="H11" s="280">
        <f aca="true" t="shared" si="0" ref="H11">F11*G11</f>
        <v>0</v>
      </c>
    </row>
    <row r="12" spans="1:8" ht="13.5" customHeight="1">
      <c r="A12" s="22"/>
      <c r="B12" s="19"/>
      <c r="C12" s="19"/>
      <c r="D12" s="23" t="s">
        <v>268</v>
      </c>
      <c r="E12" s="19"/>
      <c r="F12" s="24"/>
      <c r="G12" s="289"/>
      <c r="H12" s="21"/>
    </row>
    <row r="13" spans="1:8" ht="13.5" customHeight="1">
      <c r="A13" s="22"/>
      <c r="B13" s="19"/>
      <c r="C13" s="19"/>
      <c r="D13" s="23" t="s">
        <v>84</v>
      </c>
      <c r="E13" s="19"/>
      <c r="F13" s="24">
        <v>2</v>
      </c>
      <c r="G13" s="289"/>
      <c r="H13" s="21"/>
    </row>
    <row r="14" spans="1:8" ht="27" customHeight="1">
      <c r="A14" s="119"/>
      <c r="B14" s="120"/>
      <c r="C14" s="120"/>
      <c r="D14" s="127" t="s">
        <v>85</v>
      </c>
      <c r="E14" s="120"/>
      <c r="F14" s="128"/>
      <c r="G14" s="285"/>
      <c r="H14" s="122"/>
    </row>
    <row r="15" spans="1:8" ht="13.5" customHeight="1">
      <c r="A15" s="158">
        <v>2</v>
      </c>
      <c r="B15" s="159">
        <v>764</v>
      </c>
      <c r="C15" s="19" t="s">
        <v>86</v>
      </c>
      <c r="D15" s="19" t="s">
        <v>97</v>
      </c>
      <c r="E15" s="19" t="s">
        <v>68</v>
      </c>
      <c r="F15" s="20">
        <f>F17</f>
        <v>2</v>
      </c>
      <c r="G15" s="289"/>
      <c r="H15" s="280">
        <f aca="true" t="shared" si="1" ref="H15">F15*G15</f>
        <v>0</v>
      </c>
    </row>
    <row r="16" spans="1:8" ht="13.5" customHeight="1">
      <c r="A16" s="22"/>
      <c r="B16" s="19"/>
      <c r="C16" s="19"/>
      <c r="D16" s="23" t="s">
        <v>267</v>
      </c>
      <c r="E16" s="19"/>
      <c r="F16" s="24"/>
      <c r="G16" s="289"/>
      <c r="H16" s="21"/>
    </row>
    <row r="17" spans="1:8" ht="13.5" customHeight="1">
      <c r="A17" s="22"/>
      <c r="B17" s="19"/>
      <c r="C17" s="19"/>
      <c r="D17" s="23" t="s">
        <v>87</v>
      </c>
      <c r="E17" s="19"/>
      <c r="F17" s="24">
        <v>2</v>
      </c>
      <c r="G17" s="289"/>
      <c r="H17" s="21"/>
    </row>
    <row r="18" spans="1:8" ht="27" customHeight="1">
      <c r="A18" s="119"/>
      <c r="B18" s="120"/>
      <c r="C18" s="120"/>
      <c r="D18" s="127" t="s">
        <v>88</v>
      </c>
      <c r="E18" s="120"/>
      <c r="F18" s="128"/>
      <c r="G18" s="285"/>
      <c r="H18" s="122"/>
    </row>
    <row r="19" spans="1:8" ht="13.5" customHeight="1">
      <c r="A19" s="158">
        <v>3</v>
      </c>
      <c r="B19" s="159">
        <v>764</v>
      </c>
      <c r="C19" s="19" t="s">
        <v>263</v>
      </c>
      <c r="D19" s="19" t="s">
        <v>264</v>
      </c>
      <c r="E19" s="19" t="s">
        <v>22</v>
      </c>
      <c r="F19" s="20">
        <f>F20</f>
        <v>21.7</v>
      </c>
      <c r="G19" s="289"/>
      <c r="H19" s="280">
        <f aca="true" t="shared" si="2" ref="H19">F19*G19</f>
        <v>0</v>
      </c>
    </row>
    <row r="20" spans="1:8" ht="13.5" customHeight="1">
      <c r="A20" s="22"/>
      <c r="B20" s="19"/>
      <c r="C20" s="19"/>
      <c r="D20" s="23" t="s">
        <v>266</v>
      </c>
      <c r="E20" s="19"/>
      <c r="F20" s="24">
        <v>21.7</v>
      </c>
      <c r="G20" s="289"/>
      <c r="H20" s="21"/>
    </row>
    <row r="21" spans="1:8" ht="13.5" customHeight="1">
      <c r="A21" s="22"/>
      <c r="B21" s="19"/>
      <c r="C21" s="19"/>
      <c r="D21" s="23" t="s">
        <v>269</v>
      </c>
      <c r="E21" s="19"/>
      <c r="F21" s="24"/>
      <c r="G21" s="289"/>
      <c r="H21" s="21"/>
    </row>
    <row r="22" spans="1:8" ht="13.5" customHeight="1">
      <c r="A22" s="119"/>
      <c r="B22" s="120"/>
      <c r="C22" s="120"/>
      <c r="D22" s="127" t="s">
        <v>265</v>
      </c>
      <c r="E22" s="120"/>
      <c r="F22" s="128"/>
      <c r="G22" s="285"/>
      <c r="H22" s="122"/>
    </row>
    <row r="23" spans="1:8" ht="13.5" customHeight="1">
      <c r="A23" s="158">
        <v>4</v>
      </c>
      <c r="B23" s="159">
        <v>764</v>
      </c>
      <c r="C23" s="19" t="s">
        <v>270</v>
      </c>
      <c r="D23" s="19" t="s">
        <v>271</v>
      </c>
      <c r="E23" s="19" t="s">
        <v>68</v>
      </c>
      <c r="F23" s="20">
        <f>F24</f>
        <v>2</v>
      </c>
      <c r="G23" s="289"/>
      <c r="H23" s="280">
        <f aca="true" t="shared" si="3" ref="H23">F23*G23</f>
        <v>0</v>
      </c>
    </row>
    <row r="24" spans="1:8" ht="13.5" customHeight="1">
      <c r="A24" s="22"/>
      <c r="B24" s="19"/>
      <c r="C24" s="19"/>
      <c r="D24" s="23" t="s">
        <v>266</v>
      </c>
      <c r="E24" s="19"/>
      <c r="F24" s="24">
        <v>2</v>
      </c>
      <c r="G24" s="289"/>
      <c r="H24" s="21"/>
    </row>
    <row r="25" spans="1:8" ht="13.5" customHeight="1">
      <c r="A25" s="119"/>
      <c r="B25" s="120"/>
      <c r="C25" s="120"/>
      <c r="D25" s="127" t="s">
        <v>265</v>
      </c>
      <c r="E25" s="120"/>
      <c r="F25" s="128"/>
      <c r="G25" s="285"/>
      <c r="H25" s="122"/>
    </row>
    <row r="26" spans="1:8" ht="13.5" customHeight="1">
      <c r="A26" s="158">
        <v>5</v>
      </c>
      <c r="B26" s="159">
        <v>764</v>
      </c>
      <c r="C26" s="19" t="s">
        <v>272</v>
      </c>
      <c r="D26" s="19" t="s">
        <v>273</v>
      </c>
      <c r="E26" s="19" t="s">
        <v>68</v>
      </c>
      <c r="F26" s="20">
        <f>F27</f>
        <v>1</v>
      </c>
      <c r="G26" s="289"/>
      <c r="H26" s="280">
        <f aca="true" t="shared" si="4" ref="H26">F26*G26</f>
        <v>0</v>
      </c>
    </row>
    <row r="27" spans="1:8" ht="13.5" customHeight="1">
      <c r="A27" s="22"/>
      <c r="B27" s="19"/>
      <c r="C27" s="19"/>
      <c r="D27" s="23" t="s">
        <v>266</v>
      </c>
      <c r="E27" s="19"/>
      <c r="F27" s="24">
        <v>1</v>
      </c>
      <c r="G27" s="289"/>
      <c r="H27" s="21"/>
    </row>
    <row r="28" spans="1:8" ht="13.5" customHeight="1">
      <c r="A28" s="22"/>
      <c r="B28" s="19"/>
      <c r="C28" s="19"/>
      <c r="D28" s="23" t="s">
        <v>274</v>
      </c>
      <c r="E28" s="19"/>
      <c r="F28" s="24"/>
      <c r="G28" s="289"/>
      <c r="H28" s="21"/>
    </row>
    <row r="29" spans="1:8" ht="13.5" customHeight="1">
      <c r="A29" s="119"/>
      <c r="B29" s="120"/>
      <c r="C29" s="120"/>
      <c r="D29" s="127" t="s">
        <v>265</v>
      </c>
      <c r="E29" s="120"/>
      <c r="F29" s="128"/>
      <c r="G29" s="285"/>
      <c r="H29" s="122"/>
    </row>
    <row r="30" spans="1:8" ht="13.5" customHeight="1">
      <c r="A30" s="158">
        <v>6</v>
      </c>
      <c r="B30" s="159">
        <v>764</v>
      </c>
      <c r="C30" s="19" t="s">
        <v>275</v>
      </c>
      <c r="D30" s="19" t="s">
        <v>276</v>
      </c>
      <c r="E30" s="19" t="s">
        <v>22</v>
      </c>
      <c r="F30" s="20">
        <f>F31</f>
        <v>37.5</v>
      </c>
      <c r="G30" s="289"/>
      <c r="H30" s="280">
        <f aca="true" t="shared" si="5" ref="H30">F30*G30</f>
        <v>0</v>
      </c>
    </row>
    <row r="31" spans="1:8" ht="13.5" customHeight="1">
      <c r="A31" s="22"/>
      <c r="B31" s="19"/>
      <c r="C31" s="19"/>
      <c r="D31" s="23" t="s">
        <v>266</v>
      </c>
      <c r="E31" s="19"/>
      <c r="F31" s="24">
        <v>37.5</v>
      </c>
      <c r="G31" s="289"/>
      <c r="H31" s="21"/>
    </row>
    <row r="32" spans="1:8" ht="13.5" customHeight="1">
      <c r="A32" s="22"/>
      <c r="B32" s="19"/>
      <c r="C32" s="19"/>
      <c r="D32" s="23" t="s">
        <v>280</v>
      </c>
      <c r="E32" s="19"/>
      <c r="F32" s="24"/>
      <c r="G32" s="289"/>
      <c r="H32" s="21"/>
    </row>
    <row r="33" spans="1:8" ht="13.5" customHeight="1">
      <c r="A33" s="119"/>
      <c r="B33" s="120"/>
      <c r="C33" s="120"/>
      <c r="D33" s="127" t="s">
        <v>265</v>
      </c>
      <c r="E33" s="120"/>
      <c r="F33" s="128"/>
      <c r="G33" s="285"/>
      <c r="H33" s="122"/>
    </row>
    <row r="34" spans="1:8" ht="13.5" customHeight="1">
      <c r="A34" s="158">
        <v>7</v>
      </c>
      <c r="B34" s="159">
        <v>764</v>
      </c>
      <c r="C34" s="19" t="s">
        <v>277</v>
      </c>
      <c r="D34" s="19" t="s">
        <v>278</v>
      </c>
      <c r="E34" s="19" t="s">
        <v>68</v>
      </c>
      <c r="F34" s="20">
        <f>F35</f>
        <v>3</v>
      </c>
      <c r="G34" s="289"/>
      <c r="H34" s="280">
        <f aca="true" t="shared" si="6" ref="H34">F34*G34</f>
        <v>0</v>
      </c>
    </row>
    <row r="35" spans="1:8" ht="13.5" customHeight="1">
      <c r="A35" s="22"/>
      <c r="B35" s="19"/>
      <c r="C35" s="19"/>
      <c r="D35" s="23" t="s">
        <v>279</v>
      </c>
      <c r="E35" s="19"/>
      <c r="F35" s="24">
        <v>3</v>
      </c>
      <c r="G35" s="289"/>
      <c r="H35" s="21"/>
    </row>
    <row r="36" spans="1:8" ht="13.5" customHeight="1">
      <c r="A36" s="119"/>
      <c r="B36" s="120"/>
      <c r="C36" s="120"/>
      <c r="D36" s="127" t="s">
        <v>265</v>
      </c>
      <c r="E36" s="120"/>
      <c r="F36" s="128"/>
      <c r="G36" s="285"/>
      <c r="H36" s="122"/>
    </row>
    <row r="37" spans="1:8" ht="13.5" customHeight="1">
      <c r="A37" s="158">
        <v>8</v>
      </c>
      <c r="B37" s="159">
        <v>764</v>
      </c>
      <c r="C37" s="19" t="s">
        <v>281</v>
      </c>
      <c r="D37" s="19" t="s">
        <v>282</v>
      </c>
      <c r="E37" s="19" t="s">
        <v>22</v>
      </c>
      <c r="F37" s="20">
        <f>F38</f>
        <v>21.4</v>
      </c>
      <c r="G37" s="289"/>
      <c r="H37" s="280">
        <f aca="true" t="shared" si="7" ref="H37">F37*G37</f>
        <v>0</v>
      </c>
    </row>
    <row r="38" spans="1:8" ht="13.5" customHeight="1">
      <c r="A38" s="22"/>
      <c r="B38" s="19"/>
      <c r="C38" s="19"/>
      <c r="D38" s="23" t="s">
        <v>266</v>
      </c>
      <c r="E38" s="19"/>
      <c r="F38" s="24">
        <v>21.4</v>
      </c>
      <c r="G38" s="289"/>
      <c r="H38" s="21"/>
    </row>
    <row r="39" spans="1:8" ht="13.5" customHeight="1">
      <c r="A39" s="22"/>
      <c r="B39" s="19"/>
      <c r="C39" s="19"/>
      <c r="D39" s="23" t="s">
        <v>283</v>
      </c>
      <c r="E39" s="19"/>
      <c r="F39" s="24"/>
      <c r="G39" s="289"/>
      <c r="H39" s="21"/>
    </row>
    <row r="40" spans="1:8" ht="13.5" customHeight="1">
      <c r="A40" s="119"/>
      <c r="B40" s="120"/>
      <c r="C40" s="120"/>
      <c r="D40" s="127" t="s">
        <v>265</v>
      </c>
      <c r="E40" s="120"/>
      <c r="F40" s="128"/>
      <c r="G40" s="285"/>
      <c r="H40" s="122"/>
    </row>
    <row r="41" spans="1:8" ht="13.5" customHeight="1">
      <c r="A41" s="158">
        <v>9</v>
      </c>
      <c r="B41" s="159">
        <v>764</v>
      </c>
      <c r="C41" s="19" t="s">
        <v>284</v>
      </c>
      <c r="D41" s="19" t="s">
        <v>286</v>
      </c>
      <c r="E41" s="19" t="s">
        <v>68</v>
      </c>
      <c r="F41" s="20">
        <f>F42</f>
        <v>2</v>
      </c>
      <c r="G41" s="289"/>
      <c r="H41" s="280">
        <f aca="true" t="shared" si="8" ref="H41">F41*G41</f>
        <v>0</v>
      </c>
    </row>
    <row r="42" spans="1:8" ht="13.5" customHeight="1">
      <c r="A42" s="22"/>
      <c r="B42" s="19"/>
      <c r="C42" s="19"/>
      <c r="D42" s="23" t="s">
        <v>266</v>
      </c>
      <c r="E42" s="19"/>
      <c r="F42" s="24">
        <v>2</v>
      </c>
      <c r="G42" s="289"/>
      <c r="H42" s="21"/>
    </row>
    <row r="43" spans="1:8" ht="13.5" customHeight="1">
      <c r="A43" s="119"/>
      <c r="B43" s="120"/>
      <c r="C43" s="120"/>
      <c r="D43" s="127" t="s">
        <v>265</v>
      </c>
      <c r="E43" s="120"/>
      <c r="F43" s="128"/>
      <c r="G43" s="285"/>
      <c r="H43" s="122"/>
    </row>
    <row r="44" spans="1:8" ht="13.5" customHeight="1">
      <c r="A44" s="158">
        <v>10</v>
      </c>
      <c r="B44" s="159">
        <v>764</v>
      </c>
      <c r="C44" s="19" t="s">
        <v>285</v>
      </c>
      <c r="D44" s="19" t="s">
        <v>295</v>
      </c>
      <c r="E44" s="19" t="s">
        <v>22</v>
      </c>
      <c r="F44" s="20">
        <f>F45</f>
        <v>21.7</v>
      </c>
      <c r="G44" s="289"/>
      <c r="H44" s="280">
        <f aca="true" t="shared" si="9" ref="H44">F44*G44</f>
        <v>0</v>
      </c>
    </row>
    <row r="45" spans="1:8" ht="13.5" customHeight="1">
      <c r="A45" s="22"/>
      <c r="B45" s="19"/>
      <c r="C45" s="19"/>
      <c r="D45" s="23" t="s">
        <v>288</v>
      </c>
      <c r="E45" s="19"/>
      <c r="F45" s="24">
        <v>21.7</v>
      </c>
      <c r="G45" s="289"/>
      <c r="H45" s="21"/>
    </row>
    <row r="46" spans="1:8" ht="13.5" customHeight="1">
      <c r="A46" s="119"/>
      <c r="B46" s="120"/>
      <c r="C46" s="120"/>
      <c r="D46" s="127" t="s">
        <v>265</v>
      </c>
      <c r="E46" s="120"/>
      <c r="F46" s="128"/>
      <c r="G46" s="285"/>
      <c r="H46" s="122"/>
    </row>
    <row r="47" spans="1:8" ht="13.5" customHeight="1">
      <c r="A47" s="158">
        <v>11</v>
      </c>
      <c r="B47" s="159">
        <v>764</v>
      </c>
      <c r="C47" s="19" t="s">
        <v>287</v>
      </c>
      <c r="D47" s="19" t="s">
        <v>296</v>
      </c>
      <c r="E47" s="19" t="s">
        <v>22</v>
      </c>
      <c r="F47" s="20">
        <f>F48</f>
        <v>21.4</v>
      </c>
      <c r="G47" s="289"/>
      <c r="H47" s="280">
        <f aca="true" t="shared" si="10" ref="H47">F47*G47</f>
        <v>0</v>
      </c>
    </row>
    <row r="48" spans="1:8" ht="13.5" customHeight="1">
      <c r="A48" s="119"/>
      <c r="B48" s="120"/>
      <c r="C48" s="120"/>
      <c r="D48" s="127" t="s">
        <v>266</v>
      </c>
      <c r="E48" s="120"/>
      <c r="F48" s="128">
        <v>21.4</v>
      </c>
      <c r="G48" s="285"/>
      <c r="H48" s="122"/>
    </row>
    <row r="49" spans="1:8" ht="13.5" customHeight="1">
      <c r="A49" s="119"/>
      <c r="B49" s="120"/>
      <c r="C49" s="120"/>
      <c r="D49" s="127" t="s">
        <v>265</v>
      </c>
      <c r="E49" s="120"/>
      <c r="F49" s="128"/>
      <c r="G49" s="285"/>
      <c r="H49" s="122"/>
    </row>
    <row r="50" spans="1:8" ht="13.5" customHeight="1">
      <c r="A50" s="158">
        <v>12</v>
      </c>
      <c r="B50" s="159">
        <v>764</v>
      </c>
      <c r="C50" s="19" t="s">
        <v>289</v>
      </c>
      <c r="D50" s="19" t="s">
        <v>297</v>
      </c>
      <c r="E50" s="19" t="s">
        <v>22</v>
      </c>
      <c r="F50" s="20">
        <f>F51</f>
        <v>18.8</v>
      </c>
      <c r="G50" s="289"/>
      <c r="H50" s="280">
        <f aca="true" t="shared" si="11" ref="H50">F50*G50</f>
        <v>0</v>
      </c>
    </row>
    <row r="51" spans="1:8" ht="13.5" customHeight="1">
      <c r="A51" s="119"/>
      <c r="B51" s="120"/>
      <c r="C51" s="120"/>
      <c r="D51" s="23" t="s">
        <v>288</v>
      </c>
      <c r="E51" s="120"/>
      <c r="F51" s="128">
        <v>18.8</v>
      </c>
      <c r="G51" s="285"/>
      <c r="H51" s="122"/>
    </row>
    <row r="52" spans="1:8" ht="13.5" customHeight="1">
      <c r="A52" s="119"/>
      <c r="B52" s="120"/>
      <c r="C52" s="120"/>
      <c r="D52" s="23" t="s">
        <v>290</v>
      </c>
      <c r="E52" s="120"/>
      <c r="F52" s="128"/>
      <c r="G52" s="285"/>
      <c r="H52" s="122"/>
    </row>
    <row r="53" spans="1:8" ht="13.5" customHeight="1">
      <c r="A53" s="119"/>
      <c r="B53" s="120"/>
      <c r="C53" s="120"/>
      <c r="D53" s="127" t="s">
        <v>265</v>
      </c>
      <c r="E53" s="120"/>
      <c r="F53" s="128"/>
      <c r="G53" s="285"/>
      <c r="H53" s="122"/>
    </row>
    <row r="54" spans="1:8" ht="13.5" customHeight="1">
      <c r="A54" s="158">
        <v>13</v>
      </c>
      <c r="B54" s="159">
        <v>764</v>
      </c>
      <c r="C54" s="19" t="s">
        <v>291</v>
      </c>
      <c r="D54" s="19" t="s">
        <v>298</v>
      </c>
      <c r="E54" s="19" t="s">
        <v>22</v>
      </c>
      <c r="F54" s="20">
        <f>F55</f>
        <v>18.8</v>
      </c>
      <c r="G54" s="289"/>
      <c r="H54" s="280">
        <f aca="true" t="shared" si="12" ref="H54">F54*G54</f>
        <v>0</v>
      </c>
    </row>
    <row r="55" spans="1:8" ht="13.5" customHeight="1">
      <c r="A55" s="119"/>
      <c r="B55" s="120"/>
      <c r="C55" s="120"/>
      <c r="D55" s="23" t="s">
        <v>288</v>
      </c>
      <c r="E55" s="120"/>
      <c r="F55" s="128">
        <v>18.8</v>
      </c>
      <c r="G55" s="285"/>
      <c r="H55" s="122"/>
    </row>
    <row r="56" spans="1:8" ht="13.5" customHeight="1">
      <c r="A56" s="119"/>
      <c r="B56" s="120"/>
      <c r="C56" s="120"/>
      <c r="D56" s="127" t="s">
        <v>265</v>
      </c>
      <c r="E56" s="120"/>
      <c r="F56" s="128"/>
      <c r="G56" s="285"/>
      <c r="H56" s="122"/>
    </row>
    <row r="57" spans="1:8" ht="27" customHeight="1">
      <c r="A57" s="158">
        <v>14</v>
      </c>
      <c r="B57" s="159">
        <v>764</v>
      </c>
      <c r="C57" s="19" t="s">
        <v>292</v>
      </c>
      <c r="D57" s="19" t="s">
        <v>299</v>
      </c>
      <c r="E57" s="19" t="s">
        <v>22</v>
      </c>
      <c r="F57" s="20">
        <f>F58</f>
        <v>30.5</v>
      </c>
      <c r="G57" s="289"/>
      <c r="H57" s="280">
        <f aca="true" t="shared" si="13" ref="H57">F57*G57</f>
        <v>0</v>
      </c>
    </row>
    <row r="58" spans="1:8" ht="13.5" customHeight="1">
      <c r="A58" s="119"/>
      <c r="B58" s="120"/>
      <c r="C58" s="120"/>
      <c r="D58" s="23" t="s">
        <v>288</v>
      </c>
      <c r="E58" s="120"/>
      <c r="F58" s="128">
        <v>30.5</v>
      </c>
      <c r="G58" s="285"/>
      <c r="H58" s="122"/>
    </row>
    <row r="59" spans="1:8" ht="13.5" customHeight="1">
      <c r="A59" s="119"/>
      <c r="B59" s="120"/>
      <c r="C59" s="120"/>
      <c r="D59" s="127" t="s">
        <v>265</v>
      </c>
      <c r="E59" s="120"/>
      <c r="F59" s="128"/>
      <c r="G59" s="285"/>
      <c r="H59" s="122"/>
    </row>
    <row r="60" spans="1:8" ht="13.5" customHeight="1">
      <c r="A60" s="158">
        <v>15</v>
      </c>
      <c r="B60" s="159">
        <v>764</v>
      </c>
      <c r="C60" s="19" t="s">
        <v>293</v>
      </c>
      <c r="D60" s="19" t="s">
        <v>294</v>
      </c>
      <c r="E60" s="19" t="s">
        <v>22</v>
      </c>
      <c r="F60" s="20">
        <f>F61</f>
        <v>21.2</v>
      </c>
      <c r="G60" s="289"/>
      <c r="H60" s="280">
        <f aca="true" t="shared" si="14" ref="H60">F60*G60</f>
        <v>0</v>
      </c>
    </row>
    <row r="61" spans="1:8" ht="13.5" customHeight="1">
      <c r="A61" s="119"/>
      <c r="B61" s="120"/>
      <c r="C61" s="120"/>
      <c r="D61" s="23" t="s">
        <v>481</v>
      </c>
      <c r="E61" s="120"/>
      <c r="F61" s="128">
        <v>21.2</v>
      </c>
      <c r="G61" s="285"/>
      <c r="H61" s="122"/>
    </row>
    <row r="62" spans="1:8" ht="13.5" customHeight="1">
      <c r="A62" s="119"/>
      <c r="B62" s="120"/>
      <c r="C62" s="120"/>
      <c r="D62" s="127" t="s">
        <v>482</v>
      </c>
      <c r="E62" s="120"/>
      <c r="F62" s="128"/>
      <c r="G62" s="285"/>
      <c r="H62" s="122"/>
    </row>
    <row r="63" spans="1:8" ht="13.5" customHeight="1">
      <c r="A63" s="279">
        <v>16</v>
      </c>
      <c r="B63" s="120">
        <v>998</v>
      </c>
      <c r="C63" s="120">
        <v>998764203</v>
      </c>
      <c r="D63" s="120" t="s">
        <v>90</v>
      </c>
      <c r="E63" s="120" t="s">
        <v>35</v>
      </c>
      <c r="F63" s="121">
        <v>1.61</v>
      </c>
      <c r="G63" s="285"/>
      <c r="H63" s="280">
        <f aca="true" t="shared" si="15" ref="H63:H64">F63*G63</f>
        <v>0</v>
      </c>
    </row>
    <row r="64" spans="1:8" ht="13.5" customHeight="1">
      <c r="A64" s="279">
        <v>17</v>
      </c>
      <c r="B64" s="120">
        <v>764</v>
      </c>
      <c r="C64" s="120" t="s">
        <v>407</v>
      </c>
      <c r="D64" s="120" t="s">
        <v>89</v>
      </c>
      <c r="E64" s="120" t="s">
        <v>80</v>
      </c>
      <c r="F64" s="121">
        <f>F65</f>
        <v>1</v>
      </c>
      <c r="G64" s="285"/>
      <c r="H64" s="280">
        <f t="shared" si="15"/>
        <v>0</v>
      </c>
    </row>
    <row r="65" spans="1:8" ht="27" customHeight="1">
      <c r="A65" s="124"/>
      <c r="B65" s="126"/>
      <c r="C65" s="126"/>
      <c r="D65" s="127" t="s">
        <v>81</v>
      </c>
      <c r="E65" s="126"/>
      <c r="F65" s="128">
        <v>1</v>
      </c>
      <c r="G65" s="291"/>
      <c r="H65" s="122"/>
    </row>
    <row r="66" spans="1:8" ht="15">
      <c r="A66" s="33"/>
      <c r="B66" s="34"/>
      <c r="C66" s="34"/>
      <c r="D66" s="34"/>
      <c r="E66" s="34"/>
      <c r="F66" s="35"/>
      <c r="G66" s="36"/>
      <c r="H66" s="36"/>
    </row>
    <row r="67" spans="1:8" ht="15">
      <c r="A67" s="317" t="s">
        <v>55</v>
      </c>
      <c r="B67" s="318"/>
      <c r="C67" s="319"/>
      <c r="D67" s="144" t="s">
        <v>83</v>
      </c>
      <c r="E67" s="145"/>
      <c r="F67" s="146"/>
      <c r="G67" s="147"/>
      <c r="H67" s="148">
        <f>H9</f>
        <v>0</v>
      </c>
    </row>
    <row r="68" spans="1:8" ht="15">
      <c r="A68" s="37"/>
      <c r="B68" s="38"/>
      <c r="C68" s="38"/>
      <c r="D68" s="39"/>
      <c r="E68" s="40"/>
      <c r="F68" s="41"/>
      <c r="G68" s="42"/>
      <c r="H68" s="43"/>
    </row>
    <row r="69" spans="1:8" ht="15">
      <c r="A69" s="44" t="s">
        <v>56</v>
      </c>
      <c r="B69" s="44"/>
      <c r="C69" s="44"/>
      <c r="D69" s="44"/>
      <c r="E69" s="44"/>
      <c r="F69" s="44"/>
      <c r="G69" s="44"/>
      <c r="H69" s="44"/>
    </row>
    <row r="70" spans="1:8" ht="27" customHeight="1">
      <c r="A70" s="316" t="s">
        <v>57</v>
      </c>
      <c r="B70" s="316"/>
      <c r="C70" s="316"/>
      <c r="D70" s="316"/>
      <c r="E70" s="316"/>
      <c r="F70" s="316"/>
      <c r="G70" s="316"/>
      <c r="H70" s="44"/>
    </row>
    <row r="71" spans="1:8" s="80" customFormat="1" ht="90" customHeight="1">
      <c r="A71" s="316" t="s">
        <v>346</v>
      </c>
      <c r="B71" s="316"/>
      <c r="C71" s="316"/>
      <c r="D71" s="316"/>
      <c r="E71" s="316"/>
      <c r="F71" s="316"/>
      <c r="G71" s="316"/>
      <c r="H71" s="44"/>
    </row>
    <row r="72" spans="1:8" ht="15">
      <c r="A72" s="316" t="s">
        <v>58</v>
      </c>
      <c r="B72" s="316"/>
      <c r="C72" s="316"/>
      <c r="D72" s="316"/>
      <c r="E72" s="316"/>
      <c r="F72" s="316"/>
      <c r="G72" s="316"/>
      <c r="H72" s="45"/>
    </row>
    <row r="73" spans="1:8" ht="15">
      <c r="A73" s="9"/>
      <c r="B73" s="9"/>
      <c r="C73" s="9"/>
      <c r="D73" s="9"/>
      <c r="E73" s="9"/>
      <c r="F73" s="9"/>
      <c r="G73" s="9"/>
      <c r="H73" s="9"/>
    </row>
    <row r="74" spans="1:8" ht="15">
      <c r="A74" s="9"/>
      <c r="B74" s="9"/>
      <c r="C74" s="9"/>
      <c r="D74" s="9"/>
      <c r="E74" s="9"/>
      <c r="F74" s="9"/>
      <c r="G74" s="9"/>
      <c r="H74" s="9"/>
    </row>
  </sheetData>
  <sheetProtection password="EDEC" sheet="1" objects="1" scenarios="1"/>
  <mergeCells count="4">
    <mergeCell ref="A67:C67"/>
    <mergeCell ref="A70:G70"/>
    <mergeCell ref="A71:G71"/>
    <mergeCell ref="A72:G72"/>
  </mergeCells>
  <printOptions/>
  <pageMargins left="0.7086614173228347" right="0.7086614173228347" top="0.7874015748031497" bottom="0.7874015748031497" header="0.31496062992125984" footer="0.31496062992125984"/>
  <pageSetup fitToHeight="99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workbookViewId="0" topLeftCell="A1">
      <selection activeCell="G23" sqref="G23"/>
    </sheetView>
  </sheetViews>
  <sheetFormatPr defaultColWidth="9.140625" defaultRowHeight="15"/>
  <cols>
    <col min="1" max="2" width="4.7109375" style="7" customWidth="1"/>
    <col min="3" max="3" width="13.7109375" style="7" customWidth="1"/>
    <col min="4" max="4" width="64.7109375" style="7" customWidth="1"/>
    <col min="5" max="5" width="6.7109375" style="7" customWidth="1"/>
    <col min="6" max="6" width="8.7109375" style="7" customWidth="1"/>
    <col min="7" max="7" width="10.7109375" style="7" customWidth="1"/>
    <col min="8" max="8" width="15.7109375" style="7" customWidth="1"/>
  </cols>
  <sheetData>
    <row r="1" spans="1:8" ht="20.25">
      <c r="A1" s="4" t="s">
        <v>486</v>
      </c>
      <c r="B1" s="5"/>
      <c r="C1" s="5"/>
      <c r="D1" s="5"/>
      <c r="E1" s="5"/>
      <c r="F1" s="5"/>
      <c r="G1" s="5"/>
      <c r="H1" s="5"/>
    </row>
    <row r="2" spans="1:8" ht="15">
      <c r="A2" s="2" t="s">
        <v>62</v>
      </c>
      <c r="B2" s="2"/>
      <c r="C2" s="6"/>
      <c r="D2" s="6"/>
      <c r="E2" s="6"/>
      <c r="F2" s="6"/>
      <c r="G2" s="5"/>
      <c r="H2" s="5"/>
    </row>
    <row r="3" spans="1:8" ht="15">
      <c r="A3" s="2" t="s">
        <v>63</v>
      </c>
      <c r="B3" s="1"/>
      <c r="C3" s="3"/>
      <c r="D3" s="9"/>
      <c r="E3" s="9"/>
      <c r="F3" s="9"/>
      <c r="G3" s="9"/>
      <c r="H3" s="9"/>
    </row>
    <row r="4" spans="1:8" ht="15">
      <c r="A4" s="2" t="s">
        <v>64</v>
      </c>
      <c r="B4" s="1"/>
      <c r="C4" s="3"/>
      <c r="D4" s="9"/>
      <c r="E4" s="9"/>
      <c r="F4" s="9"/>
      <c r="G4" s="9"/>
      <c r="H4" s="9"/>
    </row>
    <row r="5" spans="1:8" ht="15">
      <c r="A5" s="2" t="s">
        <v>189</v>
      </c>
      <c r="B5" s="1"/>
      <c r="C5" s="3"/>
      <c r="D5" s="9"/>
      <c r="E5" s="9"/>
      <c r="F5" s="9"/>
      <c r="G5" s="9"/>
      <c r="H5" s="9"/>
    </row>
    <row r="6" spans="1:8" ht="15">
      <c r="A6" s="2"/>
      <c r="B6" s="1"/>
      <c r="C6" s="3"/>
      <c r="D6" s="9"/>
      <c r="E6" s="9"/>
      <c r="F6" s="9"/>
      <c r="G6" s="9"/>
      <c r="H6" s="9"/>
    </row>
    <row r="7" spans="1:8" ht="22.5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</row>
    <row r="8" spans="1:8" ht="15">
      <c r="A8" s="8" t="s">
        <v>8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>
        <v>8</v>
      </c>
    </row>
    <row r="9" spans="1:8" ht="20.1" customHeight="1">
      <c r="A9" s="14"/>
      <c r="B9" s="15"/>
      <c r="C9" s="15" t="s">
        <v>31</v>
      </c>
      <c r="D9" s="15" t="s">
        <v>32</v>
      </c>
      <c r="E9" s="15"/>
      <c r="F9" s="29"/>
      <c r="G9" s="17"/>
      <c r="H9" s="17">
        <f>H10</f>
        <v>0</v>
      </c>
    </row>
    <row r="10" spans="1:8" ht="13.5" customHeight="1">
      <c r="A10" s="14"/>
      <c r="B10" s="28"/>
      <c r="C10" s="130">
        <v>790</v>
      </c>
      <c r="D10" s="130" t="s">
        <v>52</v>
      </c>
      <c r="E10" s="15"/>
      <c r="F10" s="16"/>
      <c r="G10" s="17"/>
      <c r="H10" s="17">
        <f>SUM(H11:H32)</f>
        <v>0</v>
      </c>
    </row>
    <row r="11" spans="1:8" ht="13.5" customHeight="1">
      <c r="A11" s="158">
        <v>1</v>
      </c>
      <c r="B11" s="159">
        <v>790</v>
      </c>
      <c r="C11" s="19" t="s">
        <v>92</v>
      </c>
      <c r="D11" s="19" t="s">
        <v>96</v>
      </c>
      <c r="E11" s="19" t="s">
        <v>68</v>
      </c>
      <c r="F11" s="20">
        <f>F12</f>
        <v>1</v>
      </c>
      <c r="G11" s="289"/>
      <c r="H11" s="160">
        <f>F11*G11</f>
        <v>0</v>
      </c>
    </row>
    <row r="12" spans="1:8" ht="13.5" customHeight="1">
      <c r="A12" s="22"/>
      <c r="B12" s="19"/>
      <c r="C12" s="19"/>
      <c r="D12" s="23" t="s">
        <v>94</v>
      </c>
      <c r="E12" s="19"/>
      <c r="F12" s="24">
        <v>1</v>
      </c>
      <c r="G12" s="289"/>
      <c r="H12" s="21"/>
    </row>
    <row r="13" spans="1:8" ht="13.5" customHeight="1">
      <c r="A13" s="119"/>
      <c r="B13" s="120"/>
      <c r="C13" s="120"/>
      <c r="D13" s="127" t="s">
        <v>67</v>
      </c>
      <c r="E13" s="120"/>
      <c r="F13" s="128"/>
      <c r="G13" s="285"/>
      <c r="H13" s="122"/>
    </row>
    <row r="14" spans="1:8" ht="13.5" customHeight="1">
      <c r="A14" s="158">
        <v>2</v>
      </c>
      <c r="B14" s="159">
        <v>790</v>
      </c>
      <c r="C14" s="19" t="s">
        <v>95</v>
      </c>
      <c r="D14" s="19" t="s">
        <v>100</v>
      </c>
      <c r="E14" s="19" t="s">
        <v>68</v>
      </c>
      <c r="F14" s="20">
        <f>F15</f>
        <v>1</v>
      </c>
      <c r="G14" s="289"/>
      <c r="H14" s="160">
        <f>F14*G14</f>
        <v>0</v>
      </c>
    </row>
    <row r="15" spans="1:8" ht="13.5" customHeight="1">
      <c r="A15" s="22"/>
      <c r="B15" s="19"/>
      <c r="C15" s="19"/>
      <c r="D15" s="23" t="s">
        <v>99</v>
      </c>
      <c r="E15" s="19"/>
      <c r="F15" s="24">
        <v>1</v>
      </c>
      <c r="G15" s="289"/>
      <c r="H15" s="21"/>
    </row>
    <row r="16" spans="1:8" ht="13.5" customHeight="1">
      <c r="A16" s="119"/>
      <c r="B16" s="120"/>
      <c r="C16" s="120"/>
      <c r="D16" s="127" t="s">
        <v>103</v>
      </c>
      <c r="E16" s="120"/>
      <c r="F16" s="128"/>
      <c r="G16" s="285"/>
      <c r="H16" s="122"/>
    </row>
    <row r="17" spans="1:8" ht="13.5" customHeight="1">
      <c r="A17" s="158">
        <v>3</v>
      </c>
      <c r="B17" s="159">
        <v>790</v>
      </c>
      <c r="C17" s="19" t="s">
        <v>101</v>
      </c>
      <c r="D17" s="19" t="s">
        <v>102</v>
      </c>
      <c r="E17" s="19" t="s">
        <v>68</v>
      </c>
      <c r="F17" s="20">
        <f>F18</f>
        <v>4</v>
      </c>
      <c r="G17" s="289"/>
      <c r="H17" s="160">
        <f>F17*G17</f>
        <v>0</v>
      </c>
    </row>
    <row r="18" spans="1:8" ht="13.5" customHeight="1">
      <c r="A18" s="119"/>
      <c r="B18" s="120"/>
      <c r="C18" s="120"/>
      <c r="D18" s="127" t="s">
        <v>301</v>
      </c>
      <c r="E18" s="120"/>
      <c r="F18" s="128">
        <v>4</v>
      </c>
      <c r="G18" s="285"/>
      <c r="H18" s="122"/>
    </row>
    <row r="19" spans="1:8" s="7" customFormat="1" ht="13.5" customHeight="1">
      <c r="A19" s="158">
        <v>4</v>
      </c>
      <c r="B19" s="159">
        <v>790</v>
      </c>
      <c r="C19" s="19" t="s">
        <v>300</v>
      </c>
      <c r="D19" s="19" t="s">
        <v>310</v>
      </c>
      <c r="E19" s="19" t="s">
        <v>68</v>
      </c>
      <c r="F19" s="20">
        <f>F20</f>
        <v>3</v>
      </c>
      <c r="G19" s="289"/>
      <c r="H19" s="160">
        <f>F19*G19</f>
        <v>0</v>
      </c>
    </row>
    <row r="20" spans="1:8" s="7" customFormat="1" ht="13.5" customHeight="1">
      <c r="A20" s="119"/>
      <c r="B20" s="120"/>
      <c r="C20" s="120"/>
      <c r="D20" s="127" t="s">
        <v>480</v>
      </c>
      <c r="E20" s="120"/>
      <c r="F20" s="128">
        <v>3</v>
      </c>
      <c r="G20" s="285"/>
      <c r="H20" s="122"/>
    </row>
    <row r="21" spans="1:8" s="7" customFormat="1" ht="13.5" customHeight="1">
      <c r="A21" s="119"/>
      <c r="B21" s="120"/>
      <c r="C21" s="120"/>
      <c r="D21" s="127" t="s">
        <v>301</v>
      </c>
      <c r="E21" s="120"/>
      <c r="F21" s="128"/>
      <c r="G21" s="285"/>
      <c r="H21" s="122"/>
    </row>
    <row r="22" spans="1:8" s="7" customFormat="1" ht="13.5" customHeight="1">
      <c r="A22" s="158">
        <v>5</v>
      </c>
      <c r="B22" s="159">
        <v>790</v>
      </c>
      <c r="C22" s="19" t="s">
        <v>302</v>
      </c>
      <c r="D22" s="19" t="s">
        <v>303</v>
      </c>
      <c r="E22" s="19" t="s">
        <v>68</v>
      </c>
      <c r="F22" s="20">
        <f>F23</f>
        <v>3</v>
      </c>
      <c r="G22" s="289"/>
      <c r="H22" s="160">
        <f>F22*G22</f>
        <v>0</v>
      </c>
    </row>
    <row r="23" spans="1:8" s="7" customFormat="1" ht="13.5" customHeight="1">
      <c r="A23" s="119"/>
      <c r="B23" s="120"/>
      <c r="C23" s="120"/>
      <c r="D23" s="127" t="s">
        <v>304</v>
      </c>
      <c r="E23" s="120"/>
      <c r="F23" s="128">
        <v>3</v>
      </c>
      <c r="G23" s="285"/>
      <c r="H23" s="122"/>
    </row>
    <row r="24" spans="1:8" s="7" customFormat="1" ht="13.5" customHeight="1">
      <c r="A24" s="119"/>
      <c r="B24" s="120"/>
      <c r="C24" s="120"/>
      <c r="D24" s="127" t="s">
        <v>301</v>
      </c>
      <c r="E24" s="120"/>
      <c r="F24" s="128"/>
      <c r="G24" s="285"/>
      <c r="H24" s="122"/>
    </row>
    <row r="25" spans="1:8" s="7" customFormat="1" ht="13.5" customHeight="1">
      <c r="A25" s="158">
        <v>6</v>
      </c>
      <c r="B25" s="159">
        <v>790</v>
      </c>
      <c r="C25" s="19" t="s">
        <v>305</v>
      </c>
      <c r="D25" s="19" t="s">
        <v>309</v>
      </c>
      <c r="E25" s="19" t="s">
        <v>68</v>
      </c>
      <c r="F25" s="20">
        <f>F26</f>
        <v>1</v>
      </c>
      <c r="G25" s="289"/>
      <c r="H25" s="160">
        <f>F25*G25</f>
        <v>0</v>
      </c>
    </row>
    <row r="26" spans="1:8" s="7" customFormat="1" ht="13.5" customHeight="1">
      <c r="A26" s="119"/>
      <c r="B26" s="120"/>
      <c r="C26" s="120"/>
      <c r="D26" s="127" t="s">
        <v>306</v>
      </c>
      <c r="E26" s="120"/>
      <c r="F26" s="128">
        <v>1</v>
      </c>
      <c r="G26" s="285"/>
      <c r="H26" s="122"/>
    </row>
    <row r="27" spans="1:8" s="7" customFormat="1" ht="13.5" customHeight="1">
      <c r="A27" s="119"/>
      <c r="B27" s="120"/>
      <c r="C27" s="120"/>
      <c r="D27" s="127" t="s">
        <v>301</v>
      </c>
      <c r="E27" s="120"/>
      <c r="F27" s="128"/>
      <c r="G27" s="285"/>
      <c r="H27" s="122"/>
    </row>
    <row r="28" spans="1:8" s="7" customFormat="1" ht="13.5" customHeight="1">
      <c r="A28" s="158">
        <v>7</v>
      </c>
      <c r="B28" s="159">
        <v>790</v>
      </c>
      <c r="C28" s="19" t="s">
        <v>307</v>
      </c>
      <c r="D28" s="19" t="s">
        <v>308</v>
      </c>
      <c r="E28" s="19" t="s">
        <v>68</v>
      </c>
      <c r="F28" s="20">
        <f>F29</f>
        <v>2</v>
      </c>
      <c r="G28" s="289"/>
      <c r="H28" s="160">
        <f>F28*G28</f>
        <v>0</v>
      </c>
    </row>
    <row r="29" spans="1:8" s="7" customFormat="1" ht="13.5" customHeight="1">
      <c r="A29" s="119"/>
      <c r="B29" s="120"/>
      <c r="C29" s="120"/>
      <c r="D29" s="127" t="s">
        <v>301</v>
      </c>
      <c r="E29" s="120"/>
      <c r="F29" s="128">
        <v>2</v>
      </c>
      <c r="G29" s="285"/>
      <c r="H29" s="122"/>
    </row>
    <row r="30" spans="1:8" ht="13.5" customHeight="1">
      <c r="A30" s="279">
        <v>4</v>
      </c>
      <c r="B30" s="281">
        <v>790</v>
      </c>
      <c r="C30" s="120">
        <v>998790204</v>
      </c>
      <c r="D30" s="120" t="s">
        <v>91</v>
      </c>
      <c r="E30" s="120" t="s">
        <v>35</v>
      </c>
      <c r="F30" s="121">
        <v>1.89</v>
      </c>
      <c r="G30" s="289"/>
      <c r="H30" s="21">
        <f>F30*G30</f>
        <v>0</v>
      </c>
    </row>
    <row r="31" spans="1:8" ht="13.5" customHeight="1">
      <c r="A31" s="279">
        <v>5</v>
      </c>
      <c r="B31" s="120">
        <v>790</v>
      </c>
      <c r="C31" s="120" t="s">
        <v>408</v>
      </c>
      <c r="D31" s="120" t="s">
        <v>93</v>
      </c>
      <c r="E31" s="120" t="s">
        <v>80</v>
      </c>
      <c r="F31" s="121">
        <f>F32</f>
        <v>1</v>
      </c>
      <c r="G31" s="285"/>
      <c r="H31" s="280">
        <f aca="true" t="shared" si="0" ref="H31">F31*G31</f>
        <v>0</v>
      </c>
    </row>
    <row r="32" spans="1:8" ht="27" customHeight="1">
      <c r="A32" s="124"/>
      <c r="B32" s="126"/>
      <c r="C32" s="126"/>
      <c r="D32" s="127" t="s">
        <v>81</v>
      </c>
      <c r="E32" s="126"/>
      <c r="F32" s="128">
        <v>1</v>
      </c>
      <c r="G32" s="291"/>
      <c r="H32" s="122"/>
    </row>
    <row r="33" spans="1:8" ht="15">
      <c r="A33" s="33"/>
      <c r="B33" s="34"/>
      <c r="C33" s="34"/>
      <c r="D33" s="34"/>
      <c r="E33" s="34"/>
      <c r="F33" s="35"/>
      <c r="G33" s="36"/>
      <c r="H33" s="36"/>
    </row>
    <row r="34" spans="1:8" ht="15">
      <c r="A34" s="317" t="s">
        <v>55</v>
      </c>
      <c r="B34" s="318"/>
      <c r="C34" s="319"/>
      <c r="D34" s="144" t="s">
        <v>78</v>
      </c>
      <c r="E34" s="145"/>
      <c r="F34" s="146"/>
      <c r="G34" s="147"/>
      <c r="H34" s="148">
        <f>H9</f>
        <v>0</v>
      </c>
    </row>
    <row r="35" spans="1:8" ht="15">
      <c r="A35" s="37"/>
      <c r="B35" s="38"/>
      <c r="C35" s="38"/>
      <c r="D35" s="39"/>
      <c r="E35" s="40"/>
      <c r="F35" s="41"/>
      <c r="G35" s="42"/>
      <c r="H35" s="43"/>
    </row>
    <row r="36" spans="1:8" ht="15">
      <c r="A36" s="44" t="s">
        <v>56</v>
      </c>
      <c r="B36" s="44"/>
      <c r="C36" s="44"/>
      <c r="D36" s="44"/>
      <c r="E36" s="44"/>
      <c r="F36" s="44"/>
      <c r="G36" s="44"/>
      <c r="H36" s="44"/>
    </row>
    <row r="37" spans="1:8" ht="27" customHeight="1">
      <c r="A37" s="316" t="s">
        <v>57</v>
      </c>
      <c r="B37" s="316"/>
      <c r="C37" s="316"/>
      <c r="D37" s="316"/>
      <c r="E37" s="316"/>
      <c r="F37" s="316"/>
      <c r="G37" s="316"/>
      <c r="H37" s="44"/>
    </row>
    <row r="38" spans="1:8" s="80" customFormat="1" ht="90" customHeight="1">
      <c r="A38" s="316" t="s">
        <v>346</v>
      </c>
      <c r="B38" s="316"/>
      <c r="C38" s="316"/>
      <c r="D38" s="316"/>
      <c r="E38" s="316"/>
      <c r="F38" s="316"/>
      <c r="G38" s="316"/>
      <c r="H38" s="44"/>
    </row>
    <row r="39" spans="1:8" ht="15">
      <c r="A39" s="316" t="s">
        <v>58</v>
      </c>
      <c r="B39" s="316"/>
      <c r="C39" s="316"/>
      <c r="D39" s="316"/>
      <c r="E39" s="316"/>
      <c r="F39" s="316"/>
      <c r="G39" s="316"/>
      <c r="H39" s="45"/>
    </row>
    <row r="40" spans="1:8" ht="15">
      <c r="A40" s="9"/>
      <c r="B40" s="9"/>
      <c r="C40" s="9"/>
      <c r="D40" s="9"/>
      <c r="E40" s="9"/>
      <c r="F40" s="9"/>
      <c r="G40" s="9"/>
      <c r="H40" s="9"/>
    </row>
    <row r="41" spans="1:8" ht="15">
      <c r="A41" s="9"/>
      <c r="B41" s="9"/>
      <c r="C41" s="9"/>
      <c r="D41" s="9"/>
      <c r="E41" s="9"/>
      <c r="F41" s="9"/>
      <c r="G41" s="9"/>
      <c r="H41" s="9"/>
    </row>
  </sheetData>
  <sheetProtection password="EDEC" sheet="1" objects="1" scenarios="1"/>
  <mergeCells count="4">
    <mergeCell ref="A34:C34"/>
    <mergeCell ref="A37:G37"/>
    <mergeCell ref="A38:G38"/>
    <mergeCell ref="A39:G39"/>
  </mergeCells>
  <printOptions/>
  <pageMargins left="0.7086614173228347" right="0.7086614173228347" top="0.7874015748031497" bottom="0.7874015748031497" header="0.31496062992125984" footer="0.31496062992125984"/>
  <pageSetup fitToHeight="99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39"/>
  <sheetViews>
    <sheetView workbookViewId="0" topLeftCell="A1">
      <selection activeCell="J26" sqref="J26"/>
    </sheetView>
  </sheetViews>
  <sheetFormatPr defaultColWidth="9.140625" defaultRowHeight="15"/>
  <cols>
    <col min="1" max="1" width="4.7109375" style="0" customWidth="1"/>
    <col min="2" max="2" width="11.7109375" style="0" customWidth="1"/>
    <col min="3" max="3" width="40.7109375" style="0" customWidth="1"/>
    <col min="4" max="4" width="5.7109375" style="0" customWidth="1"/>
    <col min="5" max="5" width="8.7109375" style="0" customWidth="1"/>
    <col min="6" max="6" width="9.7109375" style="0" customWidth="1"/>
    <col min="7" max="7" width="13.7109375" style="0" customWidth="1"/>
  </cols>
  <sheetData>
    <row r="1" spans="1:8" ht="20.25">
      <c r="A1" s="4" t="s">
        <v>486</v>
      </c>
      <c r="B1" s="5"/>
      <c r="C1" s="5"/>
      <c r="D1" s="5"/>
      <c r="E1" s="5"/>
      <c r="F1" s="5"/>
      <c r="G1" s="5"/>
      <c r="H1" s="5"/>
    </row>
    <row r="2" spans="1:8" ht="15">
      <c r="A2" s="2" t="s">
        <v>62</v>
      </c>
      <c r="B2" s="2"/>
      <c r="C2" s="6"/>
      <c r="D2" s="6"/>
      <c r="E2" s="6"/>
      <c r="F2" s="6"/>
      <c r="G2" s="5"/>
      <c r="H2" s="5"/>
    </row>
    <row r="3" spans="1:8" ht="15">
      <c r="A3" s="2" t="s">
        <v>63</v>
      </c>
      <c r="B3" s="1"/>
      <c r="C3" s="3"/>
      <c r="D3" s="9"/>
      <c r="E3" s="9"/>
      <c r="F3" s="9"/>
      <c r="G3" s="9"/>
      <c r="H3" s="9"/>
    </row>
    <row r="4" spans="1:8" ht="15">
      <c r="A4" s="2" t="s">
        <v>64</v>
      </c>
      <c r="B4" s="1"/>
      <c r="C4" s="3"/>
      <c r="D4" s="9"/>
      <c r="E4" s="9"/>
      <c r="F4" s="9"/>
      <c r="G4" s="9"/>
      <c r="H4" s="9"/>
    </row>
    <row r="5" spans="1:8" ht="15">
      <c r="A5" s="2" t="s">
        <v>188</v>
      </c>
      <c r="B5" s="1"/>
      <c r="C5" s="3"/>
      <c r="D5" s="9"/>
      <c r="E5" s="9"/>
      <c r="F5" s="9"/>
      <c r="G5" s="9"/>
      <c r="H5" s="9"/>
    </row>
    <row r="6" spans="1:8" ht="15">
      <c r="A6" s="2"/>
      <c r="B6" s="1"/>
      <c r="C6" s="3"/>
      <c r="D6" s="9"/>
      <c r="E6" s="9"/>
      <c r="F6" s="9"/>
      <c r="G6" s="9"/>
      <c r="H6" s="9"/>
    </row>
    <row r="7" spans="1:7" s="46" customFormat="1" ht="12.75">
      <c r="A7" s="47" t="s">
        <v>133</v>
      </c>
      <c r="B7" s="48" t="s">
        <v>134</v>
      </c>
      <c r="C7" s="48" t="s">
        <v>135</v>
      </c>
      <c r="D7" s="48" t="s">
        <v>4</v>
      </c>
      <c r="E7" s="49" t="s">
        <v>136</v>
      </c>
      <c r="F7" s="48" t="s">
        <v>137</v>
      </c>
      <c r="G7" s="50" t="s">
        <v>138</v>
      </c>
    </row>
    <row r="8" spans="1:15" s="46" customFormat="1" ht="12.75">
      <c r="A8" s="51" t="s">
        <v>139</v>
      </c>
      <c r="B8" s="52" t="s">
        <v>140</v>
      </c>
      <c r="C8" s="53" t="s">
        <v>141</v>
      </c>
      <c r="D8" s="54"/>
      <c r="E8" s="55"/>
      <c r="F8" s="55"/>
      <c r="G8" s="56"/>
      <c r="H8" s="57"/>
      <c r="I8" s="57"/>
      <c r="O8" s="58">
        <v>1</v>
      </c>
    </row>
    <row r="9" spans="1:104" s="46" customFormat="1" ht="13.5" customHeight="1">
      <c r="A9" s="59">
        <v>1</v>
      </c>
      <c r="B9" s="60" t="s">
        <v>142</v>
      </c>
      <c r="C9" s="61" t="s">
        <v>143</v>
      </c>
      <c r="D9" s="62" t="s">
        <v>68</v>
      </c>
      <c r="E9" s="63">
        <v>1</v>
      </c>
      <c r="F9" s="295"/>
      <c r="G9" s="64">
        <f>E9*F9</f>
        <v>0</v>
      </c>
      <c r="O9" s="58">
        <v>2</v>
      </c>
      <c r="AA9" s="46">
        <v>1</v>
      </c>
      <c r="AB9" s="46">
        <v>9</v>
      </c>
      <c r="AC9" s="46">
        <v>9</v>
      </c>
      <c r="AZ9" s="46">
        <v>4</v>
      </c>
      <c r="BA9" s="46">
        <f>IF(AZ9=1,G9,0)</f>
        <v>0</v>
      </c>
      <c r="BB9" s="46">
        <f>IF(AZ9=2,G9,0)</f>
        <v>0</v>
      </c>
      <c r="BC9" s="46">
        <f>IF(AZ9=3,G9,0)</f>
        <v>0</v>
      </c>
      <c r="BD9" s="46">
        <f>IF(AZ9=4,G9,0)</f>
        <v>0</v>
      </c>
      <c r="BE9" s="46">
        <f>IF(AZ9=5,G9,0)</f>
        <v>0</v>
      </c>
      <c r="CA9" s="58">
        <v>1</v>
      </c>
      <c r="CB9" s="58">
        <v>9</v>
      </c>
      <c r="CZ9" s="46">
        <v>0</v>
      </c>
    </row>
    <row r="10" spans="1:15" s="46" customFormat="1" ht="13.5" customHeight="1">
      <c r="A10" s="65"/>
      <c r="B10" s="66"/>
      <c r="C10" s="322" t="s">
        <v>144</v>
      </c>
      <c r="D10" s="323"/>
      <c r="E10" s="323"/>
      <c r="F10" s="323"/>
      <c r="G10" s="324"/>
      <c r="L10" s="67" t="s">
        <v>144</v>
      </c>
      <c r="O10" s="58">
        <v>3</v>
      </c>
    </row>
    <row r="11" spans="1:104" s="46" customFormat="1" ht="13.5" customHeight="1">
      <c r="A11" s="59">
        <v>2</v>
      </c>
      <c r="B11" s="60" t="s">
        <v>145</v>
      </c>
      <c r="C11" s="61" t="s">
        <v>146</v>
      </c>
      <c r="D11" s="62" t="s">
        <v>68</v>
      </c>
      <c r="E11" s="63">
        <v>4</v>
      </c>
      <c r="F11" s="295"/>
      <c r="G11" s="64">
        <f>E11*F11</f>
        <v>0</v>
      </c>
      <c r="O11" s="58">
        <v>2</v>
      </c>
      <c r="AA11" s="46">
        <v>1</v>
      </c>
      <c r="AB11" s="46">
        <v>9</v>
      </c>
      <c r="AC11" s="46">
        <v>9</v>
      </c>
      <c r="AZ11" s="46">
        <v>4</v>
      </c>
      <c r="BA11" s="46">
        <f>IF(AZ11=1,G11,0)</f>
        <v>0</v>
      </c>
      <c r="BB11" s="46">
        <f>IF(AZ11=2,G11,0)</f>
        <v>0</v>
      </c>
      <c r="BC11" s="46">
        <f>IF(AZ11=3,G11,0)</f>
        <v>0</v>
      </c>
      <c r="BD11" s="46">
        <f>IF(AZ11=4,G11,0)</f>
        <v>0</v>
      </c>
      <c r="BE11" s="46">
        <f>IF(AZ11=5,G11,0)</f>
        <v>0</v>
      </c>
      <c r="CA11" s="58">
        <v>1</v>
      </c>
      <c r="CB11" s="58">
        <v>9</v>
      </c>
      <c r="CZ11" s="46">
        <v>0</v>
      </c>
    </row>
    <row r="12" spans="1:15" s="46" customFormat="1" ht="13.5" customHeight="1">
      <c r="A12" s="65"/>
      <c r="B12" s="68"/>
      <c r="C12" s="320" t="s">
        <v>147</v>
      </c>
      <c r="D12" s="321"/>
      <c r="E12" s="69">
        <v>1</v>
      </c>
      <c r="F12" s="70"/>
      <c r="G12" s="71"/>
      <c r="M12" s="67" t="s">
        <v>147</v>
      </c>
      <c r="O12" s="58"/>
    </row>
    <row r="13" spans="1:15" s="46" customFormat="1" ht="13.5" customHeight="1">
      <c r="A13" s="65"/>
      <c r="B13" s="68"/>
      <c r="C13" s="320" t="s">
        <v>148</v>
      </c>
      <c r="D13" s="321"/>
      <c r="E13" s="69">
        <v>3</v>
      </c>
      <c r="F13" s="70"/>
      <c r="G13" s="71"/>
      <c r="M13" s="67" t="s">
        <v>148</v>
      </c>
      <c r="O13" s="58"/>
    </row>
    <row r="14" spans="1:104" s="46" customFormat="1" ht="13.5" customHeight="1">
      <c r="A14" s="59">
        <v>3</v>
      </c>
      <c r="B14" s="60" t="s">
        <v>149</v>
      </c>
      <c r="C14" s="61" t="s">
        <v>150</v>
      </c>
      <c r="D14" s="62" t="s">
        <v>22</v>
      </c>
      <c r="E14" s="63">
        <v>58</v>
      </c>
      <c r="F14" s="295"/>
      <c r="G14" s="64">
        <f>E14*F14</f>
        <v>0</v>
      </c>
      <c r="O14" s="58">
        <v>2</v>
      </c>
      <c r="AA14" s="46">
        <v>1</v>
      </c>
      <c r="AB14" s="46">
        <v>9</v>
      </c>
      <c r="AC14" s="46">
        <v>9</v>
      </c>
      <c r="AZ14" s="46">
        <v>4</v>
      </c>
      <c r="BA14" s="46">
        <f>IF(AZ14=1,G14,0)</f>
        <v>0</v>
      </c>
      <c r="BB14" s="46">
        <f>IF(AZ14=2,G14,0)</f>
        <v>0</v>
      </c>
      <c r="BC14" s="46">
        <f>IF(AZ14=3,G14,0)</f>
        <v>0</v>
      </c>
      <c r="BD14" s="46">
        <f>IF(AZ14=4,G14,0)</f>
        <v>0</v>
      </c>
      <c r="BE14" s="46">
        <f>IF(AZ14=5,G14,0)</f>
        <v>0</v>
      </c>
      <c r="CA14" s="58">
        <v>1</v>
      </c>
      <c r="CB14" s="58">
        <v>9</v>
      </c>
      <c r="CZ14" s="46">
        <v>0</v>
      </c>
    </row>
    <row r="15" spans="1:15" s="46" customFormat="1" ht="13.5" customHeight="1">
      <c r="A15" s="65"/>
      <c r="B15" s="66"/>
      <c r="C15" s="322" t="s">
        <v>151</v>
      </c>
      <c r="D15" s="323"/>
      <c r="E15" s="323"/>
      <c r="F15" s="323"/>
      <c r="G15" s="324"/>
      <c r="L15" s="67" t="s">
        <v>151</v>
      </c>
      <c r="O15" s="58">
        <v>3</v>
      </c>
    </row>
    <row r="16" spans="1:15" s="46" customFormat="1" ht="13.5" customHeight="1">
      <c r="A16" s="65"/>
      <c r="B16" s="68"/>
      <c r="C16" s="320" t="s">
        <v>152</v>
      </c>
      <c r="D16" s="321"/>
      <c r="E16" s="69">
        <v>2</v>
      </c>
      <c r="F16" s="70"/>
      <c r="G16" s="71"/>
      <c r="M16" s="67" t="s">
        <v>152</v>
      </c>
      <c r="O16" s="58"/>
    </row>
    <row r="17" spans="1:15" s="46" customFormat="1" ht="13.5" customHeight="1">
      <c r="A17" s="65"/>
      <c r="B17" s="68"/>
      <c r="C17" s="320" t="s">
        <v>153</v>
      </c>
      <c r="D17" s="321"/>
      <c r="E17" s="69">
        <v>2</v>
      </c>
      <c r="F17" s="70"/>
      <c r="G17" s="71"/>
      <c r="M17" s="67" t="s">
        <v>153</v>
      </c>
      <c r="O17" s="58"/>
    </row>
    <row r="18" spans="1:15" s="46" customFormat="1" ht="13.5" customHeight="1">
      <c r="A18" s="65"/>
      <c r="B18" s="68"/>
      <c r="C18" s="320" t="s">
        <v>154</v>
      </c>
      <c r="D18" s="321"/>
      <c r="E18" s="69">
        <v>2</v>
      </c>
      <c r="F18" s="70"/>
      <c r="G18" s="71"/>
      <c r="M18" s="67" t="s">
        <v>154</v>
      </c>
      <c r="O18" s="58"/>
    </row>
    <row r="19" spans="1:15" s="46" customFormat="1" ht="13.5" customHeight="1">
      <c r="A19" s="65"/>
      <c r="B19" s="68"/>
      <c r="C19" s="320" t="s">
        <v>155</v>
      </c>
      <c r="D19" s="321"/>
      <c r="E19" s="69">
        <v>46</v>
      </c>
      <c r="F19" s="70"/>
      <c r="G19" s="71"/>
      <c r="M19" s="67" t="s">
        <v>155</v>
      </c>
      <c r="O19" s="58"/>
    </row>
    <row r="20" spans="1:15" s="46" customFormat="1" ht="13.5" customHeight="1">
      <c r="A20" s="65"/>
      <c r="B20" s="68"/>
      <c r="C20" s="320" t="s">
        <v>156</v>
      </c>
      <c r="D20" s="321"/>
      <c r="E20" s="69">
        <v>6</v>
      </c>
      <c r="F20" s="70"/>
      <c r="G20" s="71"/>
      <c r="M20" s="67" t="s">
        <v>156</v>
      </c>
      <c r="O20" s="58"/>
    </row>
    <row r="21" spans="1:104" s="46" customFormat="1" ht="13.5" customHeight="1">
      <c r="A21" s="59">
        <v>4</v>
      </c>
      <c r="B21" s="60" t="s">
        <v>157</v>
      </c>
      <c r="C21" s="61" t="s">
        <v>158</v>
      </c>
      <c r="D21" s="62" t="s">
        <v>68</v>
      </c>
      <c r="E21" s="63">
        <v>15</v>
      </c>
      <c r="F21" s="295"/>
      <c r="G21" s="64">
        <f aca="true" t="shared" si="0" ref="G21:G26">E21*F21</f>
        <v>0</v>
      </c>
      <c r="O21" s="58">
        <v>2</v>
      </c>
      <c r="AA21" s="46">
        <v>1</v>
      </c>
      <c r="AB21" s="46">
        <v>9</v>
      </c>
      <c r="AC21" s="46">
        <v>9</v>
      </c>
      <c r="AZ21" s="46">
        <v>4</v>
      </c>
      <c r="BA21" s="46">
        <f aca="true" t="shared" si="1" ref="BA21:BA26">IF(AZ21=1,G21,0)</f>
        <v>0</v>
      </c>
      <c r="BB21" s="46">
        <f aca="true" t="shared" si="2" ref="BB21:BB26">IF(AZ21=2,G21,0)</f>
        <v>0</v>
      </c>
      <c r="BC21" s="46">
        <f aca="true" t="shared" si="3" ref="BC21:BC26">IF(AZ21=3,G21,0)</f>
        <v>0</v>
      </c>
      <c r="BD21" s="46">
        <f aca="true" t="shared" si="4" ref="BD21:BD26">IF(AZ21=4,G21,0)</f>
        <v>0</v>
      </c>
      <c r="BE21" s="46">
        <f aca="true" t="shared" si="5" ref="BE21:BE26">IF(AZ21=5,G21,0)</f>
        <v>0</v>
      </c>
      <c r="CA21" s="58">
        <v>1</v>
      </c>
      <c r="CB21" s="58">
        <v>9</v>
      </c>
      <c r="CZ21" s="46">
        <v>0</v>
      </c>
    </row>
    <row r="22" spans="1:104" s="46" customFormat="1" ht="13.5" customHeight="1">
      <c r="A22" s="59">
        <v>5</v>
      </c>
      <c r="B22" s="60" t="s">
        <v>159</v>
      </c>
      <c r="C22" s="61" t="s">
        <v>160</v>
      </c>
      <c r="D22" s="62" t="s">
        <v>68</v>
      </c>
      <c r="E22" s="63">
        <v>1</v>
      </c>
      <c r="F22" s="295"/>
      <c r="G22" s="64">
        <f t="shared" si="0"/>
        <v>0</v>
      </c>
      <c r="O22" s="58">
        <v>2</v>
      </c>
      <c r="AA22" s="46">
        <v>1</v>
      </c>
      <c r="AB22" s="46">
        <v>9</v>
      </c>
      <c r="AC22" s="46">
        <v>9</v>
      </c>
      <c r="AZ22" s="46">
        <v>4</v>
      </c>
      <c r="BA22" s="46">
        <f t="shared" si="1"/>
        <v>0</v>
      </c>
      <c r="BB22" s="46">
        <f t="shared" si="2"/>
        <v>0</v>
      </c>
      <c r="BC22" s="46">
        <f t="shared" si="3"/>
        <v>0</v>
      </c>
      <c r="BD22" s="46">
        <f t="shared" si="4"/>
        <v>0</v>
      </c>
      <c r="BE22" s="46">
        <f t="shared" si="5"/>
        <v>0</v>
      </c>
      <c r="CA22" s="58">
        <v>1</v>
      </c>
      <c r="CB22" s="58">
        <v>9</v>
      </c>
      <c r="CZ22" s="46">
        <v>0</v>
      </c>
    </row>
    <row r="23" spans="1:104" s="46" customFormat="1" ht="13.5" customHeight="1">
      <c r="A23" s="59">
        <v>6</v>
      </c>
      <c r="B23" s="60" t="s">
        <v>161</v>
      </c>
      <c r="C23" s="61" t="s">
        <v>162</v>
      </c>
      <c r="D23" s="62" t="s">
        <v>68</v>
      </c>
      <c r="E23" s="63">
        <v>1</v>
      </c>
      <c r="F23" s="295"/>
      <c r="G23" s="64">
        <f t="shared" si="0"/>
        <v>0</v>
      </c>
      <c r="O23" s="58">
        <v>2</v>
      </c>
      <c r="AA23" s="46">
        <v>1</v>
      </c>
      <c r="AB23" s="46">
        <v>9</v>
      </c>
      <c r="AC23" s="46">
        <v>9</v>
      </c>
      <c r="AZ23" s="46">
        <v>4</v>
      </c>
      <c r="BA23" s="46">
        <f t="shared" si="1"/>
        <v>0</v>
      </c>
      <c r="BB23" s="46">
        <f t="shared" si="2"/>
        <v>0</v>
      </c>
      <c r="BC23" s="46">
        <f t="shared" si="3"/>
        <v>0</v>
      </c>
      <c r="BD23" s="46">
        <f t="shared" si="4"/>
        <v>0</v>
      </c>
      <c r="BE23" s="46">
        <f t="shared" si="5"/>
        <v>0</v>
      </c>
      <c r="CA23" s="58">
        <v>1</v>
      </c>
      <c r="CB23" s="58">
        <v>9</v>
      </c>
      <c r="CZ23" s="46">
        <v>4E-05</v>
      </c>
    </row>
    <row r="24" spans="1:104" s="46" customFormat="1" ht="13.5" customHeight="1">
      <c r="A24" s="59">
        <v>7</v>
      </c>
      <c r="B24" s="60" t="s">
        <v>163</v>
      </c>
      <c r="C24" s="61" t="s">
        <v>164</v>
      </c>
      <c r="D24" s="62" t="s">
        <v>68</v>
      </c>
      <c r="E24" s="63">
        <v>1</v>
      </c>
      <c r="F24" s="295"/>
      <c r="G24" s="64">
        <f t="shared" si="0"/>
        <v>0</v>
      </c>
      <c r="O24" s="58">
        <v>2</v>
      </c>
      <c r="AA24" s="46">
        <v>1</v>
      </c>
      <c r="AB24" s="46">
        <v>9</v>
      </c>
      <c r="AC24" s="46">
        <v>9</v>
      </c>
      <c r="AZ24" s="46">
        <v>4</v>
      </c>
      <c r="BA24" s="46">
        <f t="shared" si="1"/>
        <v>0</v>
      </c>
      <c r="BB24" s="46">
        <f t="shared" si="2"/>
        <v>0</v>
      </c>
      <c r="BC24" s="46">
        <f t="shared" si="3"/>
        <v>0</v>
      </c>
      <c r="BD24" s="46">
        <f t="shared" si="4"/>
        <v>0</v>
      </c>
      <c r="BE24" s="46">
        <f t="shared" si="5"/>
        <v>0</v>
      </c>
      <c r="CA24" s="58">
        <v>1</v>
      </c>
      <c r="CB24" s="58">
        <v>9</v>
      </c>
      <c r="CZ24" s="46">
        <v>0</v>
      </c>
    </row>
    <row r="25" spans="1:104" s="46" customFormat="1" ht="13.5" customHeight="1">
      <c r="A25" s="59">
        <v>8</v>
      </c>
      <c r="B25" s="60" t="s">
        <v>165</v>
      </c>
      <c r="C25" s="61" t="s">
        <v>166</v>
      </c>
      <c r="D25" s="62" t="s">
        <v>68</v>
      </c>
      <c r="E25" s="63">
        <v>2</v>
      </c>
      <c r="F25" s="295"/>
      <c r="G25" s="64">
        <f t="shared" si="0"/>
        <v>0</v>
      </c>
      <c r="O25" s="58">
        <v>2</v>
      </c>
      <c r="AA25" s="46">
        <v>1</v>
      </c>
      <c r="AB25" s="46">
        <v>9</v>
      </c>
      <c r="AC25" s="46">
        <v>9</v>
      </c>
      <c r="AZ25" s="46">
        <v>4</v>
      </c>
      <c r="BA25" s="46">
        <f t="shared" si="1"/>
        <v>0</v>
      </c>
      <c r="BB25" s="46">
        <f t="shared" si="2"/>
        <v>0</v>
      </c>
      <c r="BC25" s="46">
        <f t="shared" si="3"/>
        <v>0</v>
      </c>
      <c r="BD25" s="46">
        <f t="shared" si="4"/>
        <v>0</v>
      </c>
      <c r="BE25" s="46">
        <f t="shared" si="5"/>
        <v>0</v>
      </c>
      <c r="CA25" s="58">
        <v>1</v>
      </c>
      <c r="CB25" s="58">
        <v>9</v>
      </c>
      <c r="CZ25" s="46">
        <v>0.00018</v>
      </c>
    </row>
    <row r="26" spans="1:104" s="46" customFormat="1" ht="13.5" customHeight="1">
      <c r="A26" s="59">
        <v>9</v>
      </c>
      <c r="B26" s="60" t="s">
        <v>167</v>
      </c>
      <c r="C26" s="61" t="s">
        <v>168</v>
      </c>
      <c r="D26" s="62" t="s">
        <v>68</v>
      </c>
      <c r="E26" s="63">
        <v>1</v>
      </c>
      <c r="F26" s="295"/>
      <c r="G26" s="64">
        <f t="shared" si="0"/>
        <v>0</v>
      </c>
      <c r="O26" s="58">
        <v>2</v>
      </c>
      <c r="AA26" s="46">
        <v>1</v>
      </c>
      <c r="AB26" s="46">
        <v>9</v>
      </c>
      <c r="AC26" s="46">
        <v>9</v>
      </c>
      <c r="AZ26" s="46">
        <v>4</v>
      </c>
      <c r="BA26" s="46">
        <f t="shared" si="1"/>
        <v>0</v>
      </c>
      <c r="BB26" s="46">
        <f t="shared" si="2"/>
        <v>0</v>
      </c>
      <c r="BC26" s="46">
        <f t="shared" si="3"/>
        <v>0</v>
      </c>
      <c r="BD26" s="46">
        <f t="shared" si="4"/>
        <v>0</v>
      </c>
      <c r="BE26" s="46">
        <f t="shared" si="5"/>
        <v>0</v>
      </c>
      <c r="CA26" s="58">
        <v>1</v>
      </c>
      <c r="CB26" s="58">
        <v>9</v>
      </c>
      <c r="CZ26" s="46">
        <v>0</v>
      </c>
    </row>
    <row r="27" spans="1:15" s="46" customFormat="1" ht="13.5" customHeight="1">
      <c r="A27" s="65"/>
      <c r="B27" s="66"/>
      <c r="C27" s="322" t="s">
        <v>169</v>
      </c>
      <c r="D27" s="323"/>
      <c r="E27" s="323"/>
      <c r="F27" s="323"/>
      <c r="G27" s="324"/>
      <c r="L27" s="67" t="s">
        <v>169</v>
      </c>
      <c r="O27" s="58">
        <v>3</v>
      </c>
    </row>
    <row r="28" spans="1:104" s="46" customFormat="1" ht="13.5" customHeight="1">
      <c r="A28" s="59">
        <v>10</v>
      </c>
      <c r="B28" s="60" t="s">
        <v>170</v>
      </c>
      <c r="C28" s="61" t="s">
        <v>171</v>
      </c>
      <c r="D28" s="62" t="s">
        <v>68</v>
      </c>
      <c r="E28" s="63">
        <v>1</v>
      </c>
      <c r="F28" s="295"/>
      <c r="G28" s="64">
        <f>E28*F28</f>
        <v>0</v>
      </c>
      <c r="O28" s="58">
        <v>2</v>
      </c>
      <c r="AA28" s="46">
        <v>1</v>
      </c>
      <c r="AB28" s="46">
        <v>9</v>
      </c>
      <c r="AC28" s="46">
        <v>9</v>
      </c>
      <c r="AZ28" s="46">
        <v>4</v>
      </c>
      <c r="BA28" s="46">
        <f>IF(AZ28=1,G28,0)</f>
        <v>0</v>
      </c>
      <c r="BB28" s="46">
        <f>IF(AZ28=2,G28,0)</f>
        <v>0</v>
      </c>
      <c r="BC28" s="46">
        <f>IF(AZ28=3,G28,0)</f>
        <v>0</v>
      </c>
      <c r="BD28" s="46">
        <f>IF(AZ28=4,G28,0)</f>
        <v>0</v>
      </c>
      <c r="BE28" s="46">
        <f>IF(AZ28=5,G28,0)</f>
        <v>0</v>
      </c>
      <c r="CA28" s="58">
        <v>1</v>
      </c>
      <c r="CB28" s="58">
        <v>9</v>
      </c>
      <c r="CZ28" s="46">
        <v>0</v>
      </c>
    </row>
    <row r="29" spans="1:104" s="46" customFormat="1" ht="13.5" customHeight="1">
      <c r="A29" s="59">
        <v>11</v>
      </c>
      <c r="B29" s="60" t="s">
        <v>172</v>
      </c>
      <c r="C29" s="61" t="s">
        <v>173</v>
      </c>
      <c r="D29" s="62" t="s">
        <v>68</v>
      </c>
      <c r="E29" s="63">
        <v>4</v>
      </c>
      <c r="F29" s="295"/>
      <c r="G29" s="64">
        <f>E29*F29</f>
        <v>0</v>
      </c>
      <c r="O29" s="58">
        <v>2</v>
      </c>
      <c r="AA29" s="46">
        <v>1</v>
      </c>
      <c r="AB29" s="46">
        <v>9</v>
      </c>
      <c r="AC29" s="46">
        <v>9</v>
      </c>
      <c r="AZ29" s="46">
        <v>4</v>
      </c>
      <c r="BA29" s="46">
        <f>IF(AZ29=1,G29,0)</f>
        <v>0</v>
      </c>
      <c r="BB29" s="46">
        <f>IF(AZ29=2,G29,0)</f>
        <v>0</v>
      </c>
      <c r="BC29" s="46">
        <f>IF(AZ29=3,G29,0)</f>
        <v>0</v>
      </c>
      <c r="BD29" s="46">
        <f>IF(AZ29=4,G29,0)</f>
        <v>0</v>
      </c>
      <c r="BE29" s="46">
        <f>IF(AZ29=5,G29,0)</f>
        <v>0</v>
      </c>
      <c r="CA29" s="58">
        <v>1</v>
      </c>
      <c r="CB29" s="58">
        <v>9</v>
      </c>
      <c r="CZ29" s="46">
        <v>0</v>
      </c>
    </row>
    <row r="30" spans="1:15" s="46" customFormat="1" ht="13.5" customHeight="1">
      <c r="A30" s="65"/>
      <c r="B30" s="66"/>
      <c r="C30" s="322" t="s">
        <v>174</v>
      </c>
      <c r="D30" s="323"/>
      <c r="E30" s="323"/>
      <c r="F30" s="323"/>
      <c r="G30" s="324"/>
      <c r="L30" s="67" t="s">
        <v>174</v>
      </c>
      <c r="O30" s="58">
        <v>3</v>
      </c>
    </row>
    <row r="31" spans="1:104" s="46" customFormat="1" ht="13.5" customHeight="1">
      <c r="A31" s="59">
        <v>12</v>
      </c>
      <c r="B31" s="60" t="s">
        <v>175</v>
      </c>
      <c r="C31" s="61" t="s">
        <v>176</v>
      </c>
      <c r="D31" s="62" t="s">
        <v>68</v>
      </c>
      <c r="E31" s="63">
        <v>1</v>
      </c>
      <c r="F31" s="295"/>
      <c r="G31" s="64">
        <f>E31*F31</f>
        <v>0</v>
      </c>
      <c r="O31" s="58">
        <v>2</v>
      </c>
      <c r="AA31" s="46">
        <v>1</v>
      </c>
      <c r="AB31" s="46">
        <v>9</v>
      </c>
      <c r="AC31" s="46">
        <v>9</v>
      </c>
      <c r="AZ31" s="46">
        <v>4</v>
      </c>
      <c r="BA31" s="46">
        <f>IF(AZ31=1,G31,0)</f>
        <v>0</v>
      </c>
      <c r="BB31" s="46">
        <f>IF(AZ31=2,G31,0)</f>
        <v>0</v>
      </c>
      <c r="BC31" s="46">
        <f>IF(AZ31=3,G31,0)</f>
        <v>0</v>
      </c>
      <c r="BD31" s="46">
        <f>IF(AZ31=4,G31,0)</f>
        <v>0</v>
      </c>
      <c r="BE31" s="46">
        <f>IF(AZ31=5,G31,0)</f>
        <v>0</v>
      </c>
      <c r="CA31" s="58">
        <v>1</v>
      </c>
      <c r="CB31" s="58">
        <v>9</v>
      </c>
      <c r="CZ31" s="46">
        <v>0</v>
      </c>
    </row>
    <row r="32" spans="1:15" s="46" customFormat="1" ht="13.5" customHeight="1">
      <c r="A32" s="65"/>
      <c r="B32" s="66"/>
      <c r="C32" s="322" t="s">
        <v>177</v>
      </c>
      <c r="D32" s="323"/>
      <c r="E32" s="323"/>
      <c r="F32" s="323"/>
      <c r="G32" s="324"/>
      <c r="L32" s="67" t="s">
        <v>177</v>
      </c>
      <c r="O32" s="58">
        <v>3</v>
      </c>
    </row>
    <row r="33" spans="1:104" s="46" customFormat="1" ht="13.5" customHeight="1">
      <c r="A33" s="59">
        <v>13</v>
      </c>
      <c r="B33" s="60" t="s">
        <v>178</v>
      </c>
      <c r="C33" s="61" t="s">
        <v>179</v>
      </c>
      <c r="D33" s="62" t="s">
        <v>22</v>
      </c>
      <c r="E33" s="63">
        <v>59</v>
      </c>
      <c r="F33" s="295"/>
      <c r="G33" s="64">
        <f>E33*F33</f>
        <v>0</v>
      </c>
      <c r="O33" s="58">
        <v>2</v>
      </c>
      <c r="AA33" s="46">
        <v>1</v>
      </c>
      <c r="AB33" s="46">
        <v>9</v>
      </c>
      <c r="AC33" s="46">
        <v>9</v>
      </c>
      <c r="AZ33" s="46">
        <v>4</v>
      </c>
      <c r="BA33" s="46">
        <f>IF(AZ33=1,G33,0)</f>
        <v>0</v>
      </c>
      <c r="BB33" s="46">
        <f>IF(AZ33=2,G33,0)</f>
        <v>0</v>
      </c>
      <c r="BC33" s="46">
        <f>IF(AZ33=3,G33,0)</f>
        <v>0</v>
      </c>
      <c r="BD33" s="46">
        <f>IF(AZ33=4,G33,0)</f>
        <v>0</v>
      </c>
      <c r="BE33" s="46">
        <f>IF(AZ33=5,G33,0)</f>
        <v>0</v>
      </c>
      <c r="CA33" s="58">
        <v>1</v>
      </c>
      <c r="CB33" s="58">
        <v>9</v>
      </c>
      <c r="CZ33" s="46">
        <v>0.00017</v>
      </c>
    </row>
    <row r="34" spans="1:15" s="46" customFormat="1" ht="13.5" customHeight="1">
      <c r="A34" s="65"/>
      <c r="B34" s="68"/>
      <c r="C34" s="320" t="s">
        <v>180</v>
      </c>
      <c r="D34" s="321"/>
      <c r="E34" s="69">
        <v>4</v>
      </c>
      <c r="F34" s="70"/>
      <c r="G34" s="71"/>
      <c r="M34" s="67" t="s">
        <v>180</v>
      </c>
      <c r="O34" s="58"/>
    </row>
    <row r="35" spans="1:15" s="46" customFormat="1" ht="13.5" customHeight="1">
      <c r="A35" s="65"/>
      <c r="B35" s="68"/>
      <c r="C35" s="320" t="s">
        <v>181</v>
      </c>
      <c r="D35" s="321"/>
      <c r="E35" s="69">
        <v>50</v>
      </c>
      <c r="F35" s="70"/>
      <c r="G35" s="71"/>
      <c r="M35" s="67" t="s">
        <v>181</v>
      </c>
      <c r="O35" s="58"/>
    </row>
    <row r="36" spans="1:15" s="46" customFormat="1" ht="13.5" customHeight="1">
      <c r="A36" s="65"/>
      <c r="B36" s="68"/>
      <c r="C36" s="320" t="s">
        <v>182</v>
      </c>
      <c r="D36" s="321"/>
      <c r="E36" s="69">
        <v>5</v>
      </c>
      <c r="F36" s="70"/>
      <c r="G36" s="71"/>
      <c r="M36" s="67" t="s">
        <v>182</v>
      </c>
      <c r="O36" s="58"/>
    </row>
    <row r="37" spans="1:104" s="46" customFormat="1" ht="13.5" customHeight="1">
      <c r="A37" s="59">
        <v>14</v>
      </c>
      <c r="B37" s="60" t="s">
        <v>183</v>
      </c>
      <c r="C37" s="61" t="s">
        <v>184</v>
      </c>
      <c r="D37" s="62" t="s">
        <v>22</v>
      </c>
      <c r="E37" s="63">
        <v>6</v>
      </c>
      <c r="F37" s="295"/>
      <c r="G37" s="64">
        <f>E37*F37</f>
        <v>0</v>
      </c>
      <c r="O37" s="58">
        <v>2</v>
      </c>
      <c r="AA37" s="46">
        <v>1</v>
      </c>
      <c r="AB37" s="46">
        <v>9</v>
      </c>
      <c r="AC37" s="46">
        <v>9</v>
      </c>
      <c r="AZ37" s="46">
        <v>4</v>
      </c>
      <c r="BA37" s="46">
        <f>IF(AZ37=1,G37,0)</f>
        <v>0</v>
      </c>
      <c r="BB37" s="46">
        <f>IF(AZ37=2,G37,0)</f>
        <v>0</v>
      </c>
      <c r="BC37" s="46">
        <f>IF(AZ37=3,G37,0)</f>
        <v>0</v>
      </c>
      <c r="BD37" s="46">
        <f>IF(AZ37=4,G37,0)</f>
        <v>0</v>
      </c>
      <c r="BE37" s="46">
        <f>IF(AZ37=5,G37,0)</f>
        <v>0</v>
      </c>
      <c r="CA37" s="58">
        <v>1</v>
      </c>
      <c r="CB37" s="58">
        <v>9</v>
      </c>
      <c r="CZ37" s="46">
        <v>0.00023</v>
      </c>
    </row>
    <row r="38" spans="1:104" s="46" customFormat="1" ht="13.5" customHeight="1">
      <c r="A38" s="59">
        <v>15</v>
      </c>
      <c r="B38" s="60" t="s">
        <v>185</v>
      </c>
      <c r="C38" s="61" t="s">
        <v>186</v>
      </c>
      <c r="D38" s="62" t="s">
        <v>68</v>
      </c>
      <c r="E38" s="63">
        <v>2</v>
      </c>
      <c r="F38" s="295"/>
      <c r="G38" s="64">
        <f>E38*F38</f>
        <v>0</v>
      </c>
      <c r="O38" s="58">
        <v>2</v>
      </c>
      <c r="AA38" s="46">
        <v>3</v>
      </c>
      <c r="AB38" s="46">
        <v>9</v>
      </c>
      <c r="AC38" s="46">
        <v>34551373</v>
      </c>
      <c r="AZ38" s="46">
        <v>3</v>
      </c>
      <c r="BA38" s="46">
        <f>IF(AZ38=1,G38,0)</f>
        <v>0</v>
      </c>
      <c r="BB38" s="46">
        <f>IF(AZ38=2,G38,0)</f>
        <v>0</v>
      </c>
      <c r="BC38" s="46">
        <f>IF(AZ38=3,G38,0)</f>
        <v>0</v>
      </c>
      <c r="BD38" s="46">
        <f>IF(AZ38=4,G38,0)</f>
        <v>0</v>
      </c>
      <c r="BE38" s="46">
        <f>IF(AZ38=5,G38,0)</f>
        <v>0</v>
      </c>
      <c r="CA38" s="58">
        <v>3</v>
      </c>
      <c r="CB38" s="58">
        <v>9</v>
      </c>
      <c r="CZ38" s="46">
        <v>0.00017</v>
      </c>
    </row>
    <row r="39" spans="1:57" s="46" customFormat="1" ht="12.75">
      <c r="A39" s="72"/>
      <c r="B39" s="73" t="s">
        <v>187</v>
      </c>
      <c r="C39" s="74" t="str">
        <f>CONCATENATE(B8," ",C8)</f>
        <v>M21 Elektromontáže</v>
      </c>
      <c r="D39" s="75"/>
      <c r="E39" s="76"/>
      <c r="F39" s="77"/>
      <c r="G39" s="78">
        <f>SUM(G8:G38)</f>
        <v>0</v>
      </c>
      <c r="O39" s="58">
        <v>4</v>
      </c>
      <c r="BA39" s="79">
        <f>SUM(BA8:BA38)</f>
        <v>0</v>
      </c>
      <c r="BB39" s="79">
        <f>SUM(BB8:BB38)</f>
        <v>0</v>
      </c>
      <c r="BC39" s="79">
        <f>SUM(BC8:BC38)</f>
        <v>0</v>
      </c>
      <c r="BD39" s="79">
        <f>SUM(BD8:BD38)</f>
        <v>0</v>
      </c>
      <c r="BE39" s="79">
        <f>SUM(BE8:BE38)</f>
        <v>0</v>
      </c>
    </row>
  </sheetData>
  <sheetProtection password="EDEC" sheet="1" objects="1" scenarios="1"/>
  <mergeCells count="15">
    <mergeCell ref="C19:D19"/>
    <mergeCell ref="C10:G10"/>
    <mergeCell ref="C12:D12"/>
    <mergeCell ref="C13:D13"/>
    <mergeCell ref="C15:G15"/>
    <mergeCell ref="C16:D16"/>
    <mergeCell ref="C17:D17"/>
    <mergeCell ref="C18:D18"/>
    <mergeCell ref="C36:D36"/>
    <mergeCell ref="C20:D20"/>
    <mergeCell ref="C27:G27"/>
    <mergeCell ref="C30:G30"/>
    <mergeCell ref="C32:G32"/>
    <mergeCell ref="C34:D34"/>
    <mergeCell ref="C35:D35"/>
  </mergeCells>
  <printOptions/>
  <pageMargins left="0.7086614173228347" right="0.7086614173228347" top="0.7874015748031497" bottom="0.7874015748031497" header="0.31496062992125984" footer="0.31496062992125984"/>
  <pageSetup fitToHeight="99" fitToWidth="1" horizontalDpi="300" verticalDpi="3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61"/>
  <sheetViews>
    <sheetView workbookViewId="0" topLeftCell="A1">
      <selection activeCell="K17" sqref="K17"/>
    </sheetView>
  </sheetViews>
  <sheetFormatPr defaultColWidth="9.140625" defaultRowHeight="15"/>
  <cols>
    <col min="1" max="1" width="4.7109375" style="0" customWidth="1"/>
    <col min="2" max="2" width="11.7109375" style="0" customWidth="1"/>
    <col min="3" max="3" width="40.7109375" style="0" customWidth="1"/>
    <col min="4" max="4" width="5.7109375" style="0" customWidth="1"/>
    <col min="5" max="5" width="8.7109375" style="0" customWidth="1"/>
    <col min="6" max="6" width="9.7109375" style="0" customWidth="1"/>
    <col min="7" max="7" width="13.7109375" style="0" customWidth="1"/>
  </cols>
  <sheetData>
    <row r="1" spans="1:8" ht="20.25">
      <c r="A1" s="4" t="s">
        <v>486</v>
      </c>
      <c r="B1" s="5"/>
      <c r="C1" s="5"/>
      <c r="D1" s="5"/>
      <c r="E1" s="5"/>
      <c r="F1" s="5"/>
      <c r="G1" s="5"/>
      <c r="H1" s="5"/>
    </row>
    <row r="2" spans="1:8" ht="15">
      <c r="A2" s="2" t="s">
        <v>62</v>
      </c>
      <c r="B2" s="2"/>
      <c r="C2" s="6"/>
      <c r="D2" s="6"/>
      <c r="E2" s="6"/>
      <c r="F2" s="6"/>
      <c r="G2" s="5"/>
      <c r="H2" s="5"/>
    </row>
    <row r="3" spans="1:8" ht="15">
      <c r="A3" s="2" t="s">
        <v>63</v>
      </c>
      <c r="B3" s="1"/>
      <c r="C3" s="3"/>
      <c r="D3" s="9"/>
      <c r="E3" s="9"/>
      <c r="F3" s="9"/>
      <c r="G3" s="9"/>
      <c r="H3" s="9"/>
    </row>
    <row r="4" spans="1:8" ht="15">
      <c r="A4" s="2" t="s">
        <v>64</v>
      </c>
      <c r="B4" s="1"/>
      <c r="C4" s="3"/>
      <c r="D4" s="9"/>
      <c r="E4" s="9"/>
      <c r="F4" s="9"/>
      <c r="G4" s="9"/>
      <c r="H4" s="9"/>
    </row>
    <row r="5" spans="1:8" ht="15">
      <c r="A5" s="2" t="s">
        <v>262</v>
      </c>
      <c r="B5" s="1"/>
      <c r="C5" s="3"/>
      <c r="D5" s="9"/>
      <c r="E5" s="9"/>
      <c r="F5" s="9"/>
      <c r="G5" s="9"/>
      <c r="H5" s="9"/>
    </row>
    <row r="6" spans="1:8" ht="15">
      <c r="A6" s="2"/>
      <c r="B6" s="1"/>
      <c r="C6" s="3"/>
      <c r="D6" s="9"/>
      <c r="E6" s="9"/>
      <c r="F6" s="9"/>
      <c r="G6" s="9"/>
      <c r="H6" s="9"/>
    </row>
    <row r="7" spans="1:7" s="46" customFormat="1" ht="12.75">
      <c r="A7" s="47" t="s">
        <v>133</v>
      </c>
      <c r="B7" s="48" t="s">
        <v>134</v>
      </c>
      <c r="C7" s="48" t="s">
        <v>135</v>
      </c>
      <c r="D7" s="48" t="s">
        <v>4</v>
      </c>
      <c r="E7" s="49" t="s">
        <v>136</v>
      </c>
      <c r="F7" s="48" t="s">
        <v>137</v>
      </c>
      <c r="G7" s="50" t="s">
        <v>138</v>
      </c>
    </row>
    <row r="8" spans="1:15" s="46" customFormat="1" ht="12.75">
      <c r="A8" s="51" t="s">
        <v>139</v>
      </c>
      <c r="B8" s="52" t="s">
        <v>140</v>
      </c>
      <c r="C8" s="53" t="s">
        <v>141</v>
      </c>
      <c r="D8" s="54"/>
      <c r="E8" s="55"/>
      <c r="F8" s="55"/>
      <c r="G8" s="56"/>
      <c r="H8" s="57"/>
      <c r="I8" s="57"/>
      <c r="O8" s="58">
        <v>1</v>
      </c>
    </row>
    <row r="9" spans="1:104" s="46" customFormat="1" ht="27" customHeight="1">
      <c r="A9" s="59">
        <v>1</v>
      </c>
      <c r="B9" s="60" t="s">
        <v>193</v>
      </c>
      <c r="C9" s="61" t="s">
        <v>194</v>
      </c>
      <c r="D9" s="62" t="s">
        <v>22</v>
      </c>
      <c r="E9" s="63">
        <v>31</v>
      </c>
      <c r="F9" s="295"/>
      <c r="G9" s="64">
        <f>E9*F9</f>
        <v>0</v>
      </c>
      <c r="O9" s="58">
        <v>2</v>
      </c>
      <c r="AA9" s="46">
        <v>1</v>
      </c>
      <c r="AB9" s="46">
        <v>9</v>
      </c>
      <c r="AC9" s="46">
        <v>9</v>
      </c>
      <c r="AZ9" s="46">
        <v>4</v>
      </c>
      <c r="BA9" s="46">
        <f>IF(AZ9=1,G9,0)</f>
        <v>0</v>
      </c>
      <c r="BB9" s="46">
        <f>IF(AZ9=2,G9,0)</f>
        <v>0</v>
      </c>
      <c r="BC9" s="46">
        <f>IF(AZ9=3,G9,0)</f>
        <v>0</v>
      </c>
      <c r="BD9" s="46">
        <f>IF(AZ9=4,G9,0)</f>
        <v>0</v>
      </c>
      <c r="BE9" s="46">
        <f>IF(AZ9=5,G9,0)</f>
        <v>0</v>
      </c>
      <c r="CA9" s="58">
        <v>1</v>
      </c>
      <c r="CB9" s="58">
        <v>9</v>
      </c>
      <c r="CZ9" s="46">
        <v>0.00099</v>
      </c>
    </row>
    <row r="10" spans="1:15" s="46" customFormat="1" ht="13.5" customHeight="1">
      <c r="A10" s="65"/>
      <c r="B10" s="66"/>
      <c r="C10" s="322" t="s">
        <v>195</v>
      </c>
      <c r="D10" s="323"/>
      <c r="E10" s="323"/>
      <c r="F10" s="323"/>
      <c r="G10" s="324"/>
      <c r="L10" s="67" t="s">
        <v>195</v>
      </c>
      <c r="O10" s="58">
        <v>3</v>
      </c>
    </row>
    <row r="11" spans="1:15" s="46" customFormat="1" ht="13.5" customHeight="1">
      <c r="A11" s="65"/>
      <c r="B11" s="68"/>
      <c r="C11" s="320" t="s">
        <v>196</v>
      </c>
      <c r="D11" s="321"/>
      <c r="E11" s="69">
        <v>22</v>
      </c>
      <c r="F11" s="70"/>
      <c r="G11" s="71"/>
      <c r="M11" s="67" t="s">
        <v>196</v>
      </c>
      <c r="O11" s="58"/>
    </row>
    <row r="12" spans="1:15" s="46" customFormat="1" ht="13.5" customHeight="1">
      <c r="A12" s="65"/>
      <c r="B12" s="68"/>
      <c r="C12" s="320" t="s">
        <v>197</v>
      </c>
      <c r="D12" s="321"/>
      <c r="E12" s="69">
        <v>3</v>
      </c>
      <c r="F12" s="70"/>
      <c r="G12" s="71"/>
      <c r="M12" s="67" t="s">
        <v>197</v>
      </c>
      <c r="O12" s="58"/>
    </row>
    <row r="13" spans="1:15" s="46" customFormat="1" ht="13.5" customHeight="1">
      <c r="A13" s="65"/>
      <c r="B13" s="68"/>
      <c r="C13" s="320" t="s">
        <v>198</v>
      </c>
      <c r="D13" s="321"/>
      <c r="E13" s="69">
        <v>6</v>
      </c>
      <c r="F13" s="70"/>
      <c r="G13" s="71"/>
      <c r="M13" s="67" t="s">
        <v>198</v>
      </c>
      <c r="O13" s="58"/>
    </row>
    <row r="14" spans="1:104" s="46" customFormat="1" ht="27" customHeight="1">
      <c r="A14" s="59">
        <v>2</v>
      </c>
      <c r="B14" s="60" t="s">
        <v>199</v>
      </c>
      <c r="C14" s="61" t="s">
        <v>200</v>
      </c>
      <c r="D14" s="62" t="s">
        <v>22</v>
      </c>
      <c r="E14" s="63">
        <v>12</v>
      </c>
      <c r="F14" s="295"/>
      <c r="G14" s="64">
        <f>E14*F14</f>
        <v>0</v>
      </c>
      <c r="O14" s="58">
        <v>2</v>
      </c>
      <c r="AA14" s="46">
        <v>1</v>
      </c>
      <c r="AB14" s="46">
        <v>9</v>
      </c>
      <c r="AC14" s="46">
        <v>9</v>
      </c>
      <c r="AZ14" s="46">
        <v>4</v>
      </c>
      <c r="BA14" s="46">
        <f>IF(AZ14=1,G14,0)</f>
        <v>0</v>
      </c>
      <c r="BB14" s="46">
        <f>IF(AZ14=2,G14,0)</f>
        <v>0</v>
      </c>
      <c r="BC14" s="46">
        <f>IF(AZ14=3,G14,0)</f>
        <v>0</v>
      </c>
      <c r="BD14" s="46">
        <f>IF(AZ14=4,G14,0)</f>
        <v>0</v>
      </c>
      <c r="BE14" s="46">
        <f>IF(AZ14=5,G14,0)</f>
        <v>0</v>
      </c>
      <c r="CA14" s="58">
        <v>1</v>
      </c>
      <c r="CB14" s="58">
        <v>9</v>
      </c>
      <c r="CZ14" s="46">
        <v>0.00105</v>
      </c>
    </row>
    <row r="15" spans="1:15" s="46" customFormat="1" ht="13.5" customHeight="1">
      <c r="A15" s="65"/>
      <c r="B15" s="66"/>
      <c r="C15" s="322" t="s">
        <v>201</v>
      </c>
      <c r="D15" s="323"/>
      <c r="E15" s="323"/>
      <c r="F15" s="323"/>
      <c r="G15" s="324"/>
      <c r="L15" s="67" t="s">
        <v>201</v>
      </c>
      <c r="O15" s="58">
        <v>3</v>
      </c>
    </row>
    <row r="16" spans="1:15" s="46" customFormat="1" ht="13.5" customHeight="1">
      <c r="A16" s="65"/>
      <c r="B16" s="68"/>
      <c r="C16" s="320" t="s">
        <v>202</v>
      </c>
      <c r="D16" s="321"/>
      <c r="E16" s="69">
        <v>6</v>
      </c>
      <c r="F16" s="70"/>
      <c r="G16" s="71"/>
      <c r="M16" s="67" t="s">
        <v>202</v>
      </c>
      <c r="O16" s="58"/>
    </row>
    <row r="17" spans="1:15" s="46" customFormat="1" ht="13.5" customHeight="1">
      <c r="A17" s="65"/>
      <c r="B17" s="68"/>
      <c r="C17" s="320" t="s">
        <v>203</v>
      </c>
      <c r="D17" s="321"/>
      <c r="E17" s="69">
        <v>6</v>
      </c>
      <c r="F17" s="70"/>
      <c r="G17" s="71"/>
      <c r="M17" s="67" t="s">
        <v>203</v>
      </c>
      <c r="O17" s="58"/>
    </row>
    <row r="18" spans="1:104" s="46" customFormat="1" ht="27" customHeight="1">
      <c r="A18" s="59">
        <v>3</v>
      </c>
      <c r="B18" s="60" t="s">
        <v>204</v>
      </c>
      <c r="C18" s="61" t="s">
        <v>205</v>
      </c>
      <c r="D18" s="62" t="s">
        <v>22</v>
      </c>
      <c r="E18" s="63">
        <v>50</v>
      </c>
      <c r="F18" s="295"/>
      <c r="G18" s="64">
        <f>E18*F18</f>
        <v>0</v>
      </c>
      <c r="O18" s="58">
        <v>2</v>
      </c>
      <c r="AA18" s="46">
        <v>1</v>
      </c>
      <c r="AB18" s="46">
        <v>9</v>
      </c>
      <c r="AC18" s="46">
        <v>9</v>
      </c>
      <c r="AZ18" s="46">
        <v>4</v>
      </c>
      <c r="BA18" s="46">
        <f>IF(AZ18=1,G18,0)</f>
        <v>0</v>
      </c>
      <c r="BB18" s="46">
        <f>IF(AZ18=2,G18,0)</f>
        <v>0</v>
      </c>
      <c r="BC18" s="46">
        <f>IF(AZ18=3,G18,0)</f>
        <v>0</v>
      </c>
      <c r="BD18" s="46">
        <f>IF(AZ18=4,G18,0)</f>
        <v>0</v>
      </c>
      <c r="BE18" s="46">
        <f>IF(AZ18=5,G18,0)</f>
        <v>0</v>
      </c>
      <c r="CA18" s="58">
        <v>1</v>
      </c>
      <c r="CB18" s="58">
        <v>9</v>
      </c>
      <c r="CZ18" s="46">
        <v>0.0017</v>
      </c>
    </row>
    <row r="19" spans="1:15" s="46" customFormat="1" ht="13.5" customHeight="1">
      <c r="A19" s="65"/>
      <c r="B19" s="66"/>
      <c r="C19" s="322" t="s">
        <v>206</v>
      </c>
      <c r="D19" s="323"/>
      <c r="E19" s="323"/>
      <c r="F19" s="323"/>
      <c r="G19" s="324"/>
      <c r="L19" s="67" t="s">
        <v>206</v>
      </c>
      <c r="O19" s="58">
        <v>3</v>
      </c>
    </row>
    <row r="20" spans="1:15" s="46" customFormat="1" ht="13.5" customHeight="1">
      <c r="A20" s="65"/>
      <c r="B20" s="68"/>
      <c r="C20" s="320" t="s">
        <v>207</v>
      </c>
      <c r="D20" s="321"/>
      <c r="E20" s="69">
        <v>15</v>
      </c>
      <c r="F20" s="70"/>
      <c r="G20" s="71"/>
      <c r="M20" s="67" t="s">
        <v>207</v>
      </c>
      <c r="O20" s="58"/>
    </row>
    <row r="21" spans="1:15" s="46" customFormat="1" ht="13.5" customHeight="1">
      <c r="A21" s="65"/>
      <c r="B21" s="68"/>
      <c r="C21" s="320" t="s">
        <v>208</v>
      </c>
      <c r="D21" s="321"/>
      <c r="E21" s="69">
        <v>15</v>
      </c>
      <c r="F21" s="70"/>
      <c r="G21" s="71"/>
      <c r="M21" s="67" t="s">
        <v>208</v>
      </c>
      <c r="O21" s="58"/>
    </row>
    <row r="22" spans="1:15" s="46" customFormat="1" ht="13.5" customHeight="1">
      <c r="A22" s="65"/>
      <c r="B22" s="68"/>
      <c r="C22" s="320" t="s">
        <v>209</v>
      </c>
      <c r="D22" s="321"/>
      <c r="E22" s="69">
        <v>15</v>
      </c>
      <c r="F22" s="70"/>
      <c r="G22" s="71"/>
      <c r="M22" s="67" t="s">
        <v>209</v>
      </c>
      <c r="O22" s="58"/>
    </row>
    <row r="23" spans="1:15" s="46" customFormat="1" ht="13.5" customHeight="1">
      <c r="A23" s="65"/>
      <c r="B23" s="68"/>
      <c r="C23" s="320" t="s">
        <v>182</v>
      </c>
      <c r="D23" s="321"/>
      <c r="E23" s="69">
        <v>5</v>
      </c>
      <c r="F23" s="70"/>
      <c r="G23" s="71"/>
      <c r="M23" s="67" t="s">
        <v>182</v>
      </c>
      <c r="O23" s="58"/>
    </row>
    <row r="24" spans="1:104" s="46" customFormat="1" ht="27" customHeight="1">
      <c r="A24" s="59">
        <v>4</v>
      </c>
      <c r="B24" s="60" t="s">
        <v>210</v>
      </c>
      <c r="C24" s="61" t="s">
        <v>211</v>
      </c>
      <c r="D24" s="62" t="s">
        <v>22</v>
      </c>
      <c r="E24" s="63">
        <v>84</v>
      </c>
      <c r="F24" s="295"/>
      <c r="G24" s="64">
        <f>E24*F24</f>
        <v>0</v>
      </c>
      <c r="O24" s="58">
        <v>2</v>
      </c>
      <c r="AA24" s="46">
        <v>1</v>
      </c>
      <c r="AB24" s="46">
        <v>9</v>
      </c>
      <c r="AC24" s="46">
        <v>9</v>
      </c>
      <c r="AZ24" s="46">
        <v>4</v>
      </c>
      <c r="BA24" s="46">
        <f>IF(AZ24=1,G24,0)</f>
        <v>0</v>
      </c>
      <c r="BB24" s="46">
        <f>IF(AZ24=2,G24,0)</f>
        <v>0</v>
      </c>
      <c r="BC24" s="46">
        <f>IF(AZ24=3,G24,0)</f>
        <v>0</v>
      </c>
      <c r="BD24" s="46">
        <f>IF(AZ24=4,G24,0)</f>
        <v>0</v>
      </c>
      <c r="BE24" s="46">
        <f>IF(AZ24=5,G24,0)</f>
        <v>0</v>
      </c>
      <c r="CA24" s="58">
        <v>1</v>
      </c>
      <c r="CB24" s="58">
        <v>9</v>
      </c>
      <c r="CZ24" s="46">
        <v>0.0017</v>
      </c>
    </row>
    <row r="25" spans="1:15" s="46" customFormat="1" ht="13.5" customHeight="1">
      <c r="A25" s="65"/>
      <c r="B25" s="66"/>
      <c r="C25" s="322" t="s">
        <v>212</v>
      </c>
      <c r="D25" s="323"/>
      <c r="E25" s="323"/>
      <c r="F25" s="323"/>
      <c r="G25" s="324"/>
      <c r="L25" s="67" t="s">
        <v>212</v>
      </c>
      <c r="O25" s="58">
        <v>3</v>
      </c>
    </row>
    <row r="26" spans="1:15" s="46" customFormat="1" ht="13.5" customHeight="1">
      <c r="A26" s="65"/>
      <c r="B26" s="68"/>
      <c r="C26" s="320" t="s">
        <v>213</v>
      </c>
      <c r="D26" s="321"/>
      <c r="E26" s="69">
        <v>23</v>
      </c>
      <c r="F26" s="70"/>
      <c r="G26" s="71"/>
      <c r="M26" s="67" t="s">
        <v>213</v>
      </c>
      <c r="O26" s="58"/>
    </row>
    <row r="27" spans="1:15" s="46" customFormat="1" ht="13.5" customHeight="1">
      <c r="A27" s="65"/>
      <c r="B27" s="68"/>
      <c r="C27" s="320" t="s">
        <v>214</v>
      </c>
      <c r="D27" s="321"/>
      <c r="E27" s="69">
        <v>12</v>
      </c>
      <c r="F27" s="70"/>
      <c r="G27" s="71"/>
      <c r="M27" s="67" t="s">
        <v>214</v>
      </c>
      <c r="O27" s="58"/>
    </row>
    <row r="28" spans="1:15" s="46" customFormat="1" ht="13.5" customHeight="1">
      <c r="A28" s="65"/>
      <c r="B28" s="68"/>
      <c r="C28" s="320" t="s">
        <v>215</v>
      </c>
      <c r="D28" s="321"/>
      <c r="E28" s="69">
        <v>30</v>
      </c>
      <c r="F28" s="70"/>
      <c r="G28" s="71"/>
      <c r="M28" s="67" t="s">
        <v>215</v>
      </c>
      <c r="O28" s="58"/>
    </row>
    <row r="29" spans="1:15" s="46" customFormat="1" ht="13.5" customHeight="1">
      <c r="A29" s="65"/>
      <c r="B29" s="68"/>
      <c r="C29" s="320" t="s">
        <v>216</v>
      </c>
      <c r="D29" s="321"/>
      <c r="E29" s="69">
        <v>11</v>
      </c>
      <c r="F29" s="70"/>
      <c r="G29" s="71"/>
      <c r="M29" s="67" t="s">
        <v>216</v>
      </c>
      <c r="O29" s="58"/>
    </row>
    <row r="30" spans="1:15" s="46" customFormat="1" ht="13.5" customHeight="1">
      <c r="A30" s="65"/>
      <c r="B30" s="68"/>
      <c r="C30" s="320" t="s">
        <v>217</v>
      </c>
      <c r="D30" s="321"/>
      <c r="E30" s="69">
        <v>8</v>
      </c>
      <c r="F30" s="70"/>
      <c r="G30" s="71"/>
      <c r="M30" s="67" t="s">
        <v>217</v>
      </c>
      <c r="O30" s="58"/>
    </row>
    <row r="31" spans="1:104" s="46" customFormat="1" ht="27" customHeight="1">
      <c r="A31" s="59">
        <v>5</v>
      </c>
      <c r="B31" s="60" t="s">
        <v>218</v>
      </c>
      <c r="C31" s="61" t="s">
        <v>219</v>
      </c>
      <c r="D31" s="62" t="s">
        <v>68</v>
      </c>
      <c r="E31" s="63">
        <v>1</v>
      </c>
      <c r="F31" s="295"/>
      <c r="G31" s="64">
        <f>E31*F31</f>
        <v>0</v>
      </c>
      <c r="O31" s="58">
        <v>2</v>
      </c>
      <c r="AA31" s="46">
        <v>1</v>
      </c>
      <c r="AB31" s="46">
        <v>9</v>
      </c>
      <c r="AC31" s="46">
        <v>9</v>
      </c>
      <c r="AZ31" s="46">
        <v>4</v>
      </c>
      <c r="BA31" s="46">
        <f>IF(AZ31=1,G31,0)</f>
        <v>0</v>
      </c>
      <c r="BB31" s="46">
        <f>IF(AZ31=2,G31,0)</f>
        <v>0</v>
      </c>
      <c r="BC31" s="46">
        <f>IF(AZ31=3,G31,0)</f>
        <v>0</v>
      </c>
      <c r="BD31" s="46">
        <f>IF(AZ31=4,G31,0)</f>
        <v>0</v>
      </c>
      <c r="BE31" s="46">
        <f>IF(AZ31=5,G31,0)</f>
        <v>0</v>
      </c>
      <c r="CA31" s="58">
        <v>1</v>
      </c>
      <c r="CB31" s="58">
        <v>9</v>
      </c>
      <c r="CZ31" s="46">
        <v>0.0065</v>
      </c>
    </row>
    <row r="32" spans="1:15" s="46" customFormat="1" ht="13.5" customHeight="1">
      <c r="A32" s="65"/>
      <c r="B32" s="66"/>
      <c r="C32" s="322" t="s">
        <v>220</v>
      </c>
      <c r="D32" s="323"/>
      <c r="E32" s="323"/>
      <c r="F32" s="323"/>
      <c r="G32" s="324"/>
      <c r="L32" s="67" t="s">
        <v>220</v>
      </c>
      <c r="O32" s="58">
        <v>3</v>
      </c>
    </row>
    <row r="33" spans="1:104" s="46" customFormat="1" ht="27" customHeight="1">
      <c r="A33" s="59">
        <v>6</v>
      </c>
      <c r="B33" s="60" t="s">
        <v>221</v>
      </c>
      <c r="C33" s="61" t="s">
        <v>222</v>
      </c>
      <c r="D33" s="62" t="s">
        <v>68</v>
      </c>
      <c r="E33" s="63">
        <v>3</v>
      </c>
      <c r="F33" s="295"/>
      <c r="G33" s="64">
        <f>E33*F33</f>
        <v>0</v>
      </c>
      <c r="O33" s="58">
        <v>2</v>
      </c>
      <c r="AA33" s="46">
        <v>1</v>
      </c>
      <c r="AB33" s="46">
        <v>9</v>
      </c>
      <c r="AC33" s="46">
        <v>9</v>
      </c>
      <c r="AZ33" s="46">
        <v>4</v>
      </c>
      <c r="BA33" s="46">
        <f>IF(AZ33=1,G33,0)</f>
        <v>0</v>
      </c>
      <c r="BB33" s="46">
        <f>IF(AZ33=2,G33,0)</f>
        <v>0</v>
      </c>
      <c r="BC33" s="46">
        <f>IF(AZ33=3,G33,0)</f>
        <v>0</v>
      </c>
      <c r="BD33" s="46">
        <f>IF(AZ33=4,G33,0)</f>
        <v>0</v>
      </c>
      <c r="BE33" s="46">
        <f>IF(AZ33=5,G33,0)</f>
        <v>0</v>
      </c>
      <c r="CA33" s="58">
        <v>1</v>
      </c>
      <c r="CB33" s="58">
        <v>9</v>
      </c>
      <c r="CZ33" s="46">
        <v>0.0145</v>
      </c>
    </row>
    <row r="34" spans="1:15" s="46" customFormat="1" ht="27" customHeight="1">
      <c r="A34" s="65"/>
      <c r="B34" s="66"/>
      <c r="C34" s="322" t="s">
        <v>223</v>
      </c>
      <c r="D34" s="323"/>
      <c r="E34" s="323"/>
      <c r="F34" s="323"/>
      <c r="G34" s="324"/>
      <c r="L34" s="67" t="s">
        <v>223</v>
      </c>
      <c r="O34" s="58">
        <v>3</v>
      </c>
    </row>
    <row r="35" spans="1:104" s="46" customFormat="1" ht="27" customHeight="1">
      <c r="A35" s="59">
        <v>7</v>
      </c>
      <c r="B35" s="60" t="s">
        <v>224</v>
      </c>
      <c r="C35" s="61" t="s">
        <v>225</v>
      </c>
      <c r="D35" s="62" t="s">
        <v>68</v>
      </c>
      <c r="E35" s="63">
        <v>3</v>
      </c>
      <c r="F35" s="295"/>
      <c r="G35" s="64">
        <f>E35*F35</f>
        <v>0</v>
      </c>
      <c r="O35" s="58">
        <v>2</v>
      </c>
      <c r="AA35" s="46">
        <v>1</v>
      </c>
      <c r="AB35" s="46">
        <v>9</v>
      </c>
      <c r="AC35" s="46">
        <v>9</v>
      </c>
      <c r="AZ35" s="46">
        <v>4</v>
      </c>
      <c r="BA35" s="46">
        <f>IF(AZ35=1,G35,0)</f>
        <v>0</v>
      </c>
      <c r="BB35" s="46">
        <f>IF(AZ35=2,G35,0)</f>
        <v>0</v>
      </c>
      <c r="BC35" s="46">
        <f>IF(AZ35=3,G35,0)</f>
        <v>0</v>
      </c>
      <c r="BD35" s="46">
        <f>IF(AZ35=4,G35,0)</f>
        <v>0</v>
      </c>
      <c r="BE35" s="46">
        <f>IF(AZ35=5,G35,0)</f>
        <v>0</v>
      </c>
      <c r="CA35" s="58">
        <v>1</v>
      </c>
      <c r="CB35" s="58">
        <v>9</v>
      </c>
      <c r="CZ35" s="46">
        <v>0.00777</v>
      </c>
    </row>
    <row r="36" spans="1:15" s="46" customFormat="1" ht="13.5" customHeight="1">
      <c r="A36" s="65"/>
      <c r="B36" s="66"/>
      <c r="C36" s="322" t="s">
        <v>226</v>
      </c>
      <c r="D36" s="323"/>
      <c r="E36" s="323"/>
      <c r="F36" s="323"/>
      <c r="G36" s="324"/>
      <c r="L36" s="67" t="s">
        <v>226</v>
      </c>
      <c r="O36" s="58">
        <v>3</v>
      </c>
    </row>
    <row r="37" spans="1:104" s="46" customFormat="1" ht="27" customHeight="1">
      <c r="A37" s="59">
        <v>8</v>
      </c>
      <c r="B37" s="60" t="s">
        <v>227</v>
      </c>
      <c r="C37" s="61" t="s">
        <v>228</v>
      </c>
      <c r="D37" s="62" t="s">
        <v>68</v>
      </c>
      <c r="E37" s="63">
        <v>3</v>
      </c>
      <c r="F37" s="295"/>
      <c r="G37" s="64">
        <f>E37*F37</f>
        <v>0</v>
      </c>
      <c r="O37" s="58">
        <v>2</v>
      </c>
      <c r="AA37" s="46">
        <v>1</v>
      </c>
      <c r="AB37" s="46">
        <v>9</v>
      </c>
      <c r="AC37" s="46">
        <v>9</v>
      </c>
      <c r="AZ37" s="46">
        <v>4</v>
      </c>
      <c r="BA37" s="46">
        <f>IF(AZ37=1,G37,0)</f>
        <v>0</v>
      </c>
      <c r="BB37" s="46">
        <f>IF(AZ37=2,G37,0)</f>
        <v>0</v>
      </c>
      <c r="BC37" s="46">
        <f>IF(AZ37=3,G37,0)</f>
        <v>0</v>
      </c>
      <c r="BD37" s="46">
        <f>IF(AZ37=4,G37,0)</f>
        <v>0</v>
      </c>
      <c r="BE37" s="46">
        <f>IF(AZ37=5,G37,0)</f>
        <v>0</v>
      </c>
      <c r="CA37" s="58">
        <v>1</v>
      </c>
      <c r="CB37" s="58">
        <v>9</v>
      </c>
      <c r="CZ37" s="46">
        <v>0.00364</v>
      </c>
    </row>
    <row r="38" spans="1:15" s="46" customFormat="1" ht="13.5" customHeight="1">
      <c r="A38" s="65"/>
      <c r="B38" s="66"/>
      <c r="C38" s="322" t="s">
        <v>229</v>
      </c>
      <c r="D38" s="323"/>
      <c r="E38" s="323"/>
      <c r="F38" s="323"/>
      <c r="G38" s="324"/>
      <c r="L38" s="67" t="s">
        <v>229</v>
      </c>
      <c r="O38" s="58">
        <v>3</v>
      </c>
    </row>
    <row r="39" spans="1:104" s="46" customFormat="1" ht="27" customHeight="1">
      <c r="A39" s="59">
        <v>9</v>
      </c>
      <c r="B39" s="60" t="s">
        <v>230</v>
      </c>
      <c r="C39" s="61" t="s">
        <v>231</v>
      </c>
      <c r="D39" s="62" t="s">
        <v>68</v>
      </c>
      <c r="E39" s="63">
        <v>3</v>
      </c>
      <c r="F39" s="295"/>
      <c r="G39" s="64">
        <f>E39*F39</f>
        <v>0</v>
      </c>
      <c r="O39" s="58">
        <v>2</v>
      </c>
      <c r="AA39" s="46">
        <v>1</v>
      </c>
      <c r="AB39" s="46">
        <v>9</v>
      </c>
      <c r="AC39" s="46">
        <v>9</v>
      </c>
      <c r="AZ39" s="46">
        <v>4</v>
      </c>
      <c r="BA39" s="46">
        <f>IF(AZ39=1,G39,0)</f>
        <v>0</v>
      </c>
      <c r="BB39" s="46">
        <f>IF(AZ39=2,G39,0)</f>
        <v>0</v>
      </c>
      <c r="BC39" s="46">
        <f>IF(AZ39=3,G39,0)</f>
        <v>0</v>
      </c>
      <c r="BD39" s="46">
        <f>IF(AZ39=4,G39,0)</f>
        <v>0</v>
      </c>
      <c r="BE39" s="46">
        <f>IF(AZ39=5,G39,0)</f>
        <v>0</v>
      </c>
      <c r="CA39" s="58">
        <v>1</v>
      </c>
      <c r="CB39" s="58">
        <v>9</v>
      </c>
      <c r="CZ39" s="46">
        <v>0</v>
      </c>
    </row>
    <row r="40" spans="1:15" s="46" customFormat="1" ht="13.5" customHeight="1">
      <c r="A40" s="65"/>
      <c r="B40" s="66"/>
      <c r="C40" s="322" t="s">
        <v>232</v>
      </c>
      <c r="D40" s="323"/>
      <c r="E40" s="323"/>
      <c r="F40" s="323"/>
      <c r="G40" s="324"/>
      <c r="L40" s="67" t="s">
        <v>232</v>
      </c>
      <c r="O40" s="58">
        <v>3</v>
      </c>
    </row>
    <row r="41" spans="1:104" s="46" customFormat="1" ht="27" customHeight="1">
      <c r="A41" s="59">
        <v>10</v>
      </c>
      <c r="B41" s="60" t="s">
        <v>233</v>
      </c>
      <c r="C41" s="61" t="s">
        <v>234</v>
      </c>
      <c r="D41" s="62" t="s">
        <v>68</v>
      </c>
      <c r="E41" s="63">
        <v>31</v>
      </c>
      <c r="F41" s="295"/>
      <c r="G41" s="64">
        <f>E41*F41</f>
        <v>0</v>
      </c>
      <c r="O41" s="58">
        <v>2</v>
      </c>
      <c r="AA41" s="46">
        <v>1</v>
      </c>
      <c r="AB41" s="46">
        <v>9</v>
      </c>
      <c r="AC41" s="46">
        <v>9</v>
      </c>
      <c r="AZ41" s="46">
        <v>4</v>
      </c>
      <c r="BA41" s="46">
        <f>IF(AZ41=1,G41,0)</f>
        <v>0</v>
      </c>
      <c r="BB41" s="46">
        <f>IF(AZ41=2,G41,0)</f>
        <v>0</v>
      </c>
      <c r="BC41" s="46">
        <f>IF(AZ41=3,G41,0)</f>
        <v>0</v>
      </c>
      <c r="BD41" s="46">
        <f>IF(AZ41=4,G41,0)</f>
        <v>0</v>
      </c>
      <c r="BE41" s="46">
        <f>IF(AZ41=5,G41,0)</f>
        <v>0</v>
      </c>
      <c r="CA41" s="58">
        <v>1</v>
      </c>
      <c r="CB41" s="58">
        <v>9</v>
      </c>
      <c r="CZ41" s="46">
        <v>0</v>
      </c>
    </row>
    <row r="42" spans="1:15" s="46" customFormat="1" ht="13.5" customHeight="1">
      <c r="A42" s="65"/>
      <c r="B42" s="66"/>
      <c r="C42" s="322" t="s">
        <v>235</v>
      </c>
      <c r="D42" s="323"/>
      <c r="E42" s="323"/>
      <c r="F42" s="323"/>
      <c r="G42" s="324"/>
      <c r="L42" s="67" t="s">
        <v>235</v>
      </c>
      <c r="O42" s="58">
        <v>3</v>
      </c>
    </row>
    <row r="43" spans="1:15" s="46" customFormat="1" ht="13.5" customHeight="1">
      <c r="A43" s="65"/>
      <c r="B43" s="68"/>
      <c r="C43" s="320" t="s">
        <v>236</v>
      </c>
      <c r="D43" s="321"/>
      <c r="E43" s="69">
        <v>7</v>
      </c>
      <c r="F43" s="70"/>
      <c r="G43" s="71"/>
      <c r="M43" s="67" t="s">
        <v>236</v>
      </c>
      <c r="O43" s="58"/>
    </row>
    <row r="44" spans="1:15" s="46" customFormat="1" ht="13.5" customHeight="1">
      <c r="A44" s="65"/>
      <c r="B44" s="68"/>
      <c r="C44" s="320" t="s">
        <v>237</v>
      </c>
      <c r="D44" s="321"/>
      <c r="E44" s="69">
        <v>24</v>
      </c>
      <c r="F44" s="70"/>
      <c r="G44" s="71"/>
      <c r="M44" s="67" t="s">
        <v>237</v>
      </c>
      <c r="O44" s="58"/>
    </row>
    <row r="45" spans="1:104" s="46" customFormat="1" ht="13.5" customHeight="1">
      <c r="A45" s="59">
        <v>11</v>
      </c>
      <c r="B45" s="60" t="s">
        <v>238</v>
      </c>
      <c r="C45" s="61" t="s">
        <v>239</v>
      </c>
      <c r="D45" s="62" t="s">
        <v>240</v>
      </c>
      <c r="E45" s="63">
        <v>1</v>
      </c>
      <c r="F45" s="295"/>
      <c r="G45" s="64">
        <f>E45*F45</f>
        <v>0</v>
      </c>
      <c r="O45" s="58">
        <v>2</v>
      </c>
      <c r="AA45" s="46">
        <v>1</v>
      </c>
      <c r="AB45" s="46">
        <v>9</v>
      </c>
      <c r="AC45" s="46">
        <v>9</v>
      </c>
      <c r="AZ45" s="46">
        <v>4</v>
      </c>
      <c r="BA45" s="46">
        <f>IF(AZ45=1,G45,0)</f>
        <v>0</v>
      </c>
      <c r="BB45" s="46">
        <f>IF(AZ45=2,G45,0)</f>
        <v>0</v>
      </c>
      <c r="BC45" s="46">
        <f>IF(AZ45=3,G45,0)</f>
        <v>0</v>
      </c>
      <c r="BD45" s="46">
        <f>IF(AZ45=4,G45,0)</f>
        <v>0</v>
      </c>
      <c r="BE45" s="46">
        <f>IF(AZ45=5,G45,0)</f>
        <v>0</v>
      </c>
      <c r="CA45" s="58">
        <v>1</v>
      </c>
      <c r="CB45" s="58">
        <v>9</v>
      </c>
      <c r="CZ45" s="46">
        <v>0</v>
      </c>
    </row>
    <row r="46" spans="1:15" s="46" customFormat="1" ht="13.5" customHeight="1">
      <c r="A46" s="65"/>
      <c r="B46" s="66"/>
      <c r="C46" s="322" t="s">
        <v>241</v>
      </c>
      <c r="D46" s="323"/>
      <c r="E46" s="323"/>
      <c r="F46" s="323"/>
      <c r="G46" s="324"/>
      <c r="L46" s="67" t="s">
        <v>241</v>
      </c>
      <c r="O46" s="58">
        <v>3</v>
      </c>
    </row>
    <row r="47" spans="1:104" s="46" customFormat="1" ht="13.5" customHeight="1">
      <c r="A47" s="59">
        <v>12</v>
      </c>
      <c r="B47" s="60" t="s">
        <v>242</v>
      </c>
      <c r="C47" s="61" t="s">
        <v>243</v>
      </c>
      <c r="D47" s="62" t="s">
        <v>68</v>
      </c>
      <c r="E47" s="63">
        <v>2</v>
      </c>
      <c r="F47" s="295"/>
      <c r="G47" s="64">
        <f>E47*F47</f>
        <v>0</v>
      </c>
      <c r="O47" s="58">
        <v>2</v>
      </c>
      <c r="AA47" s="46">
        <v>1</v>
      </c>
      <c r="AB47" s="46">
        <v>9</v>
      </c>
      <c r="AC47" s="46">
        <v>9</v>
      </c>
      <c r="AZ47" s="46">
        <v>4</v>
      </c>
      <c r="BA47" s="46">
        <f>IF(AZ47=1,G47,0)</f>
        <v>0</v>
      </c>
      <c r="BB47" s="46">
        <f>IF(AZ47=2,G47,0)</f>
        <v>0</v>
      </c>
      <c r="BC47" s="46">
        <f>IF(AZ47=3,G47,0)</f>
        <v>0</v>
      </c>
      <c r="BD47" s="46">
        <f>IF(AZ47=4,G47,0)</f>
        <v>0</v>
      </c>
      <c r="BE47" s="46">
        <f>IF(AZ47=5,G47,0)</f>
        <v>0</v>
      </c>
      <c r="CA47" s="58">
        <v>1</v>
      </c>
      <c r="CB47" s="58">
        <v>9</v>
      </c>
      <c r="CZ47" s="46">
        <v>0</v>
      </c>
    </row>
    <row r="48" spans="1:15" s="46" customFormat="1" ht="13.5" customHeight="1">
      <c r="A48" s="65"/>
      <c r="B48" s="66"/>
      <c r="C48" s="322" t="s">
        <v>244</v>
      </c>
      <c r="D48" s="323"/>
      <c r="E48" s="323"/>
      <c r="F48" s="323"/>
      <c r="G48" s="324"/>
      <c r="L48" s="67" t="s">
        <v>244</v>
      </c>
      <c r="O48" s="58">
        <v>3</v>
      </c>
    </row>
    <row r="49" spans="1:104" s="46" customFormat="1" ht="13.5" customHeight="1">
      <c r="A49" s="59">
        <v>13</v>
      </c>
      <c r="B49" s="60" t="s">
        <v>245</v>
      </c>
      <c r="C49" s="61" t="s">
        <v>246</v>
      </c>
      <c r="D49" s="62" t="s">
        <v>68</v>
      </c>
      <c r="E49" s="63">
        <v>2</v>
      </c>
      <c r="F49" s="295"/>
      <c r="G49" s="64">
        <f>E49*F49</f>
        <v>0</v>
      </c>
      <c r="O49" s="58">
        <v>2</v>
      </c>
      <c r="AA49" s="46">
        <v>1</v>
      </c>
      <c r="AB49" s="46">
        <v>9</v>
      </c>
      <c r="AC49" s="46">
        <v>9</v>
      </c>
      <c r="AZ49" s="46">
        <v>4</v>
      </c>
      <c r="BA49" s="46">
        <f>IF(AZ49=1,G49,0)</f>
        <v>0</v>
      </c>
      <c r="BB49" s="46">
        <f>IF(AZ49=2,G49,0)</f>
        <v>0</v>
      </c>
      <c r="BC49" s="46">
        <f>IF(AZ49=3,G49,0)</f>
        <v>0</v>
      </c>
      <c r="BD49" s="46">
        <f>IF(AZ49=4,G49,0)</f>
        <v>0</v>
      </c>
      <c r="BE49" s="46">
        <f>IF(AZ49=5,G49,0)</f>
        <v>0</v>
      </c>
      <c r="CA49" s="58">
        <v>1</v>
      </c>
      <c r="CB49" s="58">
        <v>9</v>
      </c>
      <c r="CZ49" s="46">
        <v>0</v>
      </c>
    </row>
    <row r="50" spans="1:15" s="46" customFormat="1" ht="13.5" customHeight="1">
      <c r="A50" s="65"/>
      <c r="B50" s="66"/>
      <c r="C50" s="322" t="s">
        <v>247</v>
      </c>
      <c r="D50" s="323"/>
      <c r="E50" s="323"/>
      <c r="F50" s="323"/>
      <c r="G50" s="324"/>
      <c r="L50" s="67" t="s">
        <v>247</v>
      </c>
      <c r="O50" s="58">
        <v>3</v>
      </c>
    </row>
    <row r="51" spans="1:104" s="46" customFormat="1" ht="13.5" customHeight="1">
      <c r="A51" s="59">
        <v>14</v>
      </c>
      <c r="B51" s="60" t="s">
        <v>248</v>
      </c>
      <c r="C51" s="61" t="s">
        <v>249</v>
      </c>
      <c r="D51" s="62" t="s">
        <v>68</v>
      </c>
      <c r="E51" s="63">
        <v>1</v>
      </c>
      <c r="F51" s="295"/>
      <c r="G51" s="64">
        <f>E51*F51</f>
        <v>0</v>
      </c>
      <c r="O51" s="58">
        <v>2</v>
      </c>
      <c r="AA51" s="46">
        <v>1</v>
      </c>
      <c r="AB51" s="46">
        <v>9</v>
      </c>
      <c r="AC51" s="46">
        <v>9</v>
      </c>
      <c r="AZ51" s="46">
        <v>4</v>
      </c>
      <c r="BA51" s="46">
        <f>IF(AZ51=1,G51,0)</f>
        <v>0</v>
      </c>
      <c r="BB51" s="46">
        <f>IF(AZ51=2,G51,0)</f>
        <v>0</v>
      </c>
      <c r="BC51" s="46">
        <f>IF(AZ51=3,G51,0)</f>
        <v>0</v>
      </c>
      <c r="BD51" s="46">
        <f>IF(AZ51=4,G51,0)</f>
        <v>0</v>
      </c>
      <c r="BE51" s="46">
        <f>IF(AZ51=5,G51,0)</f>
        <v>0</v>
      </c>
      <c r="CA51" s="58">
        <v>1</v>
      </c>
      <c r="CB51" s="58">
        <v>9</v>
      </c>
      <c r="CZ51" s="46">
        <v>0</v>
      </c>
    </row>
    <row r="52" spans="1:15" s="46" customFormat="1" ht="13.5" customHeight="1">
      <c r="A52" s="65"/>
      <c r="B52" s="66"/>
      <c r="C52" s="322" t="s">
        <v>250</v>
      </c>
      <c r="D52" s="323"/>
      <c r="E52" s="323"/>
      <c r="F52" s="323"/>
      <c r="G52" s="324"/>
      <c r="L52" s="67" t="s">
        <v>250</v>
      </c>
      <c r="O52" s="58">
        <v>3</v>
      </c>
    </row>
    <row r="53" spans="1:104" s="46" customFormat="1" ht="13.5" customHeight="1">
      <c r="A53" s="59">
        <v>15</v>
      </c>
      <c r="B53" s="60" t="s">
        <v>251</v>
      </c>
      <c r="C53" s="61" t="s">
        <v>252</v>
      </c>
      <c r="D53" s="62" t="s">
        <v>68</v>
      </c>
      <c r="E53" s="63">
        <v>1</v>
      </c>
      <c r="F53" s="295"/>
      <c r="G53" s="64">
        <f>E53*F53</f>
        <v>0</v>
      </c>
      <c r="O53" s="58">
        <v>2</v>
      </c>
      <c r="AA53" s="46">
        <v>3</v>
      </c>
      <c r="AB53" s="46">
        <v>9</v>
      </c>
      <c r="AC53" s="46" t="s">
        <v>251</v>
      </c>
      <c r="AZ53" s="46">
        <v>3</v>
      </c>
      <c r="BA53" s="46">
        <f>IF(AZ53=1,G53,0)</f>
        <v>0</v>
      </c>
      <c r="BB53" s="46">
        <f>IF(AZ53=2,G53,0)</f>
        <v>0</v>
      </c>
      <c r="BC53" s="46">
        <f>IF(AZ53=3,G53,0)</f>
        <v>0</v>
      </c>
      <c r="BD53" s="46">
        <f>IF(AZ53=4,G53,0)</f>
        <v>0</v>
      </c>
      <c r="BE53" s="46">
        <f>IF(AZ53=5,G53,0)</f>
        <v>0</v>
      </c>
      <c r="CA53" s="58">
        <v>3</v>
      </c>
      <c r="CB53" s="58">
        <v>9</v>
      </c>
      <c r="CZ53" s="46">
        <v>0.00138</v>
      </c>
    </row>
    <row r="54" spans="1:15" s="46" customFormat="1" ht="13.5" customHeight="1">
      <c r="A54" s="65"/>
      <c r="B54" s="66"/>
      <c r="C54" s="322" t="s">
        <v>253</v>
      </c>
      <c r="D54" s="323"/>
      <c r="E54" s="323"/>
      <c r="F54" s="323"/>
      <c r="G54" s="324"/>
      <c r="L54" s="67" t="s">
        <v>253</v>
      </c>
      <c r="O54" s="58">
        <v>3</v>
      </c>
    </row>
    <row r="55" spans="1:57" s="46" customFormat="1" ht="13.5" customHeight="1">
      <c r="A55" s="72"/>
      <c r="B55" s="73" t="s">
        <v>187</v>
      </c>
      <c r="C55" s="74" t="str">
        <f>CONCATENATE(B8," ",C8)</f>
        <v>M21 Elektromontáže</v>
      </c>
      <c r="D55" s="75"/>
      <c r="E55" s="76"/>
      <c r="F55" s="77"/>
      <c r="G55" s="78">
        <f>SUM(G8:G54)</f>
        <v>0</v>
      </c>
      <c r="O55" s="58">
        <v>4</v>
      </c>
      <c r="BA55" s="79">
        <f>SUM(BA8:BA54)</f>
        <v>0</v>
      </c>
      <c r="BB55" s="79">
        <f>SUM(BB8:BB54)</f>
        <v>0</v>
      </c>
      <c r="BC55" s="79">
        <f>SUM(BC8:BC54)</f>
        <v>0</v>
      </c>
      <c r="BD55" s="79">
        <f>SUM(BD8:BD54)</f>
        <v>0</v>
      </c>
      <c r="BE55" s="79">
        <f>SUM(BE8:BE54)</f>
        <v>0</v>
      </c>
    </row>
    <row r="56" spans="1:15" s="46" customFormat="1" ht="13.5" customHeight="1">
      <c r="A56" s="51" t="s">
        <v>139</v>
      </c>
      <c r="B56" s="52" t="s">
        <v>254</v>
      </c>
      <c r="C56" s="53" t="s">
        <v>255</v>
      </c>
      <c r="D56" s="54"/>
      <c r="E56" s="55"/>
      <c r="F56" s="55"/>
      <c r="G56" s="56"/>
      <c r="H56" s="57"/>
      <c r="I56" s="57"/>
      <c r="O56" s="58">
        <v>1</v>
      </c>
    </row>
    <row r="57" spans="1:104" s="46" customFormat="1" ht="13.5" customHeight="1">
      <c r="A57" s="59">
        <v>16</v>
      </c>
      <c r="B57" s="60" t="s">
        <v>256</v>
      </c>
      <c r="C57" s="61" t="s">
        <v>257</v>
      </c>
      <c r="D57" s="62" t="s">
        <v>22</v>
      </c>
      <c r="E57" s="63">
        <v>31</v>
      </c>
      <c r="F57" s="295"/>
      <c r="G57" s="64">
        <f>E57*F57</f>
        <v>0</v>
      </c>
      <c r="O57" s="58">
        <v>2</v>
      </c>
      <c r="AA57" s="46">
        <v>1</v>
      </c>
      <c r="AB57" s="46">
        <v>9</v>
      </c>
      <c r="AC57" s="46">
        <v>9</v>
      </c>
      <c r="AZ57" s="46">
        <v>4</v>
      </c>
      <c r="BA57" s="46">
        <f>IF(AZ57=1,G57,0)</f>
        <v>0</v>
      </c>
      <c r="BB57" s="46">
        <f>IF(AZ57=2,G57,0)</f>
        <v>0</v>
      </c>
      <c r="BC57" s="46">
        <f>IF(AZ57=3,G57,0)</f>
        <v>0</v>
      </c>
      <c r="BD57" s="46">
        <f>IF(AZ57=4,G57,0)</f>
        <v>0</v>
      </c>
      <c r="BE57" s="46">
        <f>IF(AZ57=5,G57,0)</f>
        <v>0</v>
      </c>
      <c r="CA57" s="58">
        <v>1</v>
      </c>
      <c r="CB57" s="58">
        <v>9</v>
      </c>
      <c r="CZ57" s="46">
        <v>0</v>
      </c>
    </row>
    <row r="58" spans="1:15" s="46" customFormat="1" ht="13.5" customHeight="1">
      <c r="A58" s="65"/>
      <c r="B58" s="66"/>
      <c r="C58" s="322" t="s">
        <v>258</v>
      </c>
      <c r="D58" s="323"/>
      <c r="E58" s="323"/>
      <c r="F58" s="323"/>
      <c r="G58" s="324"/>
      <c r="L58" s="67" t="s">
        <v>258</v>
      </c>
      <c r="O58" s="58">
        <v>3</v>
      </c>
    </row>
    <row r="59" spans="1:104" s="46" customFormat="1" ht="13.5" customHeight="1">
      <c r="A59" s="59">
        <v>17</v>
      </c>
      <c r="B59" s="60" t="s">
        <v>259</v>
      </c>
      <c r="C59" s="61" t="s">
        <v>260</v>
      </c>
      <c r="D59" s="62" t="s">
        <v>22</v>
      </c>
      <c r="E59" s="63">
        <v>31</v>
      </c>
      <c r="F59" s="295"/>
      <c r="G59" s="64">
        <f>E59*F59</f>
        <v>0</v>
      </c>
      <c r="O59" s="58">
        <v>2</v>
      </c>
      <c r="AA59" s="46">
        <v>1</v>
      </c>
      <c r="AB59" s="46">
        <v>9</v>
      </c>
      <c r="AC59" s="46">
        <v>9</v>
      </c>
      <c r="AZ59" s="46">
        <v>4</v>
      </c>
      <c r="BA59" s="46">
        <f>IF(AZ59=1,G59,0)</f>
        <v>0</v>
      </c>
      <c r="BB59" s="46">
        <f>IF(AZ59=2,G59,0)</f>
        <v>0</v>
      </c>
      <c r="BC59" s="46">
        <f>IF(AZ59=3,G59,0)</f>
        <v>0</v>
      </c>
      <c r="BD59" s="46">
        <f>IF(AZ59=4,G59,0)</f>
        <v>0</v>
      </c>
      <c r="BE59" s="46">
        <f>IF(AZ59=5,G59,0)</f>
        <v>0</v>
      </c>
      <c r="CA59" s="58">
        <v>1</v>
      </c>
      <c r="CB59" s="58">
        <v>9</v>
      </c>
      <c r="CZ59" s="46">
        <v>0</v>
      </c>
    </row>
    <row r="60" spans="1:15" s="46" customFormat="1" ht="13.5" customHeight="1">
      <c r="A60" s="65"/>
      <c r="B60" s="66"/>
      <c r="C60" s="322" t="s">
        <v>261</v>
      </c>
      <c r="D60" s="323"/>
      <c r="E60" s="323"/>
      <c r="F60" s="323"/>
      <c r="G60" s="324"/>
      <c r="L60" s="67" t="s">
        <v>261</v>
      </c>
      <c r="O60" s="58">
        <v>3</v>
      </c>
    </row>
    <row r="61" spans="1:57" s="46" customFormat="1" ht="12.75">
      <c r="A61" s="72"/>
      <c r="B61" s="73" t="s">
        <v>187</v>
      </c>
      <c r="C61" s="74" t="str">
        <f>CONCATENATE(B56," ",C56)</f>
        <v>M46 Zemní práce při montážích</v>
      </c>
      <c r="D61" s="75"/>
      <c r="E61" s="76"/>
      <c r="F61" s="77"/>
      <c r="G61" s="78">
        <f>SUM(G56:G60)</f>
        <v>0</v>
      </c>
      <c r="O61" s="58">
        <v>4</v>
      </c>
      <c r="BA61" s="79">
        <f>SUM(BA56:BA60)</f>
        <v>0</v>
      </c>
      <c r="BB61" s="79">
        <f>SUM(BB56:BB60)</f>
        <v>0</v>
      </c>
      <c r="BC61" s="79">
        <f>SUM(BC56:BC60)</f>
        <v>0</v>
      </c>
      <c r="BD61" s="79">
        <f>SUM(BD56:BD60)</f>
        <v>0</v>
      </c>
      <c r="BE61" s="79">
        <f>SUM(BE56:BE60)</f>
        <v>0</v>
      </c>
    </row>
  </sheetData>
  <sheetProtection password="EDEC" sheet="1" objects="1" scenarios="1"/>
  <mergeCells count="33">
    <mergeCell ref="C10:G10"/>
    <mergeCell ref="C11:D11"/>
    <mergeCell ref="C26:D26"/>
    <mergeCell ref="C12:D12"/>
    <mergeCell ref="C13:D13"/>
    <mergeCell ref="C15:G15"/>
    <mergeCell ref="C16:D16"/>
    <mergeCell ref="C17:D17"/>
    <mergeCell ref="C19:G19"/>
    <mergeCell ref="C20:D20"/>
    <mergeCell ref="C21:D21"/>
    <mergeCell ref="C22:D22"/>
    <mergeCell ref="C23:D23"/>
    <mergeCell ref="C25:G25"/>
    <mergeCell ref="C44:D44"/>
    <mergeCell ref="C27:D27"/>
    <mergeCell ref="C28:D28"/>
    <mergeCell ref="C29:D29"/>
    <mergeCell ref="C30:D30"/>
    <mergeCell ref="C32:G32"/>
    <mergeCell ref="C34:G34"/>
    <mergeCell ref="C36:G36"/>
    <mergeCell ref="C38:G38"/>
    <mergeCell ref="C40:G40"/>
    <mergeCell ref="C42:G42"/>
    <mergeCell ref="C43:D43"/>
    <mergeCell ref="C60:G60"/>
    <mergeCell ref="C46:G46"/>
    <mergeCell ref="C48:G48"/>
    <mergeCell ref="C50:G50"/>
    <mergeCell ref="C52:G52"/>
    <mergeCell ref="C54:G54"/>
    <mergeCell ref="C58:G58"/>
  </mergeCells>
  <printOptions/>
  <pageMargins left="0.7086614173228347" right="0.7086614173228347" top="0.7874015748031497" bottom="0.7874015748031497" header="0.31496062992125984" footer="0.31496062992125984"/>
  <pageSetup fitToHeight="99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 Andrle</cp:lastModifiedBy>
  <cp:lastPrinted>2018-02-15T20:37:37Z</cp:lastPrinted>
  <dcterms:created xsi:type="dcterms:W3CDTF">2017-11-23T09:24:09Z</dcterms:created>
  <dcterms:modified xsi:type="dcterms:W3CDTF">2023-02-27T15:41:43Z</dcterms:modified>
  <cp:category/>
  <cp:version/>
  <cp:contentType/>
  <cp:contentStatus/>
</cp:coreProperties>
</file>