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5071CB9A-E207-431E-8A1F-186FEDBB641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  <sheet name="SO 01 P3" sheetId="15" r:id="rId7"/>
    <sheet name="SO 01 P4" sheetId="16" r:id="rId8"/>
    <sheet name="SO 01 P5" sheetId="17" r:id="rId9"/>
  </sheets>
  <externalReferences>
    <externalReference r:id="rId10"/>
  </externalReferences>
  <definedNames>
    <definedName name="_xlnm._FilterDatabase" localSheetId="5" hidden="1">'SO 01 P2'!$A$9:$V$361</definedName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7">'SO 01 P4'!$1:$7</definedName>
    <definedName name="_xlnm.Print_Titles" localSheetId="8">'SO 01 P5'!$1:$7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P1'!$A$1:$X$375</definedName>
    <definedName name="_xlnm.Print_Area" localSheetId="5">'SO 01 P2'!$A$1:$X$373</definedName>
    <definedName name="_xlnm.Print_Area" localSheetId="6">'SO 01 P3'!$A$1:$X$362</definedName>
    <definedName name="_xlnm.Print_Area" localSheetId="7">'SO 01 P4'!$A$1:$X$77</definedName>
    <definedName name="_xlnm.Print_Area" localSheetId="8">'SO 01 P5'!$A$1:$X$127</definedName>
    <definedName name="_xlnm.Print_Area" localSheetId="3">'SO 01 Pol'!$A$1:$X$28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7" l="1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2" i="17"/>
  <c r="M12" i="17" s="1"/>
  <c r="I12" i="17"/>
  <c r="K12" i="17"/>
  <c r="O12" i="17"/>
  <c r="Q12" i="17"/>
  <c r="V12" i="17"/>
  <c r="G15" i="17"/>
  <c r="M15" i="17" s="1"/>
  <c r="I15" i="17"/>
  <c r="K15" i="17"/>
  <c r="O15" i="17"/>
  <c r="Q15" i="17"/>
  <c r="V15" i="17"/>
  <c r="G18" i="17"/>
  <c r="I18" i="17"/>
  <c r="K18" i="17"/>
  <c r="M18" i="17"/>
  <c r="O18" i="17"/>
  <c r="Q18" i="17"/>
  <c r="V18" i="17"/>
  <c r="G24" i="17"/>
  <c r="K24" i="17"/>
  <c r="O24" i="17"/>
  <c r="Q24" i="17"/>
  <c r="G25" i="17"/>
  <c r="I25" i="17"/>
  <c r="I24" i="17" s="1"/>
  <c r="K25" i="17"/>
  <c r="M25" i="17"/>
  <c r="M24" i="17" s="1"/>
  <c r="O25" i="17"/>
  <c r="Q25" i="17"/>
  <c r="V25" i="17"/>
  <c r="V24" i="17" s="1"/>
  <c r="G27" i="17"/>
  <c r="I27" i="17"/>
  <c r="I26" i="17" s="1"/>
  <c r="K27" i="17"/>
  <c r="O27" i="17"/>
  <c r="Q27" i="17"/>
  <c r="Q26" i="17" s="1"/>
  <c r="V27" i="17"/>
  <c r="G29" i="17"/>
  <c r="M29" i="17" s="1"/>
  <c r="I29" i="17"/>
  <c r="K29" i="17"/>
  <c r="K26" i="17" s="1"/>
  <c r="O29" i="17"/>
  <c r="O26" i="17" s="1"/>
  <c r="Q29" i="17"/>
  <c r="V29" i="17"/>
  <c r="G31" i="17"/>
  <c r="M31" i="17" s="1"/>
  <c r="I31" i="17"/>
  <c r="K31" i="17"/>
  <c r="O31" i="17"/>
  <c r="Q31" i="17"/>
  <c r="V31" i="17"/>
  <c r="G33" i="17"/>
  <c r="M33" i="17" s="1"/>
  <c r="I33" i="17"/>
  <c r="K33" i="17"/>
  <c r="O33" i="17"/>
  <c r="Q33" i="17"/>
  <c r="V33" i="17"/>
  <c r="V26" i="17" s="1"/>
  <c r="G35" i="17"/>
  <c r="I35" i="17"/>
  <c r="K35" i="17"/>
  <c r="M35" i="17"/>
  <c r="O35" i="17"/>
  <c r="Q35" i="17"/>
  <c r="V35" i="17"/>
  <c r="G37" i="17"/>
  <c r="M37" i="17" s="1"/>
  <c r="I37" i="17"/>
  <c r="K37" i="17"/>
  <c r="O37" i="17"/>
  <c r="Q37" i="17"/>
  <c r="V37" i="17"/>
  <c r="G42" i="17"/>
  <c r="M42" i="17" s="1"/>
  <c r="I42" i="17"/>
  <c r="K42" i="17"/>
  <c r="O42" i="17"/>
  <c r="Q42" i="17"/>
  <c r="V42" i="17"/>
  <c r="G47" i="17"/>
  <c r="M47" i="17" s="1"/>
  <c r="I47" i="17"/>
  <c r="K47" i="17"/>
  <c r="O47" i="17"/>
  <c r="Q47" i="17"/>
  <c r="V47" i="17"/>
  <c r="G57" i="17"/>
  <c r="M57" i="17" s="1"/>
  <c r="I57" i="17"/>
  <c r="K57" i="17"/>
  <c r="O57" i="17"/>
  <c r="Q57" i="17"/>
  <c r="V57" i="17"/>
  <c r="G61" i="17"/>
  <c r="M61" i="17" s="1"/>
  <c r="I61" i="17"/>
  <c r="K61" i="17"/>
  <c r="O61" i="17"/>
  <c r="Q61" i="17"/>
  <c r="V61" i="17"/>
  <c r="G63" i="17"/>
  <c r="I63" i="17"/>
  <c r="K63" i="17"/>
  <c r="M63" i="17"/>
  <c r="O63" i="17"/>
  <c r="Q63" i="17"/>
  <c r="V63" i="17"/>
  <c r="G69" i="17"/>
  <c r="M69" i="17" s="1"/>
  <c r="I69" i="17"/>
  <c r="K69" i="17"/>
  <c r="O69" i="17"/>
  <c r="Q69" i="17"/>
  <c r="V69" i="17"/>
  <c r="G76" i="17"/>
  <c r="M76" i="17" s="1"/>
  <c r="I76" i="17"/>
  <c r="K76" i="17"/>
  <c r="O76" i="17"/>
  <c r="Q76" i="17"/>
  <c r="V76" i="17"/>
  <c r="G82" i="17"/>
  <c r="M82" i="17" s="1"/>
  <c r="I82" i="17"/>
  <c r="K82" i="17"/>
  <c r="O82" i="17"/>
  <c r="Q82" i="17"/>
  <c r="V82" i="17"/>
  <c r="G88" i="17"/>
  <c r="M88" i="17" s="1"/>
  <c r="I88" i="17"/>
  <c r="K88" i="17"/>
  <c r="O88" i="17"/>
  <c r="Q88" i="17"/>
  <c r="V88" i="17"/>
  <c r="G98" i="17"/>
  <c r="M98" i="17" s="1"/>
  <c r="I98" i="17"/>
  <c r="K98" i="17"/>
  <c r="O98" i="17"/>
  <c r="Q98" i="17"/>
  <c r="V98" i="17"/>
  <c r="G99" i="17"/>
  <c r="G100" i="17"/>
  <c r="M100" i="17" s="1"/>
  <c r="M99" i="17" s="1"/>
  <c r="I100" i="17"/>
  <c r="I99" i="17" s="1"/>
  <c r="K100" i="17"/>
  <c r="K99" i="17" s="1"/>
  <c r="O100" i="17"/>
  <c r="O99" i="17" s="1"/>
  <c r="Q100" i="17"/>
  <c r="Q99" i="17" s="1"/>
  <c r="V100" i="17"/>
  <c r="V99" i="17" s="1"/>
  <c r="G101" i="17"/>
  <c r="I101" i="17"/>
  <c r="K101" i="17"/>
  <c r="M101" i="17"/>
  <c r="O101" i="17"/>
  <c r="Q101" i="17"/>
  <c r="V101" i="17"/>
  <c r="G102" i="17"/>
  <c r="K102" i="17"/>
  <c r="M102" i="17"/>
  <c r="V102" i="17"/>
  <c r="G103" i="17"/>
  <c r="I103" i="17"/>
  <c r="I102" i="17" s="1"/>
  <c r="K103" i="17"/>
  <c r="M103" i="17"/>
  <c r="O103" i="17"/>
  <c r="O102" i="17" s="1"/>
  <c r="Q103" i="17"/>
  <c r="Q102" i="17" s="1"/>
  <c r="V103" i="17"/>
  <c r="G107" i="17"/>
  <c r="I107" i="17"/>
  <c r="I106" i="17" s="1"/>
  <c r="K107" i="17"/>
  <c r="M107" i="17"/>
  <c r="O107" i="17"/>
  <c r="Q107" i="17"/>
  <c r="V107" i="17"/>
  <c r="V106" i="17" s="1"/>
  <c r="G108" i="17"/>
  <c r="I108" i="17"/>
  <c r="K108" i="17"/>
  <c r="K106" i="17" s="1"/>
  <c r="O108" i="17"/>
  <c r="O106" i="17" s="1"/>
  <c r="Q108" i="17"/>
  <c r="V108" i="17"/>
  <c r="G109" i="17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I111" i="17"/>
  <c r="K111" i="17"/>
  <c r="M111" i="17"/>
  <c r="O111" i="17"/>
  <c r="Q111" i="17"/>
  <c r="V111" i="17"/>
  <c r="G112" i="17"/>
  <c r="I112" i="17"/>
  <c r="K112" i="17"/>
  <c r="M112" i="17"/>
  <c r="O112" i="17"/>
  <c r="Q112" i="17"/>
  <c r="V112" i="17"/>
  <c r="G113" i="17"/>
  <c r="I113" i="17"/>
  <c r="K113" i="17"/>
  <c r="M113" i="17"/>
  <c r="O113" i="17"/>
  <c r="Q113" i="17"/>
  <c r="V113" i="17"/>
  <c r="G114" i="17"/>
  <c r="M114" i="17" s="1"/>
  <c r="I114" i="17"/>
  <c r="K114" i="17"/>
  <c r="O114" i="17"/>
  <c r="Q114" i="17"/>
  <c r="Q106" i="17" s="1"/>
  <c r="V114" i="17"/>
  <c r="G115" i="17"/>
  <c r="I115" i="17"/>
  <c r="K115" i="17"/>
  <c r="M115" i="17"/>
  <c r="O115" i="17"/>
  <c r="Q115" i="17"/>
  <c r="V115" i="17"/>
  <c r="AF117" i="17"/>
  <c r="G41" i="1" s="1"/>
  <c r="V8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I10" i="16"/>
  <c r="G11" i="16"/>
  <c r="M11" i="16" s="1"/>
  <c r="M10" i="16" s="1"/>
  <c r="I11" i="16"/>
  <c r="K11" i="16"/>
  <c r="K10" i="16" s="1"/>
  <c r="O11" i="16"/>
  <c r="O10" i="16" s="1"/>
  <c r="Q11" i="16"/>
  <c r="Q10" i="16" s="1"/>
  <c r="V11" i="16"/>
  <c r="V10" i="16" s="1"/>
  <c r="G14" i="16"/>
  <c r="M14" i="16" s="1"/>
  <c r="M13" i="16" s="1"/>
  <c r="I14" i="16"/>
  <c r="I13" i="16" s="1"/>
  <c r="K14" i="16"/>
  <c r="O14" i="16"/>
  <c r="O13" i="16" s="1"/>
  <c r="Q14" i="16"/>
  <c r="Q13" i="16" s="1"/>
  <c r="V14" i="16"/>
  <c r="V13" i="16" s="1"/>
  <c r="G16" i="16"/>
  <c r="M16" i="16" s="1"/>
  <c r="I16" i="16"/>
  <c r="K16" i="16"/>
  <c r="K13" i="16" s="1"/>
  <c r="O16" i="16"/>
  <c r="Q16" i="16"/>
  <c r="V16" i="16"/>
  <c r="Q18" i="16"/>
  <c r="V18" i="16"/>
  <c r="G19" i="16"/>
  <c r="G18" i="16" s="1"/>
  <c r="I19" i="16"/>
  <c r="I18" i="16" s="1"/>
  <c r="K19" i="16"/>
  <c r="K18" i="16" s="1"/>
  <c r="O19" i="16"/>
  <c r="O18" i="16" s="1"/>
  <c r="Q19" i="16"/>
  <c r="V19" i="16"/>
  <c r="G20" i="16"/>
  <c r="Q20" i="16"/>
  <c r="G21" i="16"/>
  <c r="M21" i="16" s="1"/>
  <c r="M20" i="16" s="1"/>
  <c r="I21" i="16"/>
  <c r="I20" i="16" s="1"/>
  <c r="K21" i="16"/>
  <c r="K20" i="16" s="1"/>
  <c r="O21" i="16"/>
  <c r="O20" i="16" s="1"/>
  <c r="Q21" i="16"/>
  <c r="V21" i="16"/>
  <c r="V20" i="16" s="1"/>
  <c r="I22" i="16"/>
  <c r="K22" i="16"/>
  <c r="G23" i="16"/>
  <c r="G22" i="16" s="1"/>
  <c r="I23" i="16"/>
  <c r="K23" i="16"/>
  <c r="O23" i="16"/>
  <c r="O22" i="16" s="1"/>
  <c r="Q23" i="16"/>
  <c r="Q22" i="16" s="1"/>
  <c r="V23" i="16"/>
  <c r="V22" i="16" s="1"/>
  <c r="G26" i="16"/>
  <c r="M26" i="16" s="1"/>
  <c r="I26" i="16"/>
  <c r="K26" i="16"/>
  <c r="O26" i="16"/>
  <c r="Q26" i="16"/>
  <c r="V26" i="16"/>
  <c r="G29" i="16"/>
  <c r="I29" i="16"/>
  <c r="K29" i="16"/>
  <c r="M29" i="16"/>
  <c r="O29" i="16"/>
  <c r="Q29" i="16"/>
  <c r="V29" i="16"/>
  <c r="V32" i="16"/>
  <c r="G33" i="16"/>
  <c r="I33" i="16"/>
  <c r="I32" i="16" s="1"/>
  <c r="K33" i="16"/>
  <c r="K32" i="16" s="1"/>
  <c r="O33" i="16"/>
  <c r="O32" i="16" s="1"/>
  <c r="Q33" i="16"/>
  <c r="V33" i="16"/>
  <c r="G34" i="16"/>
  <c r="M34" i="16" s="1"/>
  <c r="I34" i="16"/>
  <c r="K34" i="16"/>
  <c r="O34" i="16"/>
  <c r="Q34" i="16"/>
  <c r="Q32" i="16" s="1"/>
  <c r="V34" i="16"/>
  <c r="G35" i="16"/>
  <c r="M35" i="16" s="1"/>
  <c r="I35" i="16"/>
  <c r="K35" i="16"/>
  <c r="O35" i="16"/>
  <c r="Q35" i="16"/>
  <c r="V35" i="16"/>
  <c r="G48" i="16"/>
  <c r="M48" i="16" s="1"/>
  <c r="I48" i="16"/>
  <c r="K48" i="16"/>
  <c r="O48" i="16"/>
  <c r="Q48" i="16"/>
  <c r="V48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K63" i="16"/>
  <c r="O63" i="16"/>
  <c r="Q63" i="16"/>
  <c r="G64" i="16"/>
  <c r="G63" i="16" s="1"/>
  <c r="I64" i="16"/>
  <c r="I63" i="16" s="1"/>
  <c r="K64" i="16"/>
  <c r="O64" i="16"/>
  <c r="Q64" i="16"/>
  <c r="V64" i="16"/>
  <c r="V63" i="16" s="1"/>
  <c r="AF67" i="16"/>
  <c r="G42" i="1" s="1"/>
  <c r="G9" i="15"/>
  <c r="M9" i="15" s="1"/>
  <c r="I9" i="15"/>
  <c r="I8" i="15" s="1"/>
  <c r="K9" i="15"/>
  <c r="K8" i="15" s="1"/>
  <c r="O9" i="15"/>
  <c r="O8" i="15" s="1"/>
  <c r="Q9" i="15"/>
  <c r="V9" i="15"/>
  <c r="V8" i="15" s="1"/>
  <c r="G11" i="15"/>
  <c r="M11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6" i="15"/>
  <c r="M16" i="15" s="1"/>
  <c r="I16" i="15"/>
  <c r="K16" i="15"/>
  <c r="O16" i="15"/>
  <c r="Q16" i="15"/>
  <c r="Q8" i="15" s="1"/>
  <c r="V16" i="15"/>
  <c r="G18" i="15"/>
  <c r="I18" i="15"/>
  <c r="K18" i="15"/>
  <c r="M18" i="15"/>
  <c r="O18" i="15"/>
  <c r="Q18" i="15"/>
  <c r="V18" i="15"/>
  <c r="G21" i="15"/>
  <c r="M21" i="15" s="1"/>
  <c r="I21" i="15"/>
  <c r="K21" i="15"/>
  <c r="O21" i="15"/>
  <c r="Q21" i="15"/>
  <c r="V21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30" i="15"/>
  <c r="I30" i="15"/>
  <c r="O30" i="15"/>
  <c r="G31" i="15"/>
  <c r="I31" i="15"/>
  <c r="K31" i="15"/>
  <c r="K30" i="15" s="1"/>
  <c r="M31" i="15"/>
  <c r="M30" i="15" s="1"/>
  <c r="O31" i="15"/>
  <c r="Q31" i="15"/>
  <c r="Q30" i="15" s="1"/>
  <c r="V31" i="15"/>
  <c r="V30" i="15" s="1"/>
  <c r="G33" i="15"/>
  <c r="I33" i="15"/>
  <c r="K33" i="15"/>
  <c r="M33" i="15"/>
  <c r="O33" i="15"/>
  <c r="Q33" i="15"/>
  <c r="V33" i="15"/>
  <c r="G36" i="15"/>
  <c r="I36" i="15"/>
  <c r="I35" i="15" s="1"/>
  <c r="K36" i="15"/>
  <c r="K35" i="15" s="1"/>
  <c r="O36" i="15"/>
  <c r="Q36" i="15"/>
  <c r="Q35" i="15" s="1"/>
  <c r="V36" i="15"/>
  <c r="V35" i="15" s="1"/>
  <c r="G46" i="15"/>
  <c r="M46" i="15" s="1"/>
  <c r="I46" i="15"/>
  <c r="K46" i="15"/>
  <c r="O46" i="15"/>
  <c r="Q46" i="15"/>
  <c r="V46" i="15"/>
  <c r="G49" i="15"/>
  <c r="M49" i="15" s="1"/>
  <c r="I49" i="15"/>
  <c r="K49" i="15"/>
  <c r="O49" i="15"/>
  <c r="Q49" i="15"/>
  <c r="V49" i="15"/>
  <c r="G51" i="15"/>
  <c r="I51" i="15"/>
  <c r="K51" i="15"/>
  <c r="M51" i="15"/>
  <c r="O51" i="15"/>
  <c r="Q51" i="15"/>
  <c r="V51" i="15"/>
  <c r="G53" i="15"/>
  <c r="M53" i="15" s="1"/>
  <c r="I53" i="15"/>
  <c r="K53" i="15"/>
  <c r="O53" i="15"/>
  <c r="O35" i="15" s="1"/>
  <c r="Q53" i="15"/>
  <c r="V53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G62" i="15"/>
  <c r="M62" i="15" s="1"/>
  <c r="I62" i="15"/>
  <c r="K62" i="15"/>
  <c r="O62" i="15"/>
  <c r="Q62" i="15"/>
  <c r="V62" i="15"/>
  <c r="O63" i="15"/>
  <c r="Q63" i="15"/>
  <c r="G64" i="15"/>
  <c r="M64" i="15" s="1"/>
  <c r="I64" i="15"/>
  <c r="I63" i="15" s="1"/>
  <c r="K64" i="15"/>
  <c r="K63" i="15" s="1"/>
  <c r="O64" i="15"/>
  <c r="Q64" i="15"/>
  <c r="V64" i="15"/>
  <c r="V63" i="15" s="1"/>
  <c r="G68" i="15"/>
  <c r="M68" i="15" s="1"/>
  <c r="I68" i="15"/>
  <c r="K68" i="15"/>
  <c r="O68" i="15"/>
  <c r="Q68" i="15"/>
  <c r="V68" i="15"/>
  <c r="G72" i="15"/>
  <c r="G73" i="15"/>
  <c r="M73" i="15" s="1"/>
  <c r="I73" i="15"/>
  <c r="I72" i="15" s="1"/>
  <c r="K73" i="15"/>
  <c r="K72" i="15" s="1"/>
  <c r="O73" i="15"/>
  <c r="O72" i="15" s="1"/>
  <c r="Q73" i="15"/>
  <c r="Q72" i="15" s="1"/>
  <c r="V73" i="15"/>
  <c r="V72" i="15" s="1"/>
  <c r="G74" i="15"/>
  <c r="I74" i="15"/>
  <c r="K74" i="15"/>
  <c r="M74" i="15"/>
  <c r="O74" i="15"/>
  <c r="Q74" i="15"/>
  <c r="V74" i="15"/>
  <c r="G75" i="15"/>
  <c r="I75" i="15"/>
  <c r="K75" i="15"/>
  <c r="M75" i="15"/>
  <c r="O75" i="15"/>
  <c r="Q75" i="15"/>
  <c r="V75" i="15"/>
  <c r="O76" i="15"/>
  <c r="G77" i="15"/>
  <c r="I77" i="15"/>
  <c r="I76" i="15" s="1"/>
  <c r="K77" i="15"/>
  <c r="K76" i="15" s="1"/>
  <c r="O77" i="15"/>
  <c r="Q77" i="15"/>
  <c r="Q76" i="15" s="1"/>
  <c r="V77" i="15"/>
  <c r="V76" i="15" s="1"/>
  <c r="G81" i="15"/>
  <c r="M81" i="15" s="1"/>
  <c r="I81" i="15"/>
  <c r="K81" i="15"/>
  <c r="O81" i="15"/>
  <c r="Q81" i="15"/>
  <c r="V81" i="15"/>
  <c r="G85" i="15"/>
  <c r="M85" i="15" s="1"/>
  <c r="I85" i="15"/>
  <c r="I84" i="15" s="1"/>
  <c r="K85" i="15"/>
  <c r="O85" i="15"/>
  <c r="O84" i="15" s="1"/>
  <c r="Q85" i="15"/>
  <c r="Q84" i="15" s="1"/>
  <c r="V85" i="15"/>
  <c r="G86" i="15"/>
  <c r="M86" i="15" s="1"/>
  <c r="I86" i="15"/>
  <c r="K86" i="15"/>
  <c r="O86" i="15"/>
  <c r="Q86" i="15"/>
  <c r="V86" i="15"/>
  <c r="G88" i="15"/>
  <c r="I88" i="15"/>
  <c r="K88" i="15"/>
  <c r="K84" i="15" s="1"/>
  <c r="M88" i="15"/>
  <c r="O88" i="15"/>
  <c r="Q88" i="15"/>
  <c r="V88" i="15"/>
  <c r="V84" i="15" s="1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7" i="15"/>
  <c r="I97" i="15"/>
  <c r="O97" i="15"/>
  <c r="G98" i="15"/>
  <c r="M98" i="15" s="1"/>
  <c r="M97" i="15" s="1"/>
  <c r="I98" i="15"/>
  <c r="K98" i="15"/>
  <c r="K97" i="15" s="1"/>
  <c r="O98" i="15"/>
  <c r="Q98" i="15"/>
  <c r="Q97" i="15" s="1"/>
  <c r="V98" i="15"/>
  <c r="V97" i="15" s="1"/>
  <c r="G100" i="15"/>
  <c r="M100" i="15" s="1"/>
  <c r="I100" i="15"/>
  <c r="I99" i="15" s="1"/>
  <c r="K100" i="15"/>
  <c r="O100" i="15"/>
  <c r="O99" i="15" s="1"/>
  <c r="Q100" i="15"/>
  <c r="Q99" i="15" s="1"/>
  <c r="V100" i="15"/>
  <c r="G104" i="15"/>
  <c r="I104" i="15"/>
  <c r="K104" i="15"/>
  <c r="K99" i="15" s="1"/>
  <c r="O104" i="15"/>
  <c r="Q104" i="15"/>
  <c r="V104" i="15"/>
  <c r="G106" i="15"/>
  <c r="I106" i="15"/>
  <c r="K106" i="15"/>
  <c r="M106" i="15"/>
  <c r="O106" i="15"/>
  <c r="Q106" i="15"/>
  <c r="V106" i="15"/>
  <c r="V99" i="15" s="1"/>
  <c r="K107" i="15"/>
  <c r="O107" i="15"/>
  <c r="V107" i="15"/>
  <c r="G108" i="15"/>
  <c r="M108" i="15" s="1"/>
  <c r="M107" i="15" s="1"/>
  <c r="I108" i="15"/>
  <c r="I107" i="15" s="1"/>
  <c r="K108" i="15"/>
  <c r="O108" i="15"/>
  <c r="Q108" i="15"/>
  <c r="Q107" i="15" s="1"/>
  <c r="V108" i="15"/>
  <c r="I109" i="15"/>
  <c r="G110" i="15"/>
  <c r="M110" i="15" s="1"/>
  <c r="I110" i="15"/>
  <c r="K110" i="15"/>
  <c r="K109" i="15" s="1"/>
  <c r="O110" i="15"/>
  <c r="Q110" i="15"/>
  <c r="Q109" i="15" s="1"/>
  <c r="V110" i="15"/>
  <c r="G111" i="15"/>
  <c r="I111" i="15"/>
  <c r="K111" i="15"/>
  <c r="M111" i="15"/>
  <c r="O111" i="15"/>
  <c r="O109" i="15" s="1"/>
  <c r="Q111" i="15"/>
  <c r="V111" i="15"/>
  <c r="V109" i="15" s="1"/>
  <c r="G112" i="15"/>
  <c r="M112" i="15" s="1"/>
  <c r="I112" i="15"/>
  <c r="K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M116" i="15" s="1"/>
  <c r="I116" i="15"/>
  <c r="K116" i="15"/>
  <c r="O116" i="15"/>
  <c r="Q116" i="15"/>
  <c r="V116" i="15"/>
  <c r="I117" i="15"/>
  <c r="G118" i="15"/>
  <c r="I118" i="15"/>
  <c r="K118" i="15"/>
  <c r="K117" i="15" s="1"/>
  <c r="M118" i="15"/>
  <c r="O118" i="15"/>
  <c r="Q118" i="15"/>
  <c r="Q117" i="15" s="1"/>
  <c r="V118" i="15"/>
  <c r="G119" i="15"/>
  <c r="G117" i="15" s="1"/>
  <c r="I119" i="15"/>
  <c r="K119" i="15"/>
  <c r="O119" i="15"/>
  <c r="O117" i="15" s="1"/>
  <c r="Q119" i="15"/>
  <c r="V119" i="15"/>
  <c r="V117" i="15" s="1"/>
  <c r="G120" i="15"/>
  <c r="I120" i="15"/>
  <c r="K120" i="15"/>
  <c r="M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M122" i="15" s="1"/>
  <c r="I122" i="15"/>
  <c r="K122" i="15"/>
  <c r="O122" i="15"/>
  <c r="Q122" i="15"/>
  <c r="V122" i="15"/>
  <c r="G123" i="15"/>
  <c r="M123" i="15" s="1"/>
  <c r="I123" i="15"/>
  <c r="K123" i="15"/>
  <c r="O123" i="15"/>
  <c r="Q123" i="15"/>
  <c r="V123" i="15"/>
  <c r="G125" i="15"/>
  <c r="M125" i="15" s="1"/>
  <c r="I125" i="15"/>
  <c r="I124" i="15" s="1"/>
  <c r="K125" i="15"/>
  <c r="K124" i="15" s="1"/>
  <c r="O125" i="15"/>
  <c r="O124" i="15" s="1"/>
  <c r="Q125" i="15"/>
  <c r="V125" i="15"/>
  <c r="V124" i="15" s="1"/>
  <c r="G126" i="15"/>
  <c r="I126" i="15"/>
  <c r="K126" i="15"/>
  <c r="M126" i="15"/>
  <c r="O126" i="15"/>
  <c r="Q126" i="15"/>
  <c r="Q124" i="15" s="1"/>
  <c r="V126" i="15"/>
  <c r="G127" i="15"/>
  <c r="I127" i="15"/>
  <c r="K127" i="15"/>
  <c r="M127" i="15"/>
  <c r="O127" i="15"/>
  <c r="Q127" i="15"/>
  <c r="V127" i="15"/>
  <c r="G128" i="15"/>
  <c r="M128" i="15" s="1"/>
  <c r="I128" i="15"/>
  <c r="K128" i="15"/>
  <c r="O128" i="15"/>
  <c r="Q128" i="15"/>
  <c r="V128" i="15"/>
  <c r="G129" i="15"/>
  <c r="M129" i="15" s="1"/>
  <c r="I129" i="15"/>
  <c r="K129" i="15"/>
  <c r="O129" i="15"/>
  <c r="Q129" i="15"/>
  <c r="V129" i="15"/>
  <c r="G130" i="15"/>
  <c r="M130" i="15" s="1"/>
  <c r="I130" i="15"/>
  <c r="K130" i="15"/>
  <c r="O130" i="15"/>
  <c r="Q130" i="15"/>
  <c r="V130" i="15"/>
  <c r="G131" i="15"/>
  <c r="M131" i="15" s="1"/>
  <c r="I131" i="15"/>
  <c r="K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I134" i="15"/>
  <c r="K134" i="15"/>
  <c r="M134" i="15"/>
  <c r="O134" i="15"/>
  <c r="Q134" i="15"/>
  <c r="V134" i="15"/>
  <c r="G135" i="15"/>
  <c r="M135" i="15" s="1"/>
  <c r="I135" i="15"/>
  <c r="K135" i="15"/>
  <c r="O135" i="15"/>
  <c r="Q135" i="15"/>
  <c r="V135" i="15"/>
  <c r="G136" i="15"/>
  <c r="M136" i="15" s="1"/>
  <c r="I136" i="15"/>
  <c r="K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I138" i="15"/>
  <c r="K138" i="15"/>
  <c r="M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I142" i="15"/>
  <c r="K142" i="15"/>
  <c r="M142" i="15"/>
  <c r="O142" i="15"/>
  <c r="Q142" i="15"/>
  <c r="V142" i="15"/>
  <c r="G144" i="15"/>
  <c r="I144" i="15"/>
  <c r="K144" i="15"/>
  <c r="M144" i="15"/>
  <c r="O144" i="15"/>
  <c r="Q144" i="15"/>
  <c r="V144" i="15"/>
  <c r="G145" i="15"/>
  <c r="M145" i="15" s="1"/>
  <c r="I145" i="15"/>
  <c r="K145" i="15"/>
  <c r="O145" i="15"/>
  <c r="Q145" i="15"/>
  <c r="V145" i="15"/>
  <c r="G146" i="15"/>
  <c r="M146" i="15" s="1"/>
  <c r="I146" i="15"/>
  <c r="K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I151" i="15"/>
  <c r="K151" i="15"/>
  <c r="M151" i="15"/>
  <c r="O151" i="15"/>
  <c r="Q151" i="15"/>
  <c r="V151" i="15"/>
  <c r="G152" i="15"/>
  <c r="M152" i="15" s="1"/>
  <c r="I152" i="15"/>
  <c r="K152" i="15"/>
  <c r="O152" i="15"/>
  <c r="Q152" i="15"/>
  <c r="V152" i="15"/>
  <c r="O153" i="15"/>
  <c r="G154" i="15"/>
  <c r="G153" i="15" s="1"/>
  <c r="I154" i="15"/>
  <c r="I153" i="15" s="1"/>
  <c r="K154" i="15"/>
  <c r="K153" i="15" s="1"/>
  <c r="O154" i="15"/>
  <c r="Q154" i="15"/>
  <c r="Q153" i="15" s="1"/>
  <c r="V154" i="15"/>
  <c r="V153" i="15" s="1"/>
  <c r="G155" i="15"/>
  <c r="M155" i="15" s="1"/>
  <c r="I155" i="15"/>
  <c r="K155" i="15"/>
  <c r="O155" i="15"/>
  <c r="Q155" i="15"/>
  <c r="V155" i="15"/>
  <c r="G156" i="15"/>
  <c r="M156" i="15" s="1"/>
  <c r="I156" i="15"/>
  <c r="K156" i="15"/>
  <c r="O156" i="15"/>
  <c r="Q156" i="15"/>
  <c r="V156" i="15"/>
  <c r="G157" i="15"/>
  <c r="M157" i="15" s="1"/>
  <c r="I157" i="15"/>
  <c r="K157" i="15"/>
  <c r="O157" i="15"/>
  <c r="Q157" i="15"/>
  <c r="V157" i="15"/>
  <c r="G159" i="15"/>
  <c r="I159" i="15"/>
  <c r="K159" i="15"/>
  <c r="K158" i="15" s="1"/>
  <c r="M159" i="15"/>
  <c r="O159" i="15"/>
  <c r="Q159" i="15"/>
  <c r="Q158" i="15" s="1"/>
  <c r="V159" i="15"/>
  <c r="V158" i="15" s="1"/>
  <c r="G160" i="15"/>
  <c r="M160" i="15" s="1"/>
  <c r="I160" i="15"/>
  <c r="K160" i="15"/>
  <c r="O160" i="15"/>
  <c r="O158" i="15" s="1"/>
  <c r="Q160" i="15"/>
  <c r="V160" i="15"/>
  <c r="G161" i="15"/>
  <c r="M161" i="15" s="1"/>
  <c r="I161" i="15"/>
  <c r="K161" i="15"/>
  <c r="O161" i="15"/>
  <c r="Q161" i="15"/>
  <c r="V161" i="15"/>
  <c r="G166" i="15"/>
  <c r="M166" i="15" s="1"/>
  <c r="I166" i="15"/>
  <c r="K166" i="15"/>
  <c r="O166" i="15"/>
  <c r="Q166" i="15"/>
  <c r="V166" i="15"/>
  <c r="G167" i="15"/>
  <c r="I167" i="15"/>
  <c r="K167" i="15"/>
  <c r="M167" i="15"/>
  <c r="O167" i="15"/>
  <c r="Q167" i="15"/>
  <c r="V167" i="15"/>
  <c r="G168" i="15"/>
  <c r="M168" i="15" s="1"/>
  <c r="I168" i="15"/>
  <c r="K168" i="15"/>
  <c r="O168" i="15"/>
  <c r="Q168" i="15"/>
  <c r="V168" i="15"/>
  <c r="G169" i="15"/>
  <c r="M169" i="15" s="1"/>
  <c r="I169" i="15"/>
  <c r="K169" i="15"/>
  <c r="O169" i="15"/>
  <c r="Q169" i="15"/>
  <c r="V169" i="15"/>
  <c r="G170" i="15"/>
  <c r="M170" i="15" s="1"/>
  <c r="I170" i="15"/>
  <c r="I158" i="15" s="1"/>
  <c r="K170" i="15"/>
  <c r="O170" i="15"/>
  <c r="Q170" i="15"/>
  <c r="V170" i="15"/>
  <c r="G171" i="15"/>
  <c r="I171" i="15"/>
  <c r="K171" i="15"/>
  <c r="M171" i="15"/>
  <c r="O171" i="15"/>
  <c r="Q171" i="15"/>
  <c r="V171" i="15"/>
  <c r="G186" i="15"/>
  <c r="I186" i="15"/>
  <c r="K186" i="15"/>
  <c r="M186" i="15"/>
  <c r="O186" i="15"/>
  <c r="Q186" i="15"/>
  <c r="V186" i="15"/>
  <c r="O187" i="15"/>
  <c r="G188" i="15"/>
  <c r="M188" i="15" s="1"/>
  <c r="I188" i="15"/>
  <c r="I187" i="15" s="1"/>
  <c r="K188" i="15"/>
  <c r="K187" i="15" s="1"/>
  <c r="O188" i="15"/>
  <c r="Q188" i="15"/>
  <c r="Q187" i="15" s="1"/>
  <c r="V188" i="15"/>
  <c r="V187" i="15" s="1"/>
  <c r="G191" i="15"/>
  <c r="G187" i="15" s="1"/>
  <c r="I191" i="15"/>
  <c r="K191" i="15"/>
  <c r="O191" i="15"/>
  <c r="Q191" i="15"/>
  <c r="V191" i="15"/>
  <c r="G193" i="15"/>
  <c r="M193" i="15" s="1"/>
  <c r="I193" i="15"/>
  <c r="I192" i="15" s="1"/>
  <c r="K193" i="15"/>
  <c r="K192" i="15" s="1"/>
  <c r="O193" i="15"/>
  <c r="O192" i="15" s="1"/>
  <c r="Q193" i="15"/>
  <c r="Q192" i="15" s="1"/>
  <c r="V193" i="15"/>
  <c r="G195" i="15"/>
  <c r="M195" i="15" s="1"/>
  <c r="I195" i="15"/>
  <c r="K195" i="15"/>
  <c r="O195" i="15"/>
  <c r="Q195" i="15"/>
  <c r="V195" i="15"/>
  <c r="G197" i="15"/>
  <c r="M197" i="15" s="1"/>
  <c r="I197" i="15"/>
  <c r="K197" i="15"/>
  <c r="O197" i="15"/>
  <c r="Q197" i="15"/>
  <c r="V197" i="15"/>
  <c r="G199" i="15"/>
  <c r="I199" i="15"/>
  <c r="K199" i="15"/>
  <c r="M199" i="15"/>
  <c r="O199" i="15"/>
  <c r="Q199" i="15"/>
  <c r="V199" i="15"/>
  <c r="G202" i="15"/>
  <c r="I202" i="15"/>
  <c r="K202" i="15"/>
  <c r="M202" i="15"/>
  <c r="O202" i="15"/>
  <c r="Q202" i="15"/>
  <c r="V202" i="15"/>
  <c r="G204" i="15"/>
  <c r="M204" i="15" s="1"/>
  <c r="I204" i="15"/>
  <c r="K204" i="15"/>
  <c r="O204" i="15"/>
  <c r="Q204" i="15"/>
  <c r="V204" i="15"/>
  <c r="G206" i="15"/>
  <c r="M206" i="15" s="1"/>
  <c r="I206" i="15"/>
  <c r="K206" i="15"/>
  <c r="O206" i="15"/>
  <c r="Q206" i="15"/>
  <c r="V206" i="15"/>
  <c r="V192" i="15" s="1"/>
  <c r="G209" i="15"/>
  <c r="M209" i="15" s="1"/>
  <c r="I209" i="15"/>
  <c r="K209" i="15"/>
  <c r="O209" i="15"/>
  <c r="Q209" i="15"/>
  <c r="V209" i="15"/>
  <c r="G211" i="15"/>
  <c r="M211" i="15" s="1"/>
  <c r="I211" i="15"/>
  <c r="I210" i="15" s="1"/>
  <c r="K211" i="15"/>
  <c r="K210" i="15" s="1"/>
  <c r="O211" i="15"/>
  <c r="O210" i="15" s="1"/>
  <c r="Q211" i="15"/>
  <c r="V211" i="15"/>
  <c r="V210" i="15" s="1"/>
  <c r="G213" i="15"/>
  <c r="I213" i="15"/>
  <c r="K213" i="15"/>
  <c r="M213" i="15"/>
  <c r="O213" i="15"/>
  <c r="Q213" i="15"/>
  <c r="V213" i="15"/>
  <c r="G215" i="15"/>
  <c r="I215" i="15"/>
  <c r="K215" i="15"/>
  <c r="M215" i="15"/>
  <c r="O215" i="15"/>
  <c r="Q215" i="15"/>
  <c r="V215" i="15"/>
  <c r="G218" i="15"/>
  <c r="G210" i="15" s="1"/>
  <c r="I218" i="15"/>
  <c r="K218" i="15"/>
  <c r="O218" i="15"/>
  <c r="Q218" i="15"/>
  <c r="V218" i="15"/>
  <c r="G219" i="15"/>
  <c r="M219" i="15" s="1"/>
  <c r="I219" i="15"/>
  <c r="K219" i="15"/>
  <c r="O219" i="15"/>
  <c r="Q219" i="15"/>
  <c r="Q210" i="15" s="1"/>
  <c r="V219" i="15"/>
  <c r="G221" i="15"/>
  <c r="M221" i="15" s="1"/>
  <c r="I221" i="15"/>
  <c r="I220" i="15" s="1"/>
  <c r="K221" i="15"/>
  <c r="K220" i="15" s="1"/>
  <c r="O221" i="15"/>
  <c r="O220" i="15" s="1"/>
  <c r="Q221" i="15"/>
  <c r="V221" i="15"/>
  <c r="G225" i="15"/>
  <c r="M225" i="15" s="1"/>
  <c r="I225" i="15"/>
  <c r="K225" i="15"/>
  <c r="O225" i="15"/>
  <c r="Q225" i="15"/>
  <c r="Q220" i="15" s="1"/>
  <c r="V225" i="15"/>
  <c r="G229" i="15"/>
  <c r="I229" i="15"/>
  <c r="K229" i="15"/>
  <c r="M229" i="15"/>
  <c r="O229" i="15"/>
  <c r="Q229" i="15"/>
  <c r="V229" i="15"/>
  <c r="G233" i="15"/>
  <c r="M233" i="15" s="1"/>
  <c r="I233" i="15"/>
  <c r="K233" i="15"/>
  <c r="O233" i="15"/>
  <c r="Q233" i="15"/>
  <c r="V233" i="15"/>
  <c r="G237" i="15"/>
  <c r="I237" i="15"/>
  <c r="K237" i="15"/>
  <c r="M237" i="15"/>
  <c r="O237" i="15"/>
  <c r="Q237" i="15"/>
  <c r="V237" i="15"/>
  <c r="G239" i="15"/>
  <c r="M239" i="15" s="1"/>
  <c r="I239" i="15"/>
  <c r="K239" i="15"/>
  <c r="O239" i="15"/>
  <c r="Q239" i="15"/>
  <c r="V239" i="15"/>
  <c r="G241" i="15"/>
  <c r="M241" i="15" s="1"/>
  <c r="I241" i="15"/>
  <c r="K241" i="15"/>
  <c r="O241" i="15"/>
  <c r="Q241" i="15"/>
  <c r="V241" i="15"/>
  <c r="G248" i="15"/>
  <c r="M248" i="15" s="1"/>
  <c r="I248" i="15"/>
  <c r="K248" i="15"/>
  <c r="O248" i="15"/>
  <c r="Q248" i="15"/>
  <c r="V248" i="15"/>
  <c r="V220" i="15" s="1"/>
  <c r="G249" i="15"/>
  <c r="M249" i="15" s="1"/>
  <c r="I249" i="15"/>
  <c r="K249" i="15"/>
  <c r="O249" i="15"/>
  <c r="Q249" i="15"/>
  <c r="V249" i="15"/>
  <c r="G251" i="15"/>
  <c r="G250" i="15" s="1"/>
  <c r="I251" i="15"/>
  <c r="I250" i="15" s="1"/>
  <c r="K251" i="15"/>
  <c r="O251" i="15"/>
  <c r="O250" i="15" s="1"/>
  <c r="Q251" i="15"/>
  <c r="V251" i="15"/>
  <c r="V250" i="15" s="1"/>
  <c r="G253" i="15"/>
  <c r="M253" i="15" s="1"/>
  <c r="I253" i="15"/>
  <c r="K253" i="15"/>
  <c r="K250" i="15" s="1"/>
  <c r="O253" i="15"/>
  <c r="Q253" i="15"/>
  <c r="V253" i="15"/>
  <c r="G255" i="15"/>
  <c r="M255" i="15" s="1"/>
  <c r="I255" i="15"/>
  <c r="K255" i="15"/>
  <c r="O255" i="15"/>
  <c r="Q255" i="15"/>
  <c r="Q250" i="15" s="1"/>
  <c r="V255" i="15"/>
  <c r="O258" i="15"/>
  <c r="G259" i="15"/>
  <c r="M259" i="15" s="1"/>
  <c r="I259" i="15"/>
  <c r="I258" i="15" s="1"/>
  <c r="K259" i="15"/>
  <c r="K258" i="15" s="1"/>
  <c r="O259" i="15"/>
  <c r="Q259" i="15"/>
  <c r="Q258" i="15" s="1"/>
  <c r="V259" i="15"/>
  <c r="G265" i="15"/>
  <c r="I265" i="15"/>
  <c r="K265" i="15"/>
  <c r="O265" i="15"/>
  <c r="Q265" i="15"/>
  <c r="V265" i="15"/>
  <c r="V258" i="15" s="1"/>
  <c r="G279" i="15"/>
  <c r="I279" i="15"/>
  <c r="K279" i="15"/>
  <c r="M279" i="15"/>
  <c r="O279" i="15"/>
  <c r="Q279" i="15"/>
  <c r="V279" i="15"/>
  <c r="G289" i="15"/>
  <c r="M289" i="15" s="1"/>
  <c r="I289" i="15"/>
  <c r="K289" i="15"/>
  <c r="O289" i="15"/>
  <c r="Q289" i="15"/>
  <c r="V289" i="15"/>
  <c r="I293" i="15"/>
  <c r="Q293" i="15"/>
  <c r="G294" i="15"/>
  <c r="M294" i="15" s="1"/>
  <c r="M293" i="15" s="1"/>
  <c r="I294" i="15"/>
  <c r="K294" i="15"/>
  <c r="K293" i="15" s="1"/>
  <c r="O294" i="15"/>
  <c r="O293" i="15" s="1"/>
  <c r="Q294" i="15"/>
  <c r="V294" i="15"/>
  <c r="V293" i="15" s="1"/>
  <c r="G296" i="15"/>
  <c r="M296" i="15" s="1"/>
  <c r="I296" i="15"/>
  <c r="I295" i="15" s="1"/>
  <c r="K296" i="15"/>
  <c r="O296" i="15"/>
  <c r="O295" i="15" s="1"/>
  <c r="Q296" i="15"/>
  <c r="V296" i="15"/>
  <c r="V295" i="15" s="1"/>
  <c r="G297" i="15"/>
  <c r="M297" i="15" s="1"/>
  <c r="I297" i="15"/>
  <c r="K297" i="15"/>
  <c r="K295" i="15" s="1"/>
  <c r="O297" i="15"/>
  <c r="Q297" i="15"/>
  <c r="Q295" i="15" s="1"/>
  <c r="V297" i="15"/>
  <c r="G298" i="15"/>
  <c r="M298" i="15" s="1"/>
  <c r="I298" i="15"/>
  <c r="K298" i="15"/>
  <c r="O298" i="15"/>
  <c r="Q298" i="15"/>
  <c r="V298" i="15"/>
  <c r="G299" i="15"/>
  <c r="M299" i="15" s="1"/>
  <c r="I299" i="15"/>
  <c r="K299" i="15"/>
  <c r="O299" i="15"/>
  <c r="Q299" i="15"/>
  <c r="V299" i="15"/>
  <c r="G300" i="15"/>
  <c r="M300" i="15" s="1"/>
  <c r="I300" i="15"/>
  <c r="K300" i="15"/>
  <c r="O300" i="15"/>
  <c r="Q300" i="15"/>
  <c r="V300" i="15"/>
  <c r="G301" i="15"/>
  <c r="M301" i="15" s="1"/>
  <c r="I301" i="15"/>
  <c r="K301" i="15"/>
  <c r="O301" i="15"/>
  <c r="Q301" i="15"/>
  <c r="V301" i="15"/>
  <c r="G302" i="15"/>
  <c r="I302" i="15"/>
  <c r="K302" i="15"/>
  <c r="M302" i="15"/>
  <c r="O302" i="15"/>
  <c r="Q302" i="15"/>
  <c r="V302" i="15"/>
  <c r="G303" i="15"/>
  <c r="M303" i="15" s="1"/>
  <c r="I303" i="15"/>
  <c r="K303" i="15"/>
  <c r="O303" i="15"/>
  <c r="Q303" i="15"/>
  <c r="V303" i="15"/>
  <c r="G304" i="15"/>
  <c r="M304" i="15" s="1"/>
  <c r="I304" i="15"/>
  <c r="K304" i="15"/>
  <c r="O304" i="15"/>
  <c r="Q304" i="15"/>
  <c r="V304" i="15"/>
  <c r="G305" i="15"/>
  <c r="M305" i="15" s="1"/>
  <c r="I305" i="15"/>
  <c r="K305" i="15"/>
  <c r="O305" i="15"/>
  <c r="Q305" i="15"/>
  <c r="V305" i="15"/>
  <c r="G306" i="15"/>
  <c r="I306" i="15"/>
  <c r="K306" i="15"/>
  <c r="M306" i="15"/>
  <c r="O306" i="15"/>
  <c r="Q306" i="15"/>
  <c r="V306" i="15"/>
  <c r="G307" i="15"/>
  <c r="M307" i="15" s="1"/>
  <c r="I307" i="15"/>
  <c r="K307" i="15"/>
  <c r="O307" i="15"/>
  <c r="Q307" i="15"/>
  <c r="V307" i="15"/>
  <c r="G308" i="15"/>
  <c r="M308" i="15" s="1"/>
  <c r="I308" i="15"/>
  <c r="K308" i="15"/>
  <c r="O308" i="15"/>
  <c r="Q308" i="15"/>
  <c r="V308" i="15"/>
  <c r="G309" i="15"/>
  <c r="M309" i="15" s="1"/>
  <c r="I309" i="15"/>
  <c r="K309" i="15"/>
  <c r="O309" i="15"/>
  <c r="Q309" i="15"/>
  <c r="V309" i="15"/>
  <c r="G310" i="15"/>
  <c r="M310" i="15" s="1"/>
  <c r="I310" i="15"/>
  <c r="K310" i="15"/>
  <c r="O310" i="15"/>
  <c r="Q310" i="15"/>
  <c r="V310" i="15"/>
  <c r="G311" i="15"/>
  <c r="I311" i="15"/>
  <c r="K311" i="15"/>
  <c r="M311" i="15"/>
  <c r="O311" i="15"/>
  <c r="Q311" i="15"/>
  <c r="V311" i="15"/>
  <c r="G312" i="15"/>
  <c r="I312" i="15"/>
  <c r="K312" i="15"/>
  <c r="M312" i="15"/>
  <c r="O312" i="15"/>
  <c r="Q312" i="15"/>
  <c r="V312" i="15"/>
  <c r="G314" i="15"/>
  <c r="M314" i="15" s="1"/>
  <c r="I314" i="15"/>
  <c r="K314" i="15"/>
  <c r="O314" i="15"/>
  <c r="Q314" i="15"/>
  <c r="V314" i="15"/>
  <c r="G315" i="15"/>
  <c r="I315" i="15"/>
  <c r="K315" i="15"/>
  <c r="M315" i="15"/>
  <c r="O315" i="15"/>
  <c r="Q315" i="15"/>
  <c r="V315" i="15"/>
  <c r="G316" i="15"/>
  <c r="M316" i="15" s="1"/>
  <c r="I316" i="15"/>
  <c r="K316" i="15"/>
  <c r="O316" i="15"/>
  <c r="Q316" i="15"/>
  <c r="V316" i="15"/>
  <c r="G317" i="15"/>
  <c r="M317" i="15" s="1"/>
  <c r="I317" i="15"/>
  <c r="K317" i="15"/>
  <c r="O317" i="15"/>
  <c r="Q317" i="15"/>
  <c r="V317" i="15"/>
  <c r="G318" i="15"/>
  <c r="I318" i="15"/>
  <c r="K318" i="15"/>
  <c r="M318" i="15"/>
  <c r="O318" i="15"/>
  <c r="Q318" i="15"/>
  <c r="V318" i="15"/>
  <c r="G319" i="15"/>
  <c r="M319" i="15" s="1"/>
  <c r="I319" i="15"/>
  <c r="K319" i="15"/>
  <c r="O319" i="15"/>
  <c r="Q319" i="15"/>
  <c r="V319" i="15"/>
  <c r="G320" i="15"/>
  <c r="M320" i="15" s="1"/>
  <c r="I320" i="15"/>
  <c r="K320" i="15"/>
  <c r="O320" i="15"/>
  <c r="Q320" i="15"/>
  <c r="V320" i="15"/>
  <c r="G321" i="15"/>
  <c r="M321" i="15" s="1"/>
  <c r="I321" i="15"/>
  <c r="K321" i="15"/>
  <c r="O321" i="15"/>
  <c r="Q321" i="15"/>
  <c r="V321" i="15"/>
  <c r="G322" i="15"/>
  <c r="M322" i="15" s="1"/>
  <c r="I322" i="15"/>
  <c r="K322" i="15"/>
  <c r="O322" i="15"/>
  <c r="Q322" i="15"/>
  <c r="V322" i="15"/>
  <c r="G323" i="15"/>
  <c r="M323" i="15" s="1"/>
  <c r="I323" i="15"/>
  <c r="K323" i="15"/>
  <c r="O323" i="15"/>
  <c r="Q323" i="15"/>
  <c r="V323" i="15"/>
  <c r="G324" i="15"/>
  <c r="I324" i="15"/>
  <c r="K324" i="15"/>
  <c r="M324" i="15"/>
  <c r="O324" i="15"/>
  <c r="Q324" i="15"/>
  <c r="V324" i="15"/>
  <c r="G325" i="15"/>
  <c r="M325" i="15" s="1"/>
  <c r="I325" i="15"/>
  <c r="K325" i="15"/>
  <c r="O325" i="15"/>
  <c r="Q325" i="15"/>
  <c r="V325" i="15"/>
  <c r="G326" i="15"/>
  <c r="M326" i="15" s="1"/>
  <c r="I326" i="15"/>
  <c r="K326" i="15"/>
  <c r="O326" i="15"/>
  <c r="Q326" i="15"/>
  <c r="V326" i="15"/>
  <c r="G327" i="15"/>
  <c r="M327" i="15" s="1"/>
  <c r="I327" i="15"/>
  <c r="K327" i="15"/>
  <c r="O327" i="15"/>
  <c r="Q327" i="15"/>
  <c r="V327" i="15"/>
  <c r="G328" i="15"/>
  <c r="M328" i="15" s="1"/>
  <c r="I328" i="15"/>
  <c r="K328" i="15"/>
  <c r="O328" i="15"/>
  <c r="Q328" i="15"/>
  <c r="V328" i="15"/>
  <c r="G329" i="15"/>
  <c r="M329" i="15" s="1"/>
  <c r="I329" i="15"/>
  <c r="K329" i="15"/>
  <c r="O329" i="15"/>
  <c r="Q329" i="15"/>
  <c r="V329" i="15"/>
  <c r="G330" i="15"/>
  <c r="I330" i="15"/>
  <c r="K330" i="15"/>
  <c r="M330" i="15"/>
  <c r="O330" i="15"/>
  <c r="Q330" i="15"/>
  <c r="V330" i="15"/>
  <c r="G331" i="15"/>
  <c r="I331" i="15"/>
  <c r="K331" i="15"/>
  <c r="M331" i="15"/>
  <c r="O331" i="15"/>
  <c r="Q331" i="15"/>
  <c r="V331" i="15"/>
  <c r="G332" i="15"/>
  <c r="M332" i="15" s="1"/>
  <c r="I332" i="15"/>
  <c r="K332" i="15"/>
  <c r="O332" i="15"/>
  <c r="Q332" i="15"/>
  <c r="V332" i="15"/>
  <c r="G333" i="15"/>
  <c r="M333" i="15" s="1"/>
  <c r="I333" i="15"/>
  <c r="K333" i="15"/>
  <c r="O333" i="15"/>
  <c r="Q333" i="15"/>
  <c r="V333" i="15"/>
  <c r="G334" i="15"/>
  <c r="M334" i="15" s="1"/>
  <c r="I334" i="15"/>
  <c r="K334" i="15"/>
  <c r="O334" i="15"/>
  <c r="Q334" i="15"/>
  <c r="V334" i="15"/>
  <c r="G335" i="15"/>
  <c r="M335" i="15" s="1"/>
  <c r="I335" i="15"/>
  <c r="K335" i="15"/>
  <c r="O335" i="15"/>
  <c r="Q335" i="15"/>
  <c r="V335" i="15"/>
  <c r="G336" i="15"/>
  <c r="I336" i="15"/>
  <c r="K336" i="15"/>
  <c r="M336" i="15"/>
  <c r="O336" i="15"/>
  <c r="Q336" i="15"/>
  <c r="V336" i="15"/>
  <c r="K337" i="15"/>
  <c r="O337" i="15"/>
  <c r="G338" i="15"/>
  <c r="I338" i="15"/>
  <c r="I337" i="15" s="1"/>
  <c r="K338" i="15"/>
  <c r="M338" i="15"/>
  <c r="O338" i="15"/>
  <c r="Q338" i="15"/>
  <c r="Q337" i="15" s="1"/>
  <c r="V338" i="15"/>
  <c r="V337" i="15" s="1"/>
  <c r="G339" i="15"/>
  <c r="I339" i="15"/>
  <c r="K339" i="15"/>
  <c r="M339" i="15"/>
  <c r="O339" i="15"/>
  <c r="Q339" i="15"/>
  <c r="V339" i="15"/>
  <c r="G340" i="15"/>
  <c r="G337" i="15" s="1"/>
  <c r="I340" i="15"/>
  <c r="K340" i="15"/>
  <c r="O340" i="15"/>
  <c r="Q340" i="15"/>
  <c r="V340" i="15"/>
  <c r="G342" i="15"/>
  <c r="M342" i="15" s="1"/>
  <c r="I342" i="15"/>
  <c r="I341" i="15" s="1"/>
  <c r="K342" i="15"/>
  <c r="K341" i="15" s="1"/>
  <c r="O342" i="15"/>
  <c r="Q342" i="15"/>
  <c r="Q341" i="15" s="1"/>
  <c r="V342" i="15"/>
  <c r="G343" i="15"/>
  <c r="M343" i="15" s="1"/>
  <c r="I343" i="15"/>
  <c r="K343" i="15"/>
  <c r="O343" i="15"/>
  <c r="Q343" i="15"/>
  <c r="V343" i="15"/>
  <c r="G344" i="15"/>
  <c r="M344" i="15" s="1"/>
  <c r="I344" i="15"/>
  <c r="K344" i="15"/>
  <c r="O344" i="15"/>
  <c r="O341" i="15" s="1"/>
  <c r="Q344" i="15"/>
  <c r="V344" i="15"/>
  <c r="G345" i="15"/>
  <c r="M345" i="15" s="1"/>
  <c r="I345" i="15"/>
  <c r="K345" i="15"/>
  <c r="O345" i="15"/>
  <c r="Q345" i="15"/>
  <c r="V345" i="15"/>
  <c r="G346" i="15"/>
  <c r="M346" i="15" s="1"/>
  <c r="I346" i="15"/>
  <c r="K346" i="15"/>
  <c r="O346" i="15"/>
  <c r="Q346" i="15"/>
  <c r="V346" i="15"/>
  <c r="G347" i="15"/>
  <c r="M347" i="15" s="1"/>
  <c r="I347" i="15"/>
  <c r="K347" i="15"/>
  <c r="O347" i="15"/>
  <c r="Q347" i="15"/>
  <c r="V347" i="15"/>
  <c r="V341" i="15" s="1"/>
  <c r="G348" i="15"/>
  <c r="I348" i="15"/>
  <c r="K348" i="15"/>
  <c r="M348" i="15"/>
  <c r="O348" i="15"/>
  <c r="Q348" i="15"/>
  <c r="V348" i="15"/>
  <c r="G349" i="15"/>
  <c r="M349" i="15" s="1"/>
  <c r="I349" i="15"/>
  <c r="K349" i="15"/>
  <c r="O349" i="15"/>
  <c r="Q349" i="15"/>
  <c r="V349" i="15"/>
  <c r="G350" i="15"/>
  <c r="M350" i="15" s="1"/>
  <c r="I350" i="15"/>
  <c r="K350" i="15"/>
  <c r="O350" i="15"/>
  <c r="Q350" i="15"/>
  <c r="V350" i="15"/>
  <c r="AF352" i="15"/>
  <c r="G43" i="1" s="1"/>
  <c r="G9" i="14"/>
  <c r="M9" i="14" s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6" i="14"/>
  <c r="M16" i="14" s="1"/>
  <c r="I16" i="14"/>
  <c r="K16" i="14"/>
  <c r="O16" i="14"/>
  <c r="Q16" i="14"/>
  <c r="V16" i="14"/>
  <c r="G18" i="14"/>
  <c r="M18" i="14" s="1"/>
  <c r="I18" i="14"/>
  <c r="K18" i="14"/>
  <c r="O18" i="14"/>
  <c r="Q18" i="14"/>
  <c r="V18" i="14"/>
  <c r="G21" i="14"/>
  <c r="M21" i="14" s="1"/>
  <c r="I21" i="14"/>
  <c r="K21" i="14"/>
  <c r="O21" i="14"/>
  <c r="Q21" i="14"/>
  <c r="V21" i="14"/>
  <c r="G24" i="14"/>
  <c r="G8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3" i="14"/>
  <c r="M33" i="14" s="1"/>
  <c r="I33" i="14"/>
  <c r="K33" i="14"/>
  <c r="K30" i="14" s="1"/>
  <c r="O33" i="14"/>
  <c r="Q33" i="14"/>
  <c r="V33" i="14"/>
  <c r="G36" i="14"/>
  <c r="I36" i="14"/>
  <c r="K36" i="14"/>
  <c r="O36" i="14"/>
  <c r="Q36" i="14"/>
  <c r="V36" i="14"/>
  <c r="G40" i="14"/>
  <c r="M40" i="14" s="1"/>
  <c r="I40" i="14"/>
  <c r="K40" i="14"/>
  <c r="O40" i="14"/>
  <c r="Q40" i="14"/>
  <c r="V40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Q45" i="14"/>
  <c r="V45" i="14"/>
  <c r="G52" i="14"/>
  <c r="M52" i="14" s="1"/>
  <c r="I52" i="14"/>
  <c r="K52" i="14"/>
  <c r="O52" i="14"/>
  <c r="Q52" i="14"/>
  <c r="V52" i="14"/>
  <c r="G56" i="14"/>
  <c r="M56" i="14" s="1"/>
  <c r="I56" i="14"/>
  <c r="K56" i="14"/>
  <c r="O56" i="14"/>
  <c r="Q56" i="14"/>
  <c r="V56" i="14"/>
  <c r="G58" i="14"/>
  <c r="M58" i="14" s="1"/>
  <c r="I58" i="14"/>
  <c r="K58" i="14"/>
  <c r="O58" i="14"/>
  <c r="Q58" i="14"/>
  <c r="V58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7" i="14"/>
  <c r="I67" i="14"/>
  <c r="K67" i="14"/>
  <c r="M67" i="14"/>
  <c r="O67" i="14"/>
  <c r="Q67" i="14"/>
  <c r="V67" i="14"/>
  <c r="G71" i="14"/>
  <c r="M71" i="14" s="1"/>
  <c r="I71" i="14"/>
  <c r="K71" i="14"/>
  <c r="O71" i="14"/>
  <c r="O62" i="14" s="1"/>
  <c r="Q71" i="14"/>
  <c r="V71" i="14"/>
  <c r="G76" i="14"/>
  <c r="M76" i="14" s="1"/>
  <c r="I76" i="14"/>
  <c r="K76" i="14"/>
  <c r="O76" i="14"/>
  <c r="O75" i="14" s="1"/>
  <c r="Q76" i="14"/>
  <c r="V76" i="14"/>
  <c r="G77" i="14"/>
  <c r="G75" i="14" s="1"/>
  <c r="I77" i="14"/>
  <c r="K77" i="14"/>
  <c r="O77" i="14"/>
  <c r="Q77" i="14"/>
  <c r="V77" i="14"/>
  <c r="G79" i="14"/>
  <c r="I79" i="14"/>
  <c r="I78" i="14" s="1"/>
  <c r="K79" i="14"/>
  <c r="O79" i="14"/>
  <c r="Q79" i="14"/>
  <c r="V79" i="14"/>
  <c r="V78" i="14" s="1"/>
  <c r="G83" i="14"/>
  <c r="M83" i="14" s="1"/>
  <c r="I83" i="14"/>
  <c r="K83" i="14"/>
  <c r="O83" i="14"/>
  <c r="Q83" i="14"/>
  <c r="V83" i="14"/>
  <c r="G87" i="14"/>
  <c r="M87" i="14" s="1"/>
  <c r="I87" i="14"/>
  <c r="K87" i="14"/>
  <c r="O87" i="14"/>
  <c r="Q87" i="14"/>
  <c r="V87" i="14"/>
  <c r="G88" i="14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4" i="14"/>
  <c r="M94" i="14" s="1"/>
  <c r="I94" i="14"/>
  <c r="K94" i="14"/>
  <c r="O94" i="14"/>
  <c r="Q94" i="14"/>
  <c r="V94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4" i="14"/>
  <c r="G105" i="14"/>
  <c r="M105" i="14" s="1"/>
  <c r="M104" i="14" s="1"/>
  <c r="I105" i="14"/>
  <c r="I104" i="14" s="1"/>
  <c r="K105" i="14"/>
  <c r="K104" i="14" s="1"/>
  <c r="O105" i="14"/>
  <c r="O104" i="14" s="1"/>
  <c r="Q105" i="14"/>
  <c r="Q104" i="14" s="1"/>
  <c r="V105" i="14"/>
  <c r="V104" i="14" s="1"/>
  <c r="G107" i="14"/>
  <c r="M107" i="14" s="1"/>
  <c r="I107" i="14"/>
  <c r="K107" i="14"/>
  <c r="O107" i="14"/>
  <c r="Q107" i="14"/>
  <c r="V107" i="14"/>
  <c r="V106" i="14" s="1"/>
  <c r="G111" i="14"/>
  <c r="M111" i="14" s="1"/>
  <c r="I111" i="14"/>
  <c r="K111" i="14"/>
  <c r="O111" i="14"/>
  <c r="Q111" i="14"/>
  <c r="V111" i="14"/>
  <c r="G113" i="14"/>
  <c r="M113" i="14" s="1"/>
  <c r="I113" i="14"/>
  <c r="K113" i="14"/>
  <c r="O113" i="14"/>
  <c r="Q113" i="14"/>
  <c r="V113" i="14"/>
  <c r="K114" i="14"/>
  <c r="O114" i="14"/>
  <c r="G115" i="14"/>
  <c r="M115" i="14" s="1"/>
  <c r="M114" i="14" s="1"/>
  <c r="I115" i="14"/>
  <c r="I114" i="14" s="1"/>
  <c r="K115" i="14"/>
  <c r="O115" i="14"/>
  <c r="Q115" i="14"/>
  <c r="Q114" i="14" s="1"/>
  <c r="V115" i="14"/>
  <c r="V114" i="14" s="1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2" i="14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1" i="14"/>
  <c r="I161" i="14"/>
  <c r="K161" i="14"/>
  <c r="O161" i="14"/>
  <c r="Q161" i="14"/>
  <c r="V161" i="14"/>
  <c r="G162" i="14"/>
  <c r="I162" i="14"/>
  <c r="K162" i="14"/>
  <c r="M162" i="14"/>
  <c r="O162" i="14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73" i="14"/>
  <c r="M173" i="14" s="1"/>
  <c r="I173" i="14"/>
  <c r="K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I176" i="14"/>
  <c r="K176" i="14"/>
  <c r="M176" i="14"/>
  <c r="O176" i="14"/>
  <c r="Q176" i="14"/>
  <c r="V176" i="14"/>
  <c r="G177" i="14"/>
  <c r="I177" i="14"/>
  <c r="K177" i="14"/>
  <c r="O177" i="14"/>
  <c r="Q177" i="14"/>
  <c r="V177" i="14"/>
  <c r="G179" i="14"/>
  <c r="M179" i="14" s="1"/>
  <c r="I179" i="14"/>
  <c r="K179" i="14"/>
  <c r="O179" i="14"/>
  <c r="Q179" i="14"/>
  <c r="V179" i="14"/>
  <c r="G194" i="14"/>
  <c r="M194" i="14" s="1"/>
  <c r="I194" i="14"/>
  <c r="K194" i="14"/>
  <c r="O194" i="14"/>
  <c r="Q194" i="14"/>
  <c r="V194" i="14"/>
  <c r="G196" i="14"/>
  <c r="M196" i="14" s="1"/>
  <c r="M195" i="14" s="1"/>
  <c r="I196" i="14"/>
  <c r="K196" i="14"/>
  <c r="O196" i="14"/>
  <c r="Q196" i="14"/>
  <c r="Q195" i="14" s="1"/>
  <c r="V196" i="14"/>
  <c r="G199" i="14"/>
  <c r="M199" i="14" s="1"/>
  <c r="I199" i="14"/>
  <c r="K199" i="14"/>
  <c r="O199" i="14"/>
  <c r="Q199" i="14"/>
  <c r="V199" i="14"/>
  <c r="G201" i="14"/>
  <c r="I201" i="14"/>
  <c r="K201" i="14"/>
  <c r="O201" i="14"/>
  <c r="Q201" i="14"/>
  <c r="V201" i="14"/>
  <c r="G203" i="14"/>
  <c r="M203" i="14" s="1"/>
  <c r="I203" i="14"/>
  <c r="K203" i="14"/>
  <c r="O203" i="14"/>
  <c r="Q203" i="14"/>
  <c r="V203" i="14"/>
  <c r="G205" i="14"/>
  <c r="M205" i="14" s="1"/>
  <c r="I205" i="14"/>
  <c r="K205" i="14"/>
  <c r="O205" i="14"/>
  <c r="Q205" i="14"/>
  <c r="V205" i="14"/>
  <c r="G207" i="14"/>
  <c r="M207" i="14" s="1"/>
  <c r="I207" i="14"/>
  <c r="K207" i="14"/>
  <c r="O207" i="14"/>
  <c r="Q207" i="14"/>
  <c r="V207" i="14"/>
  <c r="G210" i="14"/>
  <c r="M210" i="14" s="1"/>
  <c r="I210" i="14"/>
  <c r="K210" i="14"/>
  <c r="O210" i="14"/>
  <c r="Q210" i="14"/>
  <c r="V210" i="14"/>
  <c r="G212" i="14"/>
  <c r="M212" i="14" s="1"/>
  <c r="I212" i="14"/>
  <c r="K212" i="14"/>
  <c r="O212" i="14"/>
  <c r="Q212" i="14"/>
  <c r="V212" i="14"/>
  <c r="G214" i="14"/>
  <c r="M214" i="14" s="1"/>
  <c r="I214" i="14"/>
  <c r="K214" i="14"/>
  <c r="O214" i="14"/>
  <c r="Q214" i="14"/>
  <c r="V214" i="14"/>
  <c r="G217" i="14"/>
  <c r="M217" i="14" s="1"/>
  <c r="I217" i="14"/>
  <c r="K217" i="14"/>
  <c r="O217" i="14"/>
  <c r="Q217" i="14"/>
  <c r="V217" i="14"/>
  <c r="G219" i="14"/>
  <c r="M219" i="14" s="1"/>
  <c r="I219" i="14"/>
  <c r="K219" i="14"/>
  <c r="O219" i="14"/>
  <c r="Q219" i="14"/>
  <c r="V219" i="14"/>
  <c r="G222" i="14"/>
  <c r="M222" i="14" s="1"/>
  <c r="I222" i="14"/>
  <c r="K222" i="14"/>
  <c r="O222" i="14"/>
  <c r="Q222" i="14"/>
  <c r="V222" i="14"/>
  <c r="G225" i="14"/>
  <c r="I225" i="14"/>
  <c r="K225" i="14"/>
  <c r="M225" i="14"/>
  <c r="O225" i="14"/>
  <c r="Q225" i="14"/>
  <c r="V225" i="14"/>
  <c r="G228" i="14"/>
  <c r="M228" i="14" s="1"/>
  <c r="I228" i="14"/>
  <c r="K228" i="14"/>
  <c r="O228" i="14"/>
  <c r="Q228" i="14"/>
  <c r="V228" i="14"/>
  <c r="G231" i="14"/>
  <c r="M231" i="14" s="1"/>
  <c r="I231" i="14"/>
  <c r="K231" i="14"/>
  <c r="O231" i="14"/>
  <c r="Q231" i="14"/>
  <c r="V231" i="14"/>
  <c r="G234" i="14"/>
  <c r="M234" i="14" s="1"/>
  <c r="I234" i="14"/>
  <c r="K234" i="14"/>
  <c r="O234" i="14"/>
  <c r="Q234" i="14"/>
  <c r="V234" i="14"/>
  <c r="G236" i="14"/>
  <c r="M236" i="14" s="1"/>
  <c r="I236" i="14"/>
  <c r="K236" i="14"/>
  <c r="O236" i="14"/>
  <c r="Q236" i="14"/>
  <c r="V236" i="14"/>
  <c r="G242" i="14"/>
  <c r="I242" i="14"/>
  <c r="K242" i="14"/>
  <c r="O242" i="14"/>
  <c r="Q242" i="14"/>
  <c r="V242" i="14"/>
  <c r="G243" i="14"/>
  <c r="M243" i="14" s="1"/>
  <c r="I243" i="14"/>
  <c r="K243" i="14"/>
  <c r="O243" i="14"/>
  <c r="Q243" i="14"/>
  <c r="V243" i="14"/>
  <c r="G245" i="14"/>
  <c r="M245" i="14" s="1"/>
  <c r="I245" i="14"/>
  <c r="K245" i="14"/>
  <c r="O245" i="14"/>
  <c r="Q245" i="14"/>
  <c r="V245" i="14"/>
  <c r="G249" i="14"/>
  <c r="I249" i="14"/>
  <c r="K249" i="14"/>
  <c r="O249" i="14"/>
  <c r="Q249" i="14"/>
  <c r="V249" i="14"/>
  <c r="G253" i="14"/>
  <c r="M253" i="14" s="1"/>
  <c r="I253" i="14"/>
  <c r="K253" i="14"/>
  <c r="O253" i="14"/>
  <c r="Q253" i="14"/>
  <c r="V253" i="14"/>
  <c r="G257" i="14"/>
  <c r="M257" i="14" s="1"/>
  <c r="I257" i="14"/>
  <c r="K257" i="14"/>
  <c r="O257" i="14"/>
  <c r="Q257" i="14"/>
  <c r="V257" i="14"/>
  <c r="G261" i="14"/>
  <c r="M261" i="14" s="1"/>
  <c r="I261" i="14"/>
  <c r="K261" i="14"/>
  <c r="O261" i="14"/>
  <c r="Q261" i="14"/>
  <c r="V261" i="14"/>
  <c r="G263" i="14"/>
  <c r="M263" i="14" s="1"/>
  <c r="I263" i="14"/>
  <c r="K263" i="14"/>
  <c r="O263" i="14"/>
  <c r="Q263" i="14"/>
  <c r="V263" i="14"/>
  <c r="G265" i="14"/>
  <c r="M265" i="14" s="1"/>
  <c r="I265" i="14"/>
  <c r="K265" i="14"/>
  <c r="O265" i="14"/>
  <c r="Q265" i="14"/>
  <c r="V265" i="14"/>
  <c r="G272" i="14"/>
  <c r="M272" i="14" s="1"/>
  <c r="I272" i="14"/>
  <c r="K272" i="14"/>
  <c r="O272" i="14"/>
  <c r="Q272" i="14"/>
  <c r="V272" i="14"/>
  <c r="G273" i="14"/>
  <c r="M273" i="14" s="1"/>
  <c r="I273" i="14"/>
  <c r="K273" i="14"/>
  <c r="O273" i="14"/>
  <c r="Q273" i="14"/>
  <c r="V273" i="14"/>
  <c r="G275" i="14"/>
  <c r="M275" i="14" s="1"/>
  <c r="I275" i="14"/>
  <c r="K275" i="14"/>
  <c r="O275" i="14"/>
  <c r="Q275" i="14"/>
  <c r="V275" i="14"/>
  <c r="G277" i="14"/>
  <c r="M277" i="14" s="1"/>
  <c r="I277" i="14"/>
  <c r="K277" i="14"/>
  <c r="O277" i="14"/>
  <c r="Q277" i="14"/>
  <c r="V277" i="14"/>
  <c r="G279" i="14"/>
  <c r="M279" i="14" s="1"/>
  <c r="I279" i="14"/>
  <c r="K279" i="14"/>
  <c r="O279" i="14"/>
  <c r="Q279" i="14"/>
  <c r="V279" i="14"/>
  <c r="G283" i="14"/>
  <c r="M283" i="14" s="1"/>
  <c r="I283" i="14"/>
  <c r="K283" i="14"/>
  <c r="O283" i="14"/>
  <c r="Q283" i="14"/>
  <c r="V283" i="14"/>
  <c r="G289" i="14"/>
  <c r="M289" i="14" s="1"/>
  <c r="I289" i="14"/>
  <c r="K289" i="14"/>
  <c r="O289" i="14"/>
  <c r="Q289" i="14"/>
  <c r="V289" i="14"/>
  <c r="G293" i="14"/>
  <c r="M293" i="14" s="1"/>
  <c r="I293" i="14"/>
  <c r="K293" i="14"/>
  <c r="O293" i="14"/>
  <c r="Q293" i="14"/>
  <c r="V293" i="14"/>
  <c r="G302" i="14"/>
  <c r="M302" i="14" s="1"/>
  <c r="I302" i="14"/>
  <c r="K302" i="14"/>
  <c r="O302" i="14"/>
  <c r="Q302" i="14"/>
  <c r="V302" i="14"/>
  <c r="G306" i="14"/>
  <c r="G307" i="14"/>
  <c r="M307" i="14" s="1"/>
  <c r="M306" i="14" s="1"/>
  <c r="I307" i="14"/>
  <c r="I306" i="14" s="1"/>
  <c r="K307" i="14"/>
  <c r="K306" i="14" s="1"/>
  <c r="O307" i="14"/>
  <c r="O306" i="14" s="1"/>
  <c r="Q307" i="14"/>
  <c r="Q306" i="14" s="1"/>
  <c r="V307" i="14"/>
  <c r="V306" i="14" s="1"/>
  <c r="G309" i="14"/>
  <c r="I309" i="14"/>
  <c r="K309" i="14"/>
  <c r="O309" i="14"/>
  <c r="Q309" i="14"/>
  <c r="V309" i="14"/>
  <c r="G310" i="14"/>
  <c r="M310" i="14" s="1"/>
  <c r="I310" i="14"/>
  <c r="K310" i="14"/>
  <c r="O310" i="14"/>
  <c r="Q310" i="14"/>
  <c r="V310" i="14"/>
  <c r="G311" i="14"/>
  <c r="M311" i="14" s="1"/>
  <c r="I311" i="14"/>
  <c r="K311" i="14"/>
  <c r="O311" i="14"/>
  <c r="Q311" i="14"/>
  <c r="V311" i="14"/>
  <c r="G312" i="14"/>
  <c r="M312" i="14" s="1"/>
  <c r="I312" i="14"/>
  <c r="K312" i="14"/>
  <c r="O312" i="14"/>
  <c r="Q312" i="14"/>
  <c r="V312" i="14"/>
  <c r="G313" i="14"/>
  <c r="M313" i="14" s="1"/>
  <c r="I313" i="14"/>
  <c r="K313" i="14"/>
  <c r="O313" i="14"/>
  <c r="Q313" i="14"/>
  <c r="V313" i="14"/>
  <c r="G314" i="14"/>
  <c r="M314" i="14" s="1"/>
  <c r="I314" i="14"/>
  <c r="K314" i="14"/>
  <c r="O314" i="14"/>
  <c r="Q314" i="14"/>
  <c r="V314" i="14"/>
  <c r="G315" i="14"/>
  <c r="M315" i="14" s="1"/>
  <c r="I315" i="14"/>
  <c r="K315" i="14"/>
  <c r="O315" i="14"/>
  <c r="Q315" i="14"/>
  <c r="V315" i="14"/>
  <c r="G316" i="14"/>
  <c r="M316" i="14" s="1"/>
  <c r="I316" i="14"/>
  <c r="K316" i="14"/>
  <c r="O316" i="14"/>
  <c r="Q316" i="14"/>
  <c r="V316" i="14"/>
  <c r="G317" i="14"/>
  <c r="M317" i="14" s="1"/>
  <c r="I317" i="14"/>
  <c r="K317" i="14"/>
  <c r="O317" i="14"/>
  <c r="Q317" i="14"/>
  <c r="V317" i="14"/>
  <c r="G318" i="14"/>
  <c r="M318" i="14" s="1"/>
  <c r="I318" i="14"/>
  <c r="K318" i="14"/>
  <c r="O318" i="14"/>
  <c r="Q318" i="14"/>
  <c r="V318" i="14"/>
  <c r="G319" i="14"/>
  <c r="M319" i="14" s="1"/>
  <c r="I319" i="14"/>
  <c r="K319" i="14"/>
  <c r="O319" i="14"/>
  <c r="Q319" i="14"/>
  <c r="V319" i="14"/>
  <c r="G320" i="14"/>
  <c r="M320" i="14" s="1"/>
  <c r="I320" i="14"/>
  <c r="K320" i="14"/>
  <c r="O320" i="14"/>
  <c r="Q320" i="14"/>
  <c r="V320" i="14"/>
  <c r="G321" i="14"/>
  <c r="M321" i="14" s="1"/>
  <c r="I321" i="14"/>
  <c r="K321" i="14"/>
  <c r="O321" i="14"/>
  <c r="Q321" i="14"/>
  <c r="V321" i="14"/>
  <c r="G322" i="14"/>
  <c r="M322" i="14" s="1"/>
  <c r="I322" i="14"/>
  <c r="K322" i="14"/>
  <c r="O322" i="14"/>
  <c r="Q322" i="14"/>
  <c r="V322" i="14"/>
  <c r="G323" i="14"/>
  <c r="M323" i="14" s="1"/>
  <c r="I323" i="14"/>
  <c r="K323" i="14"/>
  <c r="O323" i="14"/>
  <c r="Q323" i="14"/>
  <c r="V323" i="14"/>
  <c r="G324" i="14"/>
  <c r="M324" i="14" s="1"/>
  <c r="I324" i="14"/>
  <c r="K324" i="14"/>
  <c r="O324" i="14"/>
  <c r="Q324" i="14"/>
  <c r="V324" i="14"/>
  <c r="G325" i="14"/>
  <c r="M325" i="14" s="1"/>
  <c r="I325" i="14"/>
  <c r="K325" i="14"/>
  <c r="O325" i="14"/>
  <c r="Q325" i="14"/>
  <c r="V325" i="14"/>
  <c r="G326" i="14"/>
  <c r="M326" i="14" s="1"/>
  <c r="I326" i="14"/>
  <c r="K326" i="14"/>
  <c r="O326" i="14"/>
  <c r="Q326" i="14"/>
  <c r="V326" i="14"/>
  <c r="G327" i="14"/>
  <c r="M327" i="14" s="1"/>
  <c r="I327" i="14"/>
  <c r="K327" i="14"/>
  <c r="O327" i="14"/>
  <c r="Q327" i="14"/>
  <c r="V327" i="14"/>
  <c r="G328" i="14"/>
  <c r="M328" i="14" s="1"/>
  <c r="I328" i="14"/>
  <c r="K328" i="14"/>
  <c r="O328" i="14"/>
  <c r="Q328" i="14"/>
  <c r="V328" i="14"/>
  <c r="G329" i="14"/>
  <c r="M329" i="14" s="1"/>
  <c r="I329" i="14"/>
  <c r="K329" i="14"/>
  <c r="O329" i="14"/>
  <c r="Q329" i="14"/>
  <c r="V329" i="14"/>
  <c r="G330" i="14"/>
  <c r="M330" i="14" s="1"/>
  <c r="I330" i="14"/>
  <c r="K330" i="14"/>
  <c r="O330" i="14"/>
  <c r="Q330" i="14"/>
  <c r="V330" i="14"/>
  <c r="G331" i="14"/>
  <c r="M331" i="14" s="1"/>
  <c r="I331" i="14"/>
  <c r="K331" i="14"/>
  <c r="O331" i="14"/>
  <c r="Q331" i="14"/>
  <c r="V331" i="14"/>
  <c r="G332" i="14"/>
  <c r="M332" i="14" s="1"/>
  <c r="I332" i="14"/>
  <c r="K332" i="14"/>
  <c r="O332" i="14"/>
  <c r="Q332" i="14"/>
  <c r="V332" i="14"/>
  <c r="G333" i="14"/>
  <c r="M333" i="14" s="1"/>
  <c r="I333" i="14"/>
  <c r="K333" i="14"/>
  <c r="O333" i="14"/>
  <c r="Q333" i="14"/>
  <c r="V333" i="14"/>
  <c r="G334" i="14"/>
  <c r="M334" i="14" s="1"/>
  <c r="I334" i="14"/>
  <c r="K334" i="14"/>
  <c r="O334" i="14"/>
  <c r="Q334" i="14"/>
  <c r="V334" i="14"/>
  <c r="G335" i="14"/>
  <c r="M335" i="14" s="1"/>
  <c r="I335" i="14"/>
  <c r="K335" i="14"/>
  <c r="O335" i="14"/>
  <c r="Q335" i="14"/>
  <c r="V335" i="14"/>
  <c r="G336" i="14"/>
  <c r="M336" i="14" s="1"/>
  <c r="I336" i="14"/>
  <c r="K336" i="14"/>
  <c r="O336" i="14"/>
  <c r="Q336" i="14"/>
  <c r="V336" i="14"/>
  <c r="G337" i="14"/>
  <c r="M337" i="14" s="1"/>
  <c r="I337" i="14"/>
  <c r="K337" i="14"/>
  <c r="O337" i="14"/>
  <c r="Q337" i="14"/>
  <c r="V337" i="14"/>
  <c r="G338" i="14"/>
  <c r="M338" i="14" s="1"/>
  <c r="I338" i="14"/>
  <c r="K338" i="14"/>
  <c r="O338" i="14"/>
  <c r="Q338" i="14"/>
  <c r="V338" i="14"/>
  <c r="G339" i="14"/>
  <c r="M339" i="14" s="1"/>
  <c r="I339" i="14"/>
  <c r="K339" i="14"/>
  <c r="O339" i="14"/>
  <c r="Q339" i="14"/>
  <c r="V339" i="14"/>
  <c r="G340" i="14"/>
  <c r="M340" i="14" s="1"/>
  <c r="I340" i="14"/>
  <c r="K340" i="14"/>
  <c r="O340" i="14"/>
  <c r="Q340" i="14"/>
  <c r="V340" i="14"/>
  <c r="G341" i="14"/>
  <c r="M341" i="14" s="1"/>
  <c r="I341" i="14"/>
  <c r="K341" i="14"/>
  <c r="O341" i="14"/>
  <c r="Q341" i="14"/>
  <c r="V341" i="14"/>
  <c r="G342" i="14"/>
  <c r="M342" i="14" s="1"/>
  <c r="I342" i="14"/>
  <c r="K342" i="14"/>
  <c r="O342" i="14"/>
  <c r="Q342" i="14"/>
  <c r="V342" i="14"/>
  <c r="G343" i="14"/>
  <c r="M343" i="14" s="1"/>
  <c r="I343" i="14"/>
  <c r="K343" i="14"/>
  <c r="O343" i="14"/>
  <c r="Q343" i="14"/>
  <c r="V343" i="14"/>
  <c r="G344" i="14"/>
  <c r="M344" i="14" s="1"/>
  <c r="I344" i="14"/>
  <c r="K344" i="14"/>
  <c r="O344" i="14"/>
  <c r="Q344" i="14"/>
  <c r="V344" i="14"/>
  <c r="G345" i="14"/>
  <c r="M345" i="14" s="1"/>
  <c r="I345" i="14"/>
  <c r="K345" i="14"/>
  <c r="O345" i="14"/>
  <c r="Q345" i="14"/>
  <c r="V345" i="14"/>
  <c r="G346" i="14"/>
  <c r="M346" i="14" s="1"/>
  <c r="I346" i="14"/>
  <c r="K346" i="14"/>
  <c r="O346" i="14"/>
  <c r="Q346" i="14"/>
  <c r="V346" i="14"/>
  <c r="G347" i="14"/>
  <c r="M347" i="14" s="1"/>
  <c r="I347" i="14"/>
  <c r="K347" i="14"/>
  <c r="O347" i="14"/>
  <c r="Q347" i="14"/>
  <c r="V347" i="14"/>
  <c r="G349" i="14"/>
  <c r="I349" i="14"/>
  <c r="K349" i="14"/>
  <c r="O349" i="14"/>
  <c r="Q349" i="14"/>
  <c r="V349" i="14"/>
  <c r="G350" i="14"/>
  <c r="M350" i="14" s="1"/>
  <c r="I350" i="14"/>
  <c r="K350" i="14"/>
  <c r="O350" i="14"/>
  <c r="Q350" i="14"/>
  <c r="V350" i="14"/>
  <c r="G351" i="14"/>
  <c r="M351" i="14" s="1"/>
  <c r="I351" i="14"/>
  <c r="K351" i="14"/>
  <c r="O351" i="14"/>
  <c r="Q351" i="14"/>
  <c r="V351" i="14"/>
  <c r="G353" i="14"/>
  <c r="I353" i="14"/>
  <c r="K353" i="14"/>
  <c r="O353" i="14"/>
  <c r="Q353" i="14"/>
  <c r="V353" i="14"/>
  <c r="G354" i="14"/>
  <c r="M354" i="14" s="1"/>
  <c r="I354" i="14"/>
  <c r="K354" i="14"/>
  <c r="O354" i="14"/>
  <c r="Q354" i="14"/>
  <c r="V354" i="14"/>
  <c r="G355" i="14"/>
  <c r="M355" i="14" s="1"/>
  <c r="I355" i="14"/>
  <c r="K355" i="14"/>
  <c r="O355" i="14"/>
  <c r="Q355" i="14"/>
  <c r="V355" i="14"/>
  <c r="G356" i="14"/>
  <c r="M356" i="14" s="1"/>
  <c r="I356" i="14"/>
  <c r="K356" i="14"/>
  <c r="O356" i="14"/>
  <c r="Q356" i="14"/>
  <c r="V356" i="14"/>
  <c r="G357" i="14"/>
  <c r="M357" i="14" s="1"/>
  <c r="I357" i="14"/>
  <c r="K357" i="14"/>
  <c r="O357" i="14"/>
  <c r="Q357" i="14"/>
  <c r="V357" i="14"/>
  <c r="G358" i="14"/>
  <c r="M358" i="14" s="1"/>
  <c r="I358" i="14"/>
  <c r="K358" i="14"/>
  <c r="O358" i="14"/>
  <c r="Q358" i="14"/>
  <c r="V358" i="14"/>
  <c r="G359" i="14"/>
  <c r="M359" i="14" s="1"/>
  <c r="I359" i="14"/>
  <c r="K359" i="14"/>
  <c r="O359" i="14"/>
  <c r="Q359" i="14"/>
  <c r="V359" i="14"/>
  <c r="G360" i="14"/>
  <c r="M360" i="14" s="1"/>
  <c r="I360" i="14"/>
  <c r="K360" i="14"/>
  <c r="O360" i="14"/>
  <c r="Q360" i="14"/>
  <c r="V360" i="14"/>
  <c r="G361" i="14"/>
  <c r="M361" i="14" s="1"/>
  <c r="I361" i="14"/>
  <c r="K361" i="14"/>
  <c r="O361" i="14"/>
  <c r="Q361" i="14"/>
  <c r="V361" i="14"/>
  <c r="AF363" i="14"/>
  <c r="G9" i="13"/>
  <c r="M9" i="13" s="1"/>
  <c r="I9" i="13"/>
  <c r="I8" i="13" s="1"/>
  <c r="K9" i="13"/>
  <c r="K8" i="13" s="1"/>
  <c r="O9" i="13"/>
  <c r="O8" i="13" s="1"/>
  <c r="Q9" i="13"/>
  <c r="V9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Q8" i="13" s="1"/>
  <c r="V12" i="13"/>
  <c r="G13" i="13"/>
  <c r="I13" i="13"/>
  <c r="K13" i="13"/>
  <c r="M13" i="13"/>
  <c r="O13" i="13"/>
  <c r="Q13" i="13"/>
  <c r="V13" i="13"/>
  <c r="G16" i="13"/>
  <c r="I16" i="13"/>
  <c r="K16" i="13"/>
  <c r="M16" i="13"/>
  <c r="O16" i="13"/>
  <c r="Q16" i="13"/>
  <c r="V16" i="13"/>
  <c r="G18" i="13"/>
  <c r="I18" i="13"/>
  <c r="K18" i="13"/>
  <c r="M18" i="13"/>
  <c r="O18" i="13"/>
  <c r="Q18" i="13"/>
  <c r="V18" i="13"/>
  <c r="V8" i="13" s="1"/>
  <c r="G21" i="13"/>
  <c r="M21" i="13" s="1"/>
  <c r="I21" i="13"/>
  <c r="K21" i="13"/>
  <c r="O21" i="13"/>
  <c r="Q21" i="13"/>
  <c r="V21" i="13"/>
  <c r="G24" i="13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30" i="13"/>
  <c r="O30" i="13"/>
  <c r="G31" i="13"/>
  <c r="M31" i="13" s="1"/>
  <c r="M30" i="13" s="1"/>
  <c r="I31" i="13"/>
  <c r="I30" i="13" s="1"/>
  <c r="K31" i="13"/>
  <c r="O31" i="13"/>
  <c r="Q31" i="13"/>
  <c r="Q30" i="13" s="1"/>
  <c r="V31" i="13"/>
  <c r="G33" i="13"/>
  <c r="I33" i="13"/>
  <c r="K33" i="13"/>
  <c r="K30" i="13" s="1"/>
  <c r="M33" i="13"/>
  <c r="O33" i="13"/>
  <c r="Q33" i="13"/>
  <c r="V33" i="13"/>
  <c r="V30" i="13" s="1"/>
  <c r="G36" i="13"/>
  <c r="I36" i="13"/>
  <c r="I35" i="13" s="1"/>
  <c r="K36" i="13"/>
  <c r="K35" i="13" s="1"/>
  <c r="O36" i="13"/>
  <c r="O35" i="13" s="1"/>
  <c r="Q36" i="13"/>
  <c r="V36" i="13"/>
  <c r="G46" i="13"/>
  <c r="M46" i="13" s="1"/>
  <c r="I46" i="13"/>
  <c r="K46" i="13"/>
  <c r="O46" i="13"/>
  <c r="Q46" i="13"/>
  <c r="Q35" i="13" s="1"/>
  <c r="V46" i="13"/>
  <c r="G49" i="13"/>
  <c r="M49" i="13" s="1"/>
  <c r="I49" i="13"/>
  <c r="K49" i="13"/>
  <c r="O49" i="13"/>
  <c r="Q49" i="13"/>
  <c r="V49" i="13"/>
  <c r="V35" i="13" s="1"/>
  <c r="G51" i="13"/>
  <c r="M51" i="13" s="1"/>
  <c r="I51" i="13"/>
  <c r="K51" i="13"/>
  <c r="O51" i="13"/>
  <c r="Q51" i="13"/>
  <c r="V51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60" i="13"/>
  <c r="M60" i="13" s="1"/>
  <c r="I60" i="13"/>
  <c r="K60" i="13"/>
  <c r="O60" i="13"/>
  <c r="Q60" i="13"/>
  <c r="V60" i="13"/>
  <c r="G62" i="13"/>
  <c r="I62" i="13"/>
  <c r="I61" i="13" s="1"/>
  <c r="K62" i="13"/>
  <c r="O62" i="13"/>
  <c r="O61" i="13" s="1"/>
  <c r="Q62" i="13"/>
  <c r="V62" i="13"/>
  <c r="G66" i="13"/>
  <c r="M66" i="13" s="1"/>
  <c r="I66" i="13"/>
  <c r="K66" i="13"/>
  <c r="K61" i="13" s="1"/>
  <c r="O66" i="13"/>
  <c r="Q66" i="13"/>
  <c r="Q61" i="13" s="1"/>
  <c r="V66" i="13"/>
  <c r="G70" i="13"/>
  <c r="M70" i="13" s="1"/>
  <c r="I70" i="13"/>
  <c r="K70" i="13"/>
  <c r="O70" i="13"/>
  <c r="Q70" i="13"/>
  <c r="V70" i="13"/>
  <c r="V61" i="13" s="1"/>
  <c r="G75" i="13"/>
  <c r="I75" i="13"/>
  <c r="I74" i="13" s="1"/>
  <c r="K75" i="13"/>
  <c r="M75" i="13"/>
  <c r="O75" i="13"/>
  <c r="O74" i="13" s="1"/>
  <c r="Q75" i="13"/>
  <c r="Q74" i="13" s="1"/>
  <c r="V75" i="13"/>
  <c r="G76" i="13"/>
  <c r="M76" i="13" s="1"/>
  <c r="I76" i="13"/>
  <c r="K76" i="13"/>
  <c r="K74" i="13" s="1"/>
  <c r="O76" i="13"/>
  <c r="Q76" i="13"/>
  <c r="V76" i="13"/>
  <c r="V74" i="13" s="1"/>
  <c r="V77" i="13"/>
  <c r="G78" i="13"/>
  <c r="G77" i="13" s="1"/>
  <c r="I78" i="13"/>
  <c r="I77" i="13" s="1"/>
  <c r="K78" i="13"/>
  <c r="K77" i="13" s="1"/>
  <c r="O78" i="13"/>
  <c r="O77" i="13" s="1"/>
  <c r="Q78" i="13"/>
  <c r="V78" i="13"/>
  <c r="G82" i="13"/>
  <c r="M82" i="13" s="1"/>
  <c r="I82" i="13"/>
  <c r="K82" i="13"/>
  <c r="O82" i="13"/>
  <c r="Q82" i="13"/>
  <c r="Q77" i="13" s="1"/>
  <c r="V82" i="13"/>
  <c r="G86" i="13"/>
  <c r="M86" i="13" s="1"/>
  <c r="I86" i="13"/>
  <c r="I85" i="13" s="1"/>
  <c r="K86" i="13"/>
  <c r="K85" i="13" s="1"/>
  <c r="O86" i="13"/>
  <c r="O85" i="13" s="1"/>
  <c r="Q86" i="13"/>
  <c r="Q85" i="13" s="1"/>
  <c r="V86" i="13"/>
  <c r="V85" i="13" s="1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6" i="13"/>
  <c r="I96" i="13"/>
  <c r="G97" i="13"/>
  <c r="I97" i="13"/>
  <c r="K97" i="13"/>
  <c r="K96" i="13" s="1"/>
  <c r="M97" i="13"/>
  <c r="M96" i="13" s="1"/>
  <c r="O97" i="13"/>
  <c r="O96" i="13" s="1"/>
  <c r="Q97" i="13"/>
  <c r="Q96" i="13" s="1"/>
  <c r="V97" i="13"/>
  <c r="V96" i="13" s="1"/>
  <c r="G98" i="13"/>
  <c r="K98" i="13"/>
  <c r="G99" i="13"/>
  <c r="M99" i="13" s="1"/>
  <c r="M98" i="13" s="1"/>
  <c r="I99" i="13"/>
  <c r="I98" i="13" s="1"/>
  <c r="K99" i="13"/>
  <c r="O99" i="13"/>
  <c r="O98" i="13" s="1"/>
  <c r="Q99" i="13"/>
  <c r="Q98" i="13" s="1"/>
  <c r="V99" i="13"/>
  <c r="V98" i="13" s="1"/>
  <c r="G103" i="13"/>
  <c r="I103" i="13"/>
  <c r="K103" i="13"/>
  <c r="M103" i="13"/>
  <c r="O103" i="13"/>
  <c r="Q103" i="13"/>
  <c r="V103" i="13"/>
  <c r="G105" i="13"/>
  <c r="I105" i="13"/>
  <c r="K105" i="13"/>
  <c r="M105" i="13"/>
  <c r="O105" i="13"/>
  <c r="Q105" i="13"/>
  <c r="V105" i="13"/>
  <c r="O106" i="13"/>
  <c r="V106" i="13"/>
  <c r="G107" i="13"/>
  <c r="G106" i="13" s="1"/>
  <c r="I107" i="13"/>
  <c r="I106" i="13" s="1"/>
  <c r="K107" i="13"/>
  <c r="K106" i="13" s="1"/>
  <c r="O107" i="13"/>
  <c r="Q107" i="13"/>
  <c r="Q106" i="13" s="1"/>
  <c r="V107" i="13"/>
  <c r="I108" i="13"/>
  <c r="G109" i="13"/>
  <c r="I109" i="13"/>
  <c r="K109" i="13"/>
  <c r="K108" i="13" s="1"/>
  <c r="M109" i="13"/>
  <c r="O109" i="13"/>
  <c r="O108" i="13" s="1"/>
  <c r="Q109" i="13"/>
  <c r="Q108" i="13" s="1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I112" i="13"/>
  <c r="K112" i="13"/>
  <c r="M112" i="13"/>
  <c r="O112" i="13"/>
  <c r="Q112" i="13"/>
  <c r="V112" i="13"/>
  <c r="V108" i="13" s="1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I116" i="13"/>
  <c r="G117" i="13"/>
  <c r="I117" i="13"/>
  <c r="K117" i="13"/>
  <c r="K116" i="13" s="1"/>
  <c r="M117" i="13"/>
  <c r="O117" i="13"/>
  <c r="O116" i="13" s="1"/>
  <c r="Q117" i="13"/>
  <c r="Q116" i="13" s="1"/>
  <c r="V117" i="13"/>
  <c r="G118" i="13"/>
  <c r="I118" i="13"/>
  <c r="K118" i="13"/>
  <c r="M118" i="13"/>
  <c r="O118" i="13"/>
  <c r="Q118" i="13"/>
  <c r="V118" i="13"/>
  <c r="G119" i="13"/>
  <c r="G116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V116" i="13" s="1"/>
  <c r="G121" i="13"/>
  <c r="I121" i="13"/>
  <c r="K121" i="13"/>
  <c r="M121" i="13"/>
  <c r="O121" i="13"/>
  <c r="Q121" i="13"/>
  <c r="V121" i="13"/>
  <c r="G122" i="13"/>
  <c r="M122" i="13" s="1"/>
  <c r="I122" i="13"/>
  <c r="K122" i="13"/>
  <c r="O122" i="13"/>
  <c r="Q122" i="13"/>
  <c r="V122" i="13"/>
  <c r="G124" i="13"/>
  <c r="M124" i="13" s="1"/>
  <c r="I124" i="13"/>
  <c r="I123" i="13" s="1"/>
  <c r="K124" i="13"/>
  <c r="K123" i="13" s="1"/>
  <c r="O124" i="13"/>
  <c r="O123" i="13" s="1"/>
  <c r="Q124" i="13"/>
  <c r="V124" i="13"/>
  <c r="V123" i="13" s="1"/>
  <c r="G125" i="13"/>
  <c r="I125" i="13"/>
  <c r="K125" i="13"/>
  <c r="M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M127" i="13" s="1"/>
  <c r="I127" i="13"/>
  <c r="K127" i="13"/>
  <c r="O127" i="13"/>
  <c r="Q127" i="13"/>
  <c r="Q123" i="13" s="1"/>
  <c r="V127" i="13"/>
  <c r="G128" i="13"/>
  <c r="I128" i="13"/>
  <c r="K128" i="13"/>
  <c r="M128" i="13"/>
  <c r="O128" i="13"/>
  <c r="Q128" i="13"/>
  <c r="V128" i="13"/>
  <c r="G129" i="13"/>
  <c r="M129" i="13" s="1"/>
  <c r="I129" i="13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I133" i="13"/>
  <c r="K133" i="13"/>
  <c r="M133" i="13"/>
  <c r="O133" i="13"/>
  <c r="Q133" i="13"/>
  <c r="V133" i="13"/>
  <c r="G134" i="13"/>
  <c r="M134" i="13" s="1"/>
  <c r="I134" i="13"/>
  <c r="K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3" i="13"/>
  <c r="M143" i="13" s="1"/>
  <c r="I143" i="13"/>
  <c r="K143" i="13"/>
  <c r="O143" i="13"/>
  <c r="Q143" i="13"/>
  <c r="V143" i="13"/>
  <c r="G144" i="13"/>
  <c r="M144" i="13" s="1"/>
  <c r="I144" i="13"/>
  <c r="K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O152" i="13"/>
  <c r="G153" i="13"/>
  <c r="M153" i="13" s="1"/>
  <c r="I153" i="13"/>
  <c r="I152" i="13" s="1"/>
  <c r="K153" i="13"/>
  <c r="K152" i="13" s="1"/>
  <c r="O153" i="13"/>
  <c r="Q153" i="13"/>
  <c r="Q152" i="13" s="1"/>
  <c r="V153" i="13"/>
  <c r="V152" i="13" s="1"/>
  <c r="G154" i="13"/>
  <c r="I154" i="13"/>
  <c r="K154" i="13"/>
  <c r="M154" i="13"/>
  <c r="O154" i="13"/>
  <c r="Q154" i="13"/>
  <c r="V154" i="13"/>
  <c r="G155" i="13"/>
  <c r="I155" i="13"/>
  <c r="K155" i="13"/>
  <c r="M155" i="13"/>
  <c r="O155" i="13"/>
  <c r="Q155" i="13"/>
  <c r="V155" i="13"/>
  <c r="G156" i="13"/>
  <c r="M156" i="13" s="1"/>
  <c r="I156" i="13"/>
  <c r="K156" i="13"/>
  <c r="O156" i="13"/>
  <c r="Q156" i="13"/>
  <c r="V156" i="13"/>
  <c r="G158" i="13"/>
  <c r="I158" i="13"/>
  <c r="K158" i="13"/>
  <c r="K157" i="13" s="1"/>
  <c r="M158" i="13"/>
  <c r="O158" i="13"/>
  <c r="Q158" i="13"/>
  <c r="V158" i="13"/>
  <c r="V157" i="13" s="1"/>
  <c r="G159" i="13"/>
  <c r="M159" i="13" s="1"/>
  <c r="I159" i="13"/>
  <c r="K159" i="13"/>
  <c r="O159" i="13"/>
  <c r="O157" i="13" s="1"/>
  <c r="Q159" i="13"/>
  <c r="V159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Q157" i="13" s="1"/>
  <c r="V161" i="13"/>
  <c r="G166" i="13"/>
  <c r="I166" i="13"/>
  <c r="K166" i="13"/>
  <c r="M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I157" i="13" s="1"/>
  <c r="K169" i="13"/>
  <c r="O169" i="13"/>
  <c r="Q169" i="13"/>
  <c r="V169" i="13"/>
  <c r="G170" i="13"/>
  <c r="M170" i="13" s="1"/>
  <c r="I170" i="13"/>
  <c r="K170" i="13"/>
  <c r="O170" i="13"/>
  <c r="Q170" i="13"/>
  <c r="V170" i="13"/>
  <c r="G172" i="13"/>
  <c r="I172" i="13"/>
  <c r="K172" i="13"/>
  <c r="M172" i="13"/>
  <c r="O172" i="13"/>
  <c r="Q172" i="13"/>
  <c r="V172" i="13"/>
  <c r="G187" i="13"/>
  <c r="I187" i="13"/>
  <c r="K187" i="13"/>
  <c r="M187" i="13"/>
  <c r="O187" i="13"/>
  <c r="Q187" i="13"/>
  <c r="V187" i="13"/>
  <c r="I188" i="13"/>
  <c r="O188" i="13"/>
  <c r="Q188" i="13"/>
  <c r="G189" i="13"/>
  <c r="M189" i="13" s="1"/>
  <c r="I189" i="13"/>
  <c r="K189" i="13"/>
  <c r="K188" i="13" s="1"/>
  <c r="O189" i="13"/>
  <c r="Q189" i="13"/>
  <c r="V189" i="13"/>
  <c r="V188" i="13" s="1"/>
  <c r="G192" i="13"/>
  <c r="G188" i="13" s="1"/>
  <c r="I192" i="13"/>
  <c r="K192" i="13"/>
  <c r="M192" i="13"/>
  <c r="O192" i="13"/>
  <c r="Q192" i="13"/>
  <c r="V192" i="13"/>
  <c r="G194" i="13"/>
  <c r="M194" i="13" s="1"/>
  <c r="I194" i="13"/>
  <c r="I193" i="13" s="1"/>
  <c r="K194" i="13"/>
  <c r="K193" i="13" s="1"/>
  <c r="O194" i="13"/>
  <c r="Q194" i="13"/>
  <c r="Q193" i="13" s="1"/>
  <c r="V194" i="13"/>
  <c r="V193" i="13" s="1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200" i="13"/>
  <c r="M200" i="13" s="1"/>
  <c r="I200" i="13"/>
  <c r="K200" i="13"/>
  <c r="O200" i="13"/>
  <c r="O193" i="13" s="1"/>
  <c r="Q200" i="13"/>
  <c r="V200" i="13"/>
  <c r="G203" i="13"/>
  <c r="M203" i="13" s="1"/>
  <c r="I203" i="13"/>
  <c r="K203" i="13"/>
  <c r="O203" i="13"/>
  <c r="Q203" i="13"/>
  <c r="V203" i="13"/>
  <c r="G205" i="13"/>
  <c r="I205" i="13"/>
  <c r="K205" i="13"/>
  <c r="M205" i="13"/>
  <c r="O205" i="13"/>
  <c r="Q205" i="13"/>
  <c r="V205" i="13"/>
  <c r="G207" i="13"/>
  <c r="M207" i="13" s="1"/>
  <c r="I207" i="13"/>
  <c r="K207" i="13"/>
  <c r="O207" i="13"/>
  <c r="Q207" i="13"/>
  <c r="V207" i="13"/>
  <c r="G210" i="13"/>
  <c r="M210" i="13" s="1"/>
  <c r="I210" i="13"/>
  <c r="K210" i="13"/>
  <c r="O210" i="13"/>
  <c r="Q210" i="13"/>
  <c r="V210" i="13"/>
  <c r="G212" i="13"/>
  <c r="M212" i="13" s="1"/>
  <c r="I212" i="13"/>
  <c r="I211" i="13" s="1"/>
  <c r="K212" i="13"/>
  <c r="K211" i="13" s="1"/>
  <c r="O212" i="13"/>
  <c r="Q212" i="13"/>
  <c r="V212" i="13"/>
  <c r="V211" i="13" s="1"/>
  <c r="G215" i="13"/>
  <c r="M215" i="13" s="1"/>
  <c r="I215" i="13"/>
  <c r="K215" i="13"/>
  <c r="O215" i="13"/>
  <c r="O211" i="13" s="1"/>
  <c r="Q215" i="13"/>
  <c r="V215" i="13"/>
  <c r="G218" i="13"/>
  <c r="M218" i="13" s="1"/>
  <c r="I218" i="13"/>
  <c r="K218" i="13"/>
  <c r="O218" i="13"/>
  <c r="Q218" i="13"/>
  <c r="V218" i="13"/>
  <c r="G221" i="13"/>
  <c r="M221" i="13" s="1"/>
  <c r="I221" i="13"/>
  <c r="K221" i="13"/>
  <c r="O221" i="13"/>
  <c r="Q221" i="13"/>
  <c r="Q211" i="13" s="1"/>
  <c r="V221" i="13"/>
  <c r="G224" i="13"/>
  <c r="M224" i="13" s="1"/>
  <c r="I224" i="13"/>
  <c r="K224" i="13"/>
  <c r="O224" i="13"/>
  <c r="Q224" i="13"/>
  <c r="V224" i="13"/>
  <c r="G227" i="13"/>
  <c r="M227" i="13" s="1"/>
  <c r="I227" i="13"/>
  <c r="K227" i="13"/>
  <c r="O227" i="13"/>
  <c r="Q227" i="13"/>
  <c r="V227" i="13"/>
  <c r="G229" i="13"/>
  <c r="M229" i="13" s="1"/>
  <c r="I229" i="13"/>
  <c r="K229" i="13"/>
  <c r="O229" i="13"/>
  <c r="Q229" i="13"/>
  <c r="V229" i="13"/>
  <c r="G235" i="13"/>
  <c r="M235" i="13" s="1"/>
  <c r="I235" i="13"/>
  <c r="K235" i="13"/>
  <c r="O235" i="13"/>
  <c r="Q235" i="13"/>
  <c r="V235" i="13"/>
  <c r="G236" i="13"/>
  <c r="M236" i="13" s="1"/>
  <c r="I236" i="13"/>
  <c r="K236" i="13"/>
  <c r="O236" i="13"/>
  <c r="Q236" i="13"/>
  <c r="V236" i="13"/>
  <c r="G238" i="13"/>
  <c r="M238" i="13" s="1"/>
  <c r="I238" i="13"/>
  <c r="I237" i="13" s="1"/>
  <c r="K238" i="13"/>
  <c r="O238" i="13"/>
  <c r="O237" i="13" s="1"/>
  <c r="Q238" i="13"/>
  <c r="Q237" i="13" s="1"/>
  <c r="V238" i="13"/>
  <c r="V237" i="13" s="1"/>
  <c r="G242" i="13"/>
  <c r="M242" i="13" s="1"/>
  <c r="I242" i="13"/>
  <c r="K242" i="13"/>
  <c r="O242" i="13"/>
  <c r="Q242" i="13"/>
  <c r="V242" i="13"/>
  <c r="G246" i="13"/>
  <c r="M246" i="13" s="1"/>
  <c r="I246" i="13"/>
  <c r="K246" i="13"/>
  <c r="O246" i="13"/>
  <c r="Q246" i="13"/>
  <c r="V246" i="13"/>
  <c r="G250" i="13"/>
  <c r="M250" i="13" s="1"/>
  <c r="I250" i="13"/>
  <c r="K250" i="13"/>
  <c r="O250" i="13"/>
  <c r="Q250" i="13"/>
  <c r="V250" i="13"/>
  <c r="G254" i="13"/>
  <c r="M254" i="13" s="1"/>
  <c r="I254" i="13"/>
  <c r="K254" i="13"/>
  <c r="O254" i="13"/>
  <c r="Q254" i="13"/>
  <c r="V254" i="13"/>
  <c r="G256" i="13"/>
  <c r="M256" i="13" s="1"/>
  <c r="I256" i="13"/>
  <c r="K256" i="13"/>
  <c r="O256" i="13"/>
  <c r="Q256" i="13"/>
  <c r="V256" i="13"/>
  <c r="G258" i="13"/>
  <c r="M258" i="13" s="1"/>
  <c r="I258" i="13"/>
  <c r="K258" i="13"/>
  <c r="K237" i="13" s="1"/>
  <c r="O258" i="13"/>
  <c r="Q258" i="13"/>
  <c r="V258" i="13"/>
  <c r="G265" i="13"/>
  <c r="M265" i="13" s="1"/>
  <c r="I265" i="13"/>
  <c r="K265" i="13"/>
  <c r="O265" i="13"/>
  <c r="Q265" i="13"/>
  <c r="V265" i="13"/>
  <c r="G266" i="13"/>
  <c r="M266" i="13" s="1"/>
  <c r="I266" i="13"/>
  <c r="K266" i="13"/>
  <c r="O266" i="13"/>
  <c r="Q266" i="13"/>
  <c r="V266" i="13"/>
  <c r="O267" i="13"/>
  <c r="G268" i="13"/>
  <c r="M268" i="13" s="1"/>
  <c r="I268" i="13"/>
  <c r="I267" i="13" s="1"/>
  <c r="K268" i="13"/>
  <c r="K267" i="13" s="1"/>
  <c r="O268" i="13"/>
  <c r="Q268" i="13"/>
  <c r="Q267" i="13" s="1"/>
  <c r="V268" i="13"/>
  <c r="V267" i="13" s="1"/>
  <c r="G270" i="13"/>
  <c r="M270" i="13" s="1"/>
  <c r="I270" i="13"/>
  <c r="K270" i="13"/>
  <c r="O270" i="13"/>
  <c r="Q270" i="13"/>
  <c r="V270" i="13"/>
  <c r="G272" i="13"/>
  <c r="I272" i="13"/>
  <c r="K272" i="13"/>
  <c r="O272" i="13"/>
  <c r="Q272" i="13"/>
  <c r="V272" i="13"/>
  <c r="G276" i="13"/>
  <c r="M276" i="13" s="1"/>
  <c r="I276" i="13"/>
  <c r="I275" i="13" s="1"/>
  <c r="K276" i="13"/>
  <c r="K275" i="13" s="1"/>
  <c r="O276" i="13"/>
  <c r="Q276" i="13"/>
  <c r="Q275" i="13" s="1"/>
  <c r="V276" i="13"/>
  <c r="V275" i="13" s="1"/>
  <c r="G282" i="13"/>
  <c r="I282" i="13"/>
  <c r="K282" i="13"/>
  <c r="M282" i="13"/>
  <c r="O282" i="13"/>
  <c r="Q282" i="13"/>
  <c r="V282" i="13"/>
  <c r="G296" i="13"/>
  <c r="I296" i="13"/>
  <c r="K296" i="13"/>
  <c r="M296" i="13"/>
  <c r="O296" i="13"/>
  <c r="O275" i="13" s="1"/>
  <c r="Q296" i="13"/>
  <c r="V296" i="13"/>
  <c r="G305" i="13"/>
  <c r="M305" i="13" s="1"/>
  <c r="I305" i="13"/>
  <c r="K305" i="13"/>
  <c r="O305" i="13"/>
  <c r="Q305" i="13"/>
  <c r="V305" i="13"/>
  <c r="G309" i="13"/>
  <c r="I309" i="13"/>
  <c r="Q309" i="13"/>
  <c r="G310" i="13"/>
  <c r="I310" i="13"/>
  <c r="K310" i="13"/>
  <c r="K309" i="13" s="1"/>
  <c r="M310" i="13"/>
  <c r="M309" i="13" s="1"/>
  <c r="O310" i="13"/>
  <c r="O309" i="13" s="1"/>
  <c r="Q310" i="13"/>
  <c r="V310" i="13"/>
  <c r="V309" i="13" s="1"/>
  <c r="G312" i="13"/>
  <c r="M312" i="13" s="1"/>
  <c r="I312" i="13"/>
  <c r="I311" i="13" s="1"/>
  <c r="K312" i="13"/>
  <c r="O312" i="13"/>
  <c r="O311" i="13" s="1"/>
  <c r="Q312" i="13"/>
  <c r="Q311" i="13" s="1"/>
  <c r="V312" i="13"/>
  <c r="V311" i="13" s="1"/>
  <c r="G313" i="13"/>
  <c r="M313" i="13" s="1"/>
  <c r="I313" i="13"/>
  <c r="K313" i="13"/>
  <c r="K311" i="13" s="1"/>
  <c r="O313" i="13"/>
  <c r="Q313" i="13"/>
  <c r="V313" i="13"/>
  <c r="G314" i="13"/>
  <c r="I314" i="13"/>
  <c r="K314" i="13"/>
  <c r="M314" i="13"/>
  <c r="O314" i="13"/>
  <c r="Q314" i="13"/>
  <c r="V314" i="13"/>
  <c r="G315" i="13"/>
  <c r="I315" i="13"/>
  <c r="K315" i="13"/>
  <c r="M315" i="13"/>
  <c r="O315" i="13"/>
  <c r="Q315" i="13"/>
  <c r="V315" i="13"/>
  <c r="G316" i="13"/>
  <c r="M316" i="13" s="1"/>
  <c r="I316" i="13"/>
  <c r="K316" i="13"/>
  <c r="O316" i="13"/>
  <c r="Q316" i="13"/>
  <c r="V316" i="13"/>
  <c r="G317" i="13"/>
  <c r="M317" i="13" s="1"/>
  <c r="I317" i="13"/>
  <c r="K317" i="13"/>
  <c r="O317" i="13"/>
  <c r="Q317" i="13"/>
  <c r="V317" i="13"/>
  <c r="G318" i="13"/>
  <c r="M318" i="13" s="1"/>
  <c r="I318" i="13"/>
  <c r="K318" i="13"/>
  <c r="O318" i="13"/>
  <c r="Q318" i="13"/>
  <c r="V318" i="13"/>
  <c r="G319" i="13"/>
  <c r="M319" i="13" s="1"/>
  <c r="I319" i="13"/>
  <c r="K319" i="13"/>
  <c r="O319" i="13"/>
  <c r="Q319" i="13"/>
  <c r="V319" i="13"/>
  <c r="G320" i="13"/>
  <c r="M320" i="13" s="1"/>
  <c r="I320" i="13"/>
  <c r="K320" i="13"/>
  <c r="O320" i="13"/>
  <c r="Q320" i="13"/>
  <c r="V320" i="13"/>
  <c r="G321" i="13"/>
  <c r="M321" i="13" s="1"/>
  <c r="I321" i="13"/>
  <c r="K321" i="13"/>
  <c r="O321" i="13"/>
  <c r="Q321" i="13"/>
  <c r="V321" i="13"/>
  <c r="G322" i="13"/>
  <c r="M322" i="13" s="1"/>
  <c r="I322" i="13"/>
  <c r="K322" i="13"/>
  <c r="O322" i="13"/>
  <c r="Q322" i="13"/>
  <c r="V322" i="13"/>
  <c r="G323" i="13"/>
  <c r="M323" i="13" s="1"/>
  <c r="I323" i="13"/>
  <c r="K323" i="13"/>
  <c r="O323" i="13"/>
  <c r="Q323" i="13"/>
  <c r="V323" i="13"/>
  <c r="G324" i="13"/>
  <c r="M324" i="13" s="1"/>
  <c r="I324" i="13"/>
  <c r="K324" i="13"/>
  <c r="O324" i="13"/>
  <c r="Q324" i="13"/>
  <c r="V324" i="13"/>
  <c r="G325" i="13"/>
  <c r="M325" i="13" s="1"/>
  <c r="I325" i="13"/>
  <c r="K325" i="13"/>
  <c r="O325" i="13"/>
  <c r="Q325" i="13"/>
  <c r="V325" i="13"/>
  <c r="G326" i="13"/>
  <c r="I326" i="13"/>
  <c r="K326" i="13"/>
  <c r="M326" i="13"/>
  <c r="O326" i="13"/>
  <c r="Q326" i="13"/>
  <c r="V326" i="13"/>
  <c r="G327" i="13"/>
  <c r="M327" i="13" s="1"/>
  <c r="I327" i="13"/>
  <c r="K327" i="13"/>
  <c r="O327" i="13"/>
  <c r="Q327" i="13"/>
  <c r="V327" i="13"/>
  <c r="G328" i="13"/>
  <c r="M328" i="13" s="1"/>
  <c r="I328" i="13"/>
  <c r="K328" i="13"/>
  <c r="O328" i="13"/>
  <c r="Q328" i="13"/>
  <c r="V328" i="13"/>
  <c r="G329" i="13"/>
  <c r="I329" i="13"/>
  <c r="K329" i="13"/>
  <c r="M329" i="13"/>
  <c r="O329" i="13"/>
  <c r="Q329" i="13"/>
  <c r="V329" i="13"/>
  <c r="G330" i="13"/>
  <c r="I330" i="13"/>
  <c r="K330" i="13"/>
  <c r="M330" i="13"/>
  <c r="O330" i="13"/>
  <c r="Q330" i="13"/>
  <c r="V330" i="13"/>
  <c r="G331" i="13"/>
  <c r="M331" i="13" s="1"/>
  <c r="I331" i="13"/>
  <c r="K331" i="13"/>
  <c r="O331" i="13"/>
  <c r="Q331" i="13"/>
  <c r="V331" i="13"/>
  <c r="G332" i="13"/>
  <c r="M332" i="13" s="1"/>
  <c r="I332" i="13"/>
  <c r="K332" i="13"/>
  <c r="O332" i="13"/>
  <c r="Q332" i="13"/>
  <c r="V332" i="13"/>
  <c r="G333" i="13"/>
  <c r="M333" i="13" s="1"/>
  <c r="I333" i="13"/>
  <c r="K333" i="13"/>
  <c r="O333" i="13"/>
  <c r="Q333" i="13"/>
  <c r="V333" i="13"/>
  <c r="G334" i="13"/>
  <c r="M334" i="13" s="1"/>
  <c r="I334" i="13"/>
  <c r="K334" i="13"/>
  <c r="O334" i="13"/>
  <c r="Q334" i="13"/>
  <c r="V334" i="13"/>
  <c r="G335" i="13"/>
  <c r="M335" i="13" s="1"/>
  <c r="I335" i="13"/>
  <c r="K335" i="13"/>
  <c r="O335" i="13"/>
  <c r="Q335" i="13"/>
  <c r="V335" i="13"/>
  <c r="G336" i="13"/>
  <c r="M336" i="13" s="1"/>
  <c r="I336" i="13"/>
  <c r="K336" i="13"/>
  <c r="O336" i="13"/>
  <c r="Q336" i="13"/>
  <c r="V336" i="13"/>
  <c r="G337" i="13"/>
  <c r="M337" i="13" s="1"/>
  <c r="I337" i="13"/>
  <c r="K337" i="13"/>
  <c r="O337" i="13"/>
  <c r="Q337" i="13"/>
  <c r="V337" i="13"/>
  <c r="G338" i="13"/>
  <c r="M338" i="13" s="1"/>
  <c r="I338" i="13"/>
  <c r="K338" i="13"/>
  <c r="O338" i="13"/>
  <c r="Q338" i="13"/>
  <c r="V338" i="13"/>
  <c r="G339" i="13"/>
  <c r="M339" i="13" s="1"/>
  <c r="I339" i="13"/>
  <c r="K339" i="13"/>
  <c r="O339" i="13"/>
  <c r="Q339" i="13"/>
  <c r="V339" i="13"/>
  <c r="G340" i="13"/>
  <c r="I340" i="13"/>
  <c r="K340" i="13"/>
  <c r="M340" i="13"/>
  <c r="O340" i="13"/>
  <c r="Q340" i="13"/>
  <c r="V340" i="13"/>
  <c r="G341" i="13"/>
  <c r="M341" i="13" s="1"/>
  <c r="I341" i="13"/>
  <c r="K341" i="13"/>
  <c r="O341" i="13"/>
  <c r="Q341" i="13"/>
  <c r="V341" i="13"/>
  <c r="G342" i="13"/>
  <c r="I342" i="13"/>
  <c r="K342" i="13"/>
  <c r="M342" i="13"/>
  <c r="O342" i="13"/>
  <c r="Q342" i="13"/>
  <c r="V342" i="13"/>
  <c r="G343" i="13"/>
  <c r="M343" i="13" s="1"/>
  <c r="I343" i="13"/>
  <c r="K343" i="13"/>
  <c r="O343" i="13"/>
  <c r="Q343" i="13"/>
  <c r="V343" i="13"/>
  <c r="G344" i="13"/>
  <c r="M344" i="13" s="1"/>
  <c r="I344" i="13"/>
  <c r="K344" i="13"/>
  <c r="O344" i="13"/>
  <c r="Q344" i="13"/>
  <c r="V344" i="13"/>
  <c r="G345" i="13"/>
  <c r="M345" i="13" s="1"/>
  <c r="I345" i="13"/>
  <c r="K345" i="13"/>
  <c r="O345" i="13"/>
  <c r="Q345" i="13"/>
  <c r="V345" i="13"/>
  <c r="G346" i="13"/>
  <c r="M346" i="13" s="1"/>
  <c r="I346" i="13"/>
  <c r="K346" i="13"/>
  <c r="O346" i="13"/>
  <c r="Q346" i="13"/>
  <c r="V346" i="13"/>
  <c r="G347" i="13"/>
  <c r="I347" i="13"/>
  <c r="K347" i="13"/>
  <c r="M347" i="13"/>
  <c r="O347" i="13"/>
  <c r="Q347" i="13"/>
  <c r="V347" i="13"/>
  <c r="G348" i="13"/>
  <c r="M348" i="13" s="1"/>
  <c r="I348" i="13"/>
  <c r="K348" i="13"/>
  <c r="O348" i="13"/>
  <c r="Q348" i="13"/>
  <c r="V348" i="13"/>
  <c r="G349" i="13"/>
  <c r="M349" i="13" s="1"/>
  <c r="I349" i="13"/>
  <c r="K349" i="13"/>
  <c r="O349" i="13"/>
  <c r="Q349" i="13"/>
  <c r="V349" i="13"/>
  <c r="V350" i="13"/>
  <c r="G351" i="13"/>
  <c r="I351" i="13"/>
  <c r="I350" i="13" s="1"/>
  <c r="K351" i="13"/>
  <c r="K350" i="13" s="1"/>
  <c r="O351" i="13"/>
  <c r="O350" i="13" s="1"/>
  <c r="Q351" i="13"/>
  <c r="Q350" i="13" s="1"/>
  <c r="V351" i="13"/>
  <c r="G352" i="13"/>
  <c r="M352" i="13" s="1"/>
  <c r="I352" i="13"/>
  <c r="K352" i="13"/>
  <c r="O352" i="13"/>
  <c r="Q352" i="13"/>
  <c r="V352" i="13"/>
  <c r="G353" i="13"/>
  <c r="I353" i="13"/>
  <c r="K353" i="13"/>
  <c r="M353" i="13"/>
  <c r="O353" i="13"/>
  <c r="Q353" i="13"/>
  <c r="V353" i="13"/>
  <c r="G355" i="13"/>
  <c r="I355" i="13"/>
  <c r="I354" i="13" s="1"/>
  <c r="K355" i="13"/>
  <c r="M355" i="13"/>
  <c r="O355" i="13"/>
  <c r="O354" i="13" s="1"/>
  <c r="Q355" i="13"/>
  <c r="Q354" i="13" s="1"/>
  <c r="V355" i="13"/>
  <c r="V354" i="13" s="1"/>
  <c r="G356" i="13"/>
  <c r="M356" i="13" s="1"/>
  <c r="I356" i="13"/>
  <c r="K356" i="13"/>
  <c r="O356" i="13"/>
  <c r="Q356" i="13"/>
  <c r="V356" i="13"/>
  <c r="G357" i="13"/>
  <c r="M357" i="13" s="1"/>
  <c r="I357" i="13"/>
  <c r="K357" i="13"/>
  <c r="O357" i="13"/>
  <c r="Q357" i="13"/>
  <c r="V357" i="13"/>
  <c r="G358" i="13"/>
  <c r="M358" i="13" s="1"/>
  <c r="I358" i="13"/>
  <c r="K358" i="13"/>
  <c r="O358" i="13"/>
  <c r="Q358" i="13"/>
  <c r="V358" i="13"/>
  <c r="G359" i="13"/>
  <c r="M359" i="13" s="1"/>
  <c r="I359" i="13"/>
  <c r="K359" i="13"/>
  <c r="O359" i="13"/>
  <c r="Q359" i="13"/>
  <c r="V359" i="13"/>
  <c r="G360" i="13"/>
  <c r="M360" i="13" s="1"/>
  <c r="I360" i="13"/>
  <c r="K360" i="13"/>
  <c r="O360" i="13"/>
  <c r="Q360" i="13"/>
  <c r="V360" i="13"/>
  <c r="G361" i="13"/>
  <c r="M361" i="13" s="1"/>
  <c r="I361" i="13"/>
  <c r="K361" i="13"/>
  <c r="K354" i="13" s="1"/>
  <c r="O361" i="13"/>
  <c r="Q361" i="13"/>
  <c r="V361" i="13"/>
  <c r="G362" i="13"/>
  <c r="M362" i="13" s="1"/>
  <c r="I362" i="13"/>
  <c r="K362" i="13"/>
  <c r="O362" i="13"/>
  <c r="Q362" i="13"/>
  <c r="V362" i="13"/>
  <c r="G363" i="13"/>
  <c r="M363" i="13" s="1"/>
  <c r="I363" i="13"/>
  <c r="K363" i="13"/>
  <c r="O363" i="13"/>
  <c r="Q363" i="13"/>
  <c r="V363" i="13"/>
  <c r="AF365" i="13"/>
  <c r="G45" i="1" s="1"/>
  <c r="G9" i="12"/>
  <c r="I9" i="12"/>
  <c r="I8" i="12" s="1"/>
  <c r="K9" i="12"/>
  <c r="K8" i="12" s="1"/>
  <c r="O9" i="12"/>
  <c r="Q9" i="12"/>
  <c r="Q8" i="12" s="1"/>
  <c r="V9" i="12"/>
  <c r="G10" i="12"/>
  <c r="M10" i="12" s="1"/>
  <c r="I10" i="12"/>
  <c r="K10" i="12"/>
  <c r="O10" i="12"/>
  <c r="Q10" i="12"/>
  <c r="V10" i="12"/>
  <c r="G11" i="12"/>
  <c r="AE18" i="12" s="1"/>
  <c r="F46" i="1" s="1"/>
  <c r="H46" i="1" s="1"/>
  <c r="I46" i="1" s="1"/>
  <c r="I11" i="12"/>
  <c r="K11" i="12"/>
  <c r="O11" i="12"/>
  <c r="Q11" i="12"/>
  <c r="V11" i="12"/>
  <c r="G12" i="12"/>
  <c r="I12" i="12"/>
  <c r="K12" i="12"/>
  <c r="M12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V8" i="12" s="1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AF18" i="12"/>
  <c r="G46" i="1" s="1"/>
  <c r="I19" i="1"/>
  <c r="J28" i="1"/>
  <c r="J26" i="1"/>
  <c r="G38" i="1"/>
  <c r="F38" i="1"/>
  <c r="J23" i="1"/>
  <c r="J24" i="1"/>
  <c r="J25" i="1"/>
  <c r="J27" i="1"/>
  <c r="E24" i="1"/>
  <c r="E26" i="1"/>
  <c r="M8" i="17" l="1"/>
  <c r="G106" i="17"/>
  <c r="G26" i="17"/>
  <c r="G117" i="17" s="1"/>
  <c r="AE117" i="17"/>
  <c r="F41" i="1" s="1"/>
  <c r="H41" i="1" s="1"/>
  <c r="I41" i="1" s="1"/>
  <c r="G32" i="16"/>
  <c r="G13" i="16"/>
  <c r="G10" i="16"/>
  <c r="I59" i="1" s="1"/>
  <c r="M64" i="16"/>
  <c r="M63" i="16" s="1"/>
  <c r="M23" i="16"/>
  <c r="M22" i="16" s="1"/>
  <c r="M109" i="15"/>
  <c r="G109" i="15"/>
  <c r="M72" i="15"/>
  <c r="G63" i="15"/>
  <c r="M340" i="15"/>
  <c r="G258" i="15"/>
  <c r="M251" i="15"/>
  <c r="M250" i="15" s="1"/>
  <c r="M218" i="15"/>
  <c r="M210" i="15" s="1"/>
  <c r="M191" i="15"/>
  <c r="G8" i="15"/>
  <c r="AE352" i="15"/>
  <c r="F43" i="1" s="1"/>
  <c r="H43" i="1" s="1"/>
  <c r="I43" i="1" s="1"/>
  <c r="M187" i="15"/>
  <c r="G76" i="15"/>
  <c r="G35" i="15"/>
  <c r="M341" i="15"/>
  <c r="G295" i="15"/>
  <c r="M337" i="15"/>
  <c r="G293" i="15"/>
  <c r="I76" i="1" s="1"/>
  <c r="M119" i="15"/>
  <c r="G99" i="15"/>
  <c r="AE363" i="14"/>
  <c r="F44" i="1" s="1"/>
  <c r="M85" i="13"/>
  <c r="M211" i="13"/>
  <c r="G350" i="13"/>
  <c r="M188" i="13"/>
  <c r="M119" i="13"/>
  <c r="AE365" i="13"/>
  <c r="F45" i="1" s="1"/>
  <c r="H45" i="1" s="1"/>
  <c r="I45" i="1" s="1"/>
  <c r="G267" i="13"/>
  <c r="G74" i="13"/>
  <c r="I58" i="1" s="1"/>
  <c r="M275" i="13"/>
  <c r="M74" i="13"/>
  <c r="G35" i="13"/>
  <c r="G237" i="13"/>
  <c r="I62" i="1"/>
  <c r="G61" i="13"/>
  <c r="G8" i="13"/>
  <c r="G275" i="13"/>
  <c r="G39" i="1"/>
  <c r="G47" i="1" s="1"/>
  <c r="G25" i="1" s="1"/>
  <c r="A25" i="1" s="1"/>
  <c r="G26" i="1" s="1"/>
  <c r="G8" i="12"/>
  <c r="M11" i="12"/>
  <c r="G274" i="14"/>
  <c r="I74" i="1" s="1"/>
  <c r="Q75" i="14"/>
  <c r="O195" i="14"/>
  <c r="M77" i="14"/>
  <c r="O274" i="14"/>
  <c r="V62" i="14"/>
  <c r="K106" i="14"/>
  <c r="G195" i="14"/>
  <c r="I70" i="1" s="1"/>
  <c r="M75" i="14"/>
  <c r="K244" i="14"/>
  <c r="G244" i="14"/>
  <c r="G114" i="14"/>
  <c r="K78" i="14"/>
  <c r="M106" i="14"/>
  <c r="Q62" i="14"/>
  <c r="O30" i="14"/>
  <c r="G218" i="14"/>
  <c r="O282" i="14"/>
  <c r="V116" i="14"/>
  <c r="I30" i="14"/>
  <c r="G30" i="14"/>
  <c r="I55" i="1" s="1"/>
  <c r="M30" i="14"/>
  <c r="Q308" i="14"/>
  <c r="G200" i="14"/>
  <c r="I131" i="14"/>
  <c r="V86" i="14"/>
  <c r="O35" i="14"/>
  <c r="Q8" i="14"/>
  <c r="G40" i="1"/>
  <c r="G44" i="1"/>
  <c r="H44" i="1" s="1"/>
  <c r="I44" i="1" s="1"/>
  <c r="I200" i="14"/>
  <c r="V195" i="14"/>
  <c r="K165" i="14"/>
  <c r="I165" i="14"/>
  <c r="Q160" i="14"/>
  <c r="O160" i="14"/>
  <c r="Q124" i="14"/>
  <c r="O106" i="14"/>
  <c r="I86" i="14"/>
  <c r="V35" i="14"/>
  <c r="Q35" i="14"/>
  <c r="K35" i="14"/>
  <c r="O8" i="14"/>
  <c r="O352" i="14"/>
  <c r="O308" i="14"/>
  <c r="K352" i="14"/>
  <c r="V348" i="14"/>
  <c r="Q282" i="14"/>
  <c r="V282" i="14"/>
  <c r="K274" i="14"/>
  <c r="I274" i="14"/>
  <c r="K218" i="14"/>
  <c r="I218" i="14"/>
  <c r="O165" i="14"/>
  <c r="K160" i="14"/>
  <c r="V131" i="14"/>
  <c r="V124" i="14"/>
  <c r="I106" i="14"/>
  <c r="K86" i="14"/>
  <c r="Q78" i="14"/>
  <c r="K62" i="14"/>
  <c r="I35" i="14"/>
  <c r="K8" i="14"/>
  <c r="Q352" i="14"/>
  <c r="G352" i="14"/>
  <c r="Q348" i="14"/>
  <c r="O348" i="14"/>
  <c r="G308" i="14"/>
  <c r="Q244" i="14"/>
  <c r="V200" i="14"/>
  <c r="K195" i="14"/>
  <c r="G165" i="14"/>
  <c r="I160" i="14"/>
  <c r="M124" i="14"/>
  <c r="K116" i="14"/>
  <c r="I116" i="14"/>
  <c r="G106" i="14"/>
  <c r="I63" i="1" s="1"/>
  <c r="G86" i="14"/>
  <c r="O78" i="14"/>
  <c r="K75" i="14"/>
  <c r="I62" i="14"/>
  <c r="G35" i="14"/>
  <c r="I56" i="1" s="1"/>
  <c r="V30" i="14"/>
  <c r="I8" i="14"/>
  <c r="I352" i="14"/>
  <c r="K348" i="14"/>
  <c r="K308" i="14"/>
  <c r="I308" i="14"/>
  <c r="O218" i="14"/>
  <c r="Q200" i="14"/>
  <c r="I195" i="14"/>
  <c r="V165" i="14"/>
  <c r="G160" i="14"/>
  <c r="Q131" i="14"/>
  <c r="O131" i="14"/>
  <c r="I75" i="14"/>
  <c r="M62" i="14"/>
  <c r="Q30" i="14"/>
  <c r="V8" i="14"/>
  <c r="I348" i="14"/>
  <c r="O200" i="14"/>
  <c r="K131" i="14"/>
  <c r="K124" i="14"/>
  <c r="I124" i="14"/>
  <c r="O116" i="14"/>
  <c r="Q86" i="14"/>
  <c r="K282" i="14"/>
  <c r="I282" i="14"/>
  <c r="Q165" i="14"/>
  <c r="V352" i="14"/>
  <c r="G348" i="14"/>
  <c r="I78" i="1" s="1"/>
  <c r="V308" i="14"/>
  <c r="Q274" i="14"/>
  <c r="O244" i="14"/>
  <c r="Q218" i="14"/>
  <c r="K200" i="14"/>
  <c r="Q106" i="14"/>
  <c r="O86" i="14"/>
  <c r="G78" i="14"/>
  <c r="G62" i="14"/>
  <c r="G282" i="14"/>
  <c r="I75" i="1" s="1"/>
  <c r="V274" i="14"/>
  <c r="V244" i="14"/>
  <c r="I244" i="14"/>
  <c r="V218" i="14"/>
  <c r="V160" i="14"/>
  <c r="G131" i="14"/>
  <c r="O124" i="14"/>
  <c r="Q116" i="14"/>
  <c r="V75" i="14"/>
  <c r="M108" i="17"/>
  <c r="M109" i="17"/>
  <c r="M27" i="17"/>
  <c r="M26" i="17" s="1"/>
  <c r="M33" i="16"/>
  <c r="M32" i="16" s="1"/>
  <c r="M19" i="16"/>
  <c r="M18" i="16" s="1"/>
  <c r="M9" i="16"/>
  <c r="M8" i="16" s="1"/>
  <c r="AE67" i="16"/>
  <c r="F42" i="1" s="1"/>
  <c r="H42" i="1" s="1"/>
  <c r="I42" i="1" s="1"/>
  <c r="M295" i="15"/>
  <c r="M220" i="15"/>
  <c r="M84" i="15"/>
  <c r="M124" i="15"/>
  <c r="M158" i="15"/>
  <c r="M192" i="15"/>
  <c r="M117" i="15"/>
  <c r="M63" i="15"/>
  <c r="M8" i="15"/>
  <c r="G220" i="15"/>
  <c r="G192" i="15"/>
  <c r="G107" i="15"/>
  <c r="G84" i="15"/>
  <c r="G341" i="15"/>
  <c r="G124" i="15"/>
  <c r="G158" i="15"/>
  <c r="M154" i="15"/>
  <c r="M153" i="15" s="1"/>
  <c r="M104" i="15"/>
  <c r="M99" i="15" s="1"/>
  <c r="M77" i="15"/>
  <c r="M76" i="15" s="1"/>
  <c r="M36" i="15"/>
  <c r="M35" i="15" s="1"/>
  <c r="M265" i="15"/>
  <c r="M258" i="15" s="1"/>
  <c r="M274" i="14"/>
  <c r="M116" i="14"/>
  <c r="M282" i="14"/>
  <c r="M349" i="14"/>
  <c r="M348" i="14" s="1"/>
  <c r="M309" i="14"/>
  <c r="M308" i="14" s="1"/>
  <c r="M242" i="14"/>
  <c r="M218" i="14" s="1"/>
  <c r="M201" i="14"/>
  <c r="M200" i="14" s="1"/>
  <c r="M177" i="14"/>
  <c r="M165" i="14" s="1"/>
  <c r="M132" i="14"/>
  <c r="M131" i="14" s="1"/>
  <c r="M88" i="14"/>
  <c r="M86" i="14" s="1"/>
  <c r="G124" i="14"/>
  <c r="I66" i="1" s="1"/>
  <c r="G116" i="14"/>
  <c r="M353" i="14"/>
  <c r="M352" i="14" s="1"/>
  <c r="M249" i="14"/>
  <c r="M244" i="14" s="1"/>
  <c r="M161" i="14"/>
  <c r="M160" i="14" s="1"/>
  <c r="M79" i="14"/>
  <c r="M78" i="14" s="1"/>
  <c r="M36" i="14"/>
  <c r="M35" i="14" s="1"/>
  <c r="M24" i="14"/>
  <c r="M8" i="14" s="1"/>
  <c r="M311" i="13"/>
  <c r="M116" i="13"/>
  <c r="M152" i="13"/>
  <c r="M108" i="13"/>
  <c r="M354" i="13"/>
  <c r="M237" i="13"/>
  <c r="M123" i="13"/>
  <c r="M157" i="13"/>
  <c r="M193" i="13"/>
  <c r="G311" i="13"/>
  <c r="G193" i="13"/>
  <c r="G123" i="13"/>
  <c r="G85" i="13"/>
  <c r="G211" i="13"/>
  <c r="G157" i="13"/>
  <c r="G108" i="13"/>
  <c r="G354" i="13"/>
  <c r="M78" i="13"/>
  <c r="M77" i="13" s="1"/>
  <c r="G152" i="13"/>
  <c r="M62" i="13"/>
  <c r="M61" i="13" s="1"/>
  <c r="M36" i="13"/>
  <c r="M35" i="13" s="1"/>
  <c r="M24" i="13"/>
  <c r="M8" i="13" s="1"/>
  <c r="M351" i="13"/>
  <c r="M350" i="13" s="1"/>
  <c r="M272" i="13"/>
  <c r="M267" i="13" s="1"/>
  <c r="M107" i="13"/>
  <c r="M106" i="13" s="1"/>
  <c r="M9" i="12"/>
  <c r="M8" i="12" s="1"/>
  <c r="M106" i="17" l="1"/>
  <c r="I60" i="1"/>
  <c r="F40" i="1"/>
  <c r="H40" i="1" s="1"/>
  <c r="I40" i="1" s="1"/>
  <c r="G67" i="16"/>
  <c r="I64" i="1"/>
  <c r="G352" i="15"/>
  <c r="I57" i="1"/>
  <c r="I67" i="1"/>
  <c r="G365" i="13"/>
  <c r="I79" i="1"/>
  <c r="I72" i="1"/>
  <c r="I69" i="1"/>
  <c r="I71" i="1"/>
  <c r="I65" i="1"/>
  <c r="A26" i="1"/>
  <c r="I68" i="1"/>
  <c r="I61" i="1"/>
  <c r="I77" i="1"/>
  <c r="I18" i="1" s="1"/>
  <c r="F39" i="1"/>
  <c r="H39" i="1" s="1"/>
  <c r="H47" i="1" s="1"/>
  <c r="I73" i="1"/>
  <c r="I54" i="1"/>
  <c r="I80" i="1"/>
  <c r="I20" i="1" s="1"/>
  <c r="G18" i="12"/>
  <c r="G363" i="14"/>
  <c r="F47" i="1" l="1"/>
  <c r="G28" i="1" s="1"/>
  <c r="I16" i="1"/>
  <c r="I17" i="1"/>
  <c r="I81" i="1"/>
  <c r="J70" i="1" s="1"/>
  <c r="I39" i="1"/>
  <c r="I47" i="1" s="1"/>
  <c r="I21" i="1" l="1"/>
  <c r="G23" i="1"/>
  <c r="A23" i="1" s="1"/>
  <c r="G24" i="1" s="1"/>
  <c r="A27" i="1" s="1"/>
  <c r="J71" i="1"/>
  <c r="J67" i="1"/>
  <c r="J69" i="1"/>
  <c r="J66" i="1"/>
  <c r="J78" i="1"/>
  <c r="J79" i="1"/>
  <c r="J75" i="1"/>
  <c r="J73" i="1"/>
  <c r="J55" i="1"/>
  <c r="J77" i="1"/>
  <c r="J59" i="1"/>
  <c r="J61" i="1"/>
  <c r="J68" i="1"/>
  <c r="J57" i="1"/>
  <c r="J72" i="1"/>
  <c r="J80" i="1"/>
  <c r="J63" i="1"/>
  <c r="J62" i="1"/>
  <c r="J74" i="1"/>
  <c r="J56" i="1"/>
  <c r="J60" i="1"/>
  <c r="J76" i="1"/>
  <c r="J58" i="1"/>
  <c r="J54" i="1"/>
  <c r="J65" i="1"/>
  <c r="J64" i="1"/>
  <c r="J44" i="1"/>
  <c r="J40" i="1"/>
  <c r="J41" i="1"/>
  <c r="J45" i="1"/>
  <c r="J39" i="1"/>
  <c r="J47" i="1" s="1"/>
  <c r="J46" i="1"/>
  <c r="J42" i="1"/>
  <c r="J43" i="1"/>
  <c r="A24" i="1" l="1"/>
  <c r="J81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D432F103-7249-4977-A986-89E81004A3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58A736-FA6B-4841-971F-2E5E1AB002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9996FB51-70A5-4357-BA2B-6D1CDF2A0E1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2B4611-2B51-4B84-8F2C-F19927399FC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7321D05-9716-4F22-90DC-D42DD02844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C828777-9097-4318-A8BA-F649A54141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4195239-467D-4385-8ACF-3623BA06BE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4335A1-2D34-4413-B34A-61369D2D85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C5073471-DE46-478F-9502-50CD4E5092E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69A488-8888-49CD-B7A4-CC899B9CE7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9D2A3749-905D-47AD-8568-1C91D05116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DE9113-3B98-45CE-8036-E02052EFE7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<sst xmlns="http://schemas.openxmlformats.org/spreadsheetml/2006/main" count="6140" uniqueCount="795">
  <si>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</si>
  <si>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</si>
  <si>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</si>
  <si>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</si>
  <si>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</si>
  <si>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</si>
  <si>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</si>
  <si>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</si>
  <si>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</si>
  <si>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</si>
  <si>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</si>
  <si>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</si>
  <si>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</si>
  <si>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</si>
  <si>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</si>
  <si>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</si>
  <si>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</si>
  <si>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</si>
  <si>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</si>
  <si>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</si>
  <si>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</si>
  <si>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</si>
  <si>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</si>
  <si>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</si>
  <si>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</si>
  <si>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</si>
  <si>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</si>
  <si>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</si>
  <si>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</si>
  <si>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</si>
  <si>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</si>
  <si>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</si>
  <si>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</si>
  <si>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</si>
  <si>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</si>
  <si>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</si>
  <si>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</si>
  <si>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</si>
  <si>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</si>
  <si>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</si>
  <si>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</si>
  <si>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</si>
  <si>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</si>
  <si>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</si>
  <si>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</si>
  <si>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</si>
  <si>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</si>
  <si>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Oprava hlavního schodiště PVC krytina - Hlavní náměstí 43</t>
  </si>
  <si>
    <t>Přívody elektro do 12 bytů</t>
  </si>
  <si>
    <t>Rekonstrukce bytu - Hlavní náměstí 43 byt č.12</t>
  </si>
  <si>
    <t>Rekonstrukce bytu - Hlavní náměstí 43 byt č.15</t>
  </si>
  <si>
    <t>Rekonstrukce bytu - Hlavní náměstí 43 byt č.18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</si>
  <si>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</si>
  <si>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</si>
  <si>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</si>
  <si>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</si>
  <si>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</si>
  <si>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</si>
  <si>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</si>
  <si>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</si>
  <si>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</si>
  <si>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</si>
  <si>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</si>
  <si>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</si>
  <si>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</si>
  <si>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</si>
  <si>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</si>
  <si>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</si>
  <si>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</si>
  <si>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</si>
  <si>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</si>
  <si>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</si>
  <si>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</si>
  <si>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</si>
  <si>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</si>
  <si>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</si>
  <si>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</si>
  <si>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</si>
  <si>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</si>
  <si>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</si>
  <si>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</si>
  <si>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</si>
  <si>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</si>
  <si>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</si>
  <si>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</si>
  <si>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</si>
  <si>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</si>
  <si>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</si>
  <si>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</si>
  <si>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</si>
  <si>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</si>
  <si>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</si>
  <si>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</si>
  <si>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</si>
  <si>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</si>
  <si>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</si>
  <si>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</si>
  <si>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</si>
  <si>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</si>
  <si>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</si>
  <si>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</si>
  <si>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</si>
  <si>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</si>
  <si>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</si>
  <si>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</si>
  <si>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</si>
  <si>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</si>
  <si>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</si>
  <si>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</si>
  <si>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</si>
  <si>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</si>
  <si>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</si>
  <si>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</si>
  <si>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</si>
  <si>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</si>
  <si>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</si>
  <si>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</si>
  <si>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</si>
  <si>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</si>
  <si>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</si>
  <si>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</si>
  <si>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</si>
  <si>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</si>
  <si>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</si>
  <si>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</si>
  <si>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</si>
  <si>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</si>
  <si>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</si>
  <si>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</si>
  <si>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</si>
  <si>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</si>
  <si>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</si>
  <si>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</si>
  <si>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</si>
  <si>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</si>
  <si>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</si>
  <si>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</si>
  <si>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</si>
  <si>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</si>
  <si>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</si>
  <si>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</si>
  <si>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</si>
  <si>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21/ II</t>
  </si>
  <si>
    <t>Indiv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</si>
  <si>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</si>
  <si>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</si>
  <si>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</si>
  <si>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</si>
  <si>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</si>
  <si>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</si>
  <si>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</si>
  <si>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</si>
  <si>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</si>
  <si>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</si>
  <si>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Vlastní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</si>
  <si>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</si>
  <si>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</si>
  <si>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</si>
  <si>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</si>
  <si>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</si>
  <si>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</si>
  <si>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SUM</t>
  </si>
  <si>
    <t>Poznámky uchazeče k zadání</t>
  </si>
  <si>
    <t>POPUZIV</t>
  </si>
  <si>
    <t>END</t>
  </si>
  <si>
    <t>317944311</t>
  </si>
  <si>
    <t>Válcované nosníky do č.12 do připravených otvorů</t>
  </si>
  <si>
    <t>t</t>
  </si>
  <si>
    <t>Práce</t>
  </si>
  <si>
    <t>POL1_</t>
  </si>
  <si>
    <t>1,1*3,06*2/1000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</si>
  <si>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</si>
  <si>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</si>
  <si>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</si>
  <si>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</si>
  <si>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</si>
  <si>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</si>
  <si>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</si>
  <si>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</si>
  <si>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</si>
  <si>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2,3*2,6</t>
  </si>
  <si>
    <t>-0,7*2,0</t>
  </si>
  <si>
    <t>342948111</t>
  </si>
  <si>
    <t>Ukotvení příček k cihel.konstr. kotvami na hmožd.</t>
  </si>
  <si>
    <t>m</t>
  </si>
  <si>
    <t>Nové jádro : 2,6*2</t>
  </si>
  <si>
    <t>346244313</t>
  </si>
  <si>
    <t>Obezdívky van a WC nádržek z desek Ytong tl.100 mm</t>
  </si>
  <si>
    <t>Obezdívka vany : (1,6+0,5)*2*0,5</t>
  </si>
  <si>
    <t>Za sporákem, koupelna : (0,5*0,85)+(1,3*1)</t>
  </si>
  <si>
    <t>342264098</t>
  </si>
  <si>
    <t>Příplatek k podhledu sádrokart. za plochu do 10 m2</t>
  </si>
  <si>
    <t>Chodba : 1,6*2,3</t>
  </si>
  <si>
    <t>Koupelna : 1,7*2,3-0,7*1,0</t>
  </si>
  <si>
    <t>Revizní dvířka 60x60 bílá - plast</t>
  </si>
  <si>
    <t>ks</t>
  </si>
  <si>
    <t>Specifikace</t>
  </si>
  <si>
    <t>POL3_</t>
  </si>
  <si>
    <t>15411740</t>
  </si>
  <si>
    <t>Profil L rovnoramenný S235  50x50x4 mm</t>
  </si>
  <si>
    <t>SPCM</t>
  </si>
  <si>
    <t>28349052</t>
  </si>
  <si>
    <t>Dvířka vanová 300 x 300 mm bílá - plast</t>
  </si>
  <si>
    <t>347013111RZ1</t>
  </si>
  <si>
    <t>Předstěna SDK,1xoc.kce CD,1xRBI 12,5mm,izol bez dodávky izolace - SDK stoupačky</t>
  </si>
  <si>
    <t>R-položka</t>
  </si>
  <si>
    <t>POL12_1</t>
  </si>
  <si>
    <t>Stoupačka - koupelna + wc : (0,7+0,9)*2,6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</si>
  <si>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</si>
  <si>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</si>
  <si>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</si>
  <si>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</si>
  <si>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</si>
  <si>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</si>
  <si>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Chodba : (2,3+1,6*2)*2,6</t>
  </si>
  <si>
    <t>-0,8*2,0*1</t>
  </si>
  <si>
    <t>-0,7*2,0*1</t>
  </si>
  <si>
    <t>Pokoj : (4,8*2+5,75*2)*2,6</t>
  </si>
  <si>
    <t>-0,8*2,0</t>
  </si>
  <si>
    <t>-0,9*1,5</t>
  </si>
  <si>
    <t>-2,4*1,5</t>
  </si>
  <si>
    <t>Nové jádro : (2,3*2,6-0,6*2,0)</t>
  </si>
  <si>
    <t>(1,7+1,2+1,1+2,3)*(2,6-2,0)</t>
  </si>
  <si>
    <t>610991111</t>
  </si>
  <si>
    <t>Zakrývání výplní vnitřních otvorů, oken</t>
  </si>
  <si>
    <t>0,9*1,5</t>
  </si>
  <si>
    <t>2,4*1,5</t>
  </si>
  <si>
    <t>611421231</t>
  </si>
  <si>
    <t>Oprava váp.omítek stropů do 10% plochy - štukových po provedení rozvodů elektro</t>
  </si>
  <si>
    <t>Pokoj : 2,4*5,75+2,4*2,25</t>
  </si>
  <si>
    <t>612423531</t>
  </si>
  <si>
    <t>Omítka rýh stěn vápenná šířky do 15 cm, štuková</t>
  </si>
  <si>
    <t>8,0*0,07</t>
  </si>
  <si>
    <t>2,0*0,15</t>
  </si>
  <si>
    <t>25*0,03</t>
  </si>
  <si>
    <t>612481211</t>
  </si>
  <si>
    <t xml:space="preserve">Montáž výztužné sítě(perlinky)do stěrky-vnit.stěny včetně výztužné sítě a stěrkového tmelu </t>
  </si>
  <si>
    <t>Nové jádro : (2,3*2,6-0,6*2,0)*2</t>
  </si>
  <si>
    <t>620451121</t>
  </si>
  <si>
    <t>Omítka cementová stěn zatřená dř.hladítkem, hladká</t>
  </si>
  <si>
    <t>Nové jádro : (1,7+1,2+1,1)*2,6</t>
  </si>
  <si>
    <t>Kuchyň : 2,4*0,6</t>
  </si>
  <si>
    <t>61101147R00</t>
  </si>
  <si>
    <t>Bandáž spoje panelů skelná páska včetně uniflotu (spoj panelů sádrou do ztracena včetně výztužné pásky)</t>
  </si>
  <si>
    <t>632411904</t>
  </si>
  <si>
    <t>Penetrace savých podkladů 0,25 l/m2</t>
  </si>
  <si>
    <t>Koupelna : 1,7*2,3-0,5*0,9</t>
  </si>
  <si>
    <t>Pokoj : 2,4*5,75+2,4+2,25</t>
  </si>
  <si>
    <t>632421120</t>
  </si>
  <si>
    <t>Potěr samonivelační ,ručně zpracovaný,tl. do 10 mm</t>
  </si>
  <si>
    <t>632441491</t>
  </si>
  <si>
    <t>Broušení potěrů - odstranění šlemu (odstranění lepidla po odstranění PVC)</t>
  </si>
  <si>
    <t>642942111</t>
  </si>
  <si>
    <t>Osazení zárubní dveřních ocelových, pl. do 2,5 m2</t>
  </si>
  <si>
    <t>55330380</t>
  </si>
  <si>
    <t>Zárubeň ocelová YH100   700x1970x100  ZAKO pro přesné zdění, bez drážky, pevně přivařené závěsy</t>
  </si>
  <si>
    <t>952901111</t>
  </si>
  <si>
    <t>Vyčištění budov o výšce podlaží do 4 m</t>
  </si>
  <si>
    <t>Koupelna : 1,7*2,3-0,9*0,5</t>
  </si>
  <si>
    <t>952901110</t>
  </si>
  <si>
    <t>Čištění mytím ploch oken, dveří a parapetů</t>
  </si>
  <si>
    <t>968061125</t>
  </si>
  <si>
    <t>Vyvěšení dřevěných dveřních křídel pl. do 2 m2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</si>
  <si>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</si>
  <si>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</si>
  <si>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</si>
  <si>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</si>
  <si>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</si>
  <si>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</si>
  <si>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</si>
  <si>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</si>
  <si>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</si>
  <si>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</si>
  <si>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</si>
  <si>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</si>
  <si>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</si>
  <si>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</si>
  <si>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</si>
  <si>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</si>
  <si>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</si>
  <si>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</si>
  <si>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</si>
  <si>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</si>
  <si>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(1,3+1,7+0,8)*2</t>
  </si>
  <si>
    <t>(1,7+1,2+0,7+1,0+1,1+2,3-0,7)*0,1</t>
  </si>
  <si>
    <t>711212601</t>
  </si>
  <si>
    <t>Těsnicí pás do spoje podlaha - stěna</t>
  </si>
  <si>
    <t>Koupelna : (1,7+1,2+0,7+1+1,1+2,3+2+2+1,3-0,7)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</si>
  <si>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</si>
  <si>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</si>
  <si>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</si>
  <si>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</si>
  <si>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</si>
  <si>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</si>
  <si>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</si>
  <si>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</si>
  <si>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</si>
  <si>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</si>
  <si>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</si>
  <si>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</si>
  <si>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</si>
  <si>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</si>
  <si>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</si>
  <si>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</si>
  <si>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</si>
  <si>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</si>
  <si>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</si>
  <si>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</si>
  <si>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</si>
  <si>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</si>
  <si>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</si>
  <si>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</si>
  <si>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</si>
  <si>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</si>
  <si>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</si>
  <si>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</si>
  <si>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</si>
  <si>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</si>
  <si>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</si>
  <si>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</si>
  <si>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</si>
  <si>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725013138</t>
  </si>
  <si>
    <t xml:space="preserve">Klozet kombi ,nádrž s armat.odpad svislý,bílý včetně sedátka v bílé barvě </t>
  </si>
  <si>
    <t>soubor</t>
  </si>
  <si>
    <t>725119305</t>
  </si>
  <si>
    <t>Montáž klozetových mís kombinovaných</t>
  </si>
  <si>
    <t>725219401</t>
  </si>
  <si>
    <t>Montáž umyvadel na šrouby do zdiva</t>
  </si>
  <si>
    <t>725220851</t>
  </si>
  <si>
    <t>Demontáž sprchových vaniček</t>
  </si>
  <si>
    <t>725299101</t>
  </si>
  <si>
    <t>Montáž koupelnových doplňků - mýdelníků, držáků ap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</si>
  <si>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</si>
  <si>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</si>
  <si>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</si>
  <si>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</si>
  <si>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</si>
  <si>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</si>
  <si>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</si>
  <si>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</si>
  <si>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</si>
  <si>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</si>
  <si>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</si>
  <si>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</si>
  <si>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</si>
  <si>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</si>
  <si>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</si>
  <si>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</si>
  <si>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</si>
  <si>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</si>
  <si>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</si>
  <si>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</si>
  <si>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</si>
  <si>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</si>
  <si>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</si>
  <si>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</si>
  <si>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RTS 20/ II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</si>
  <si>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</si>
  <si>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</si>
  <si>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</si>
  <si>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</si>
  <si>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</si>
  <si>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</si>
  <si>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</si>
  <si>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</si>
  <si>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</si>
  <si>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</si>
  <si>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</si>
  <si>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</si>
  <si>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</si>
  <si>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160x70x41 cm 140l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</si>
  <si>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</si>
  <si>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</si>
  <si>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</si>
  <si>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</si>
  <si>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</si>
  <si>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</si>
  <si>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998725202</t>
  </si>
  <si>
    <t>Přesun hmot pro zařizovací předměty, výšky do 12 m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</si>
  <si>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</si>
  <si>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</si>
  <si>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</si>
  <si>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</si>
  <si>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429148013</t>
  </si>
  <si>
    <t>Ventilátor do koupelny s automatickou žaluzií - radiální d=100</t>
  </si>
  <si>
    <t>998728202</t>
  </si>
  <si>
    <t>Přesun hmot pro vzduchotechniku, výšky do 12 m</t>
  </si>
  <si>
    <t>766661112</t>
  </si>
  <si>
    <t>Montáž dveří do zárubně,otevíravých 1kř.do 0,8 m</t>
  </si>
  <si>
    <t>766662811</t>
  </si>
  <si>
    <t>Demontáž prahů dveří 1křídlových</t>
  </si>
  <si>
    <t>766825821</t>
  </si>
  <si>
    <t xml:space="preserve">Demontáž vestavěných skříní </t>
  </si>
  <si>
    <t>04</t>
  </si>
  <si>
    <t>D+M Elektrický sporák, bílý V × Š × H: 85 × 50 × 59,4 cm, příkon do 4kW</t>
  </si>
  <si>
    <t>Sporák s litinovými plotýnkami : 1</t>
  </si>
  <si>
    <t xml:space="preserve">energetická třída A, objem 68 l, čisticí funkce Eco Clean : </t>
  </si>
  <si>
    <t xml:space="preserve">3 litinové plotýnky, vnitřní osvětlení, chladná dvířka, úložný prostor : </t>
  </si>
  <si>
    <t xml:space="preserve">příslušenství: rošt, mělký plech : </t>
  </si>
  <si>
    <t>61160101Rwc</t>
  </si>
  <si>
    <t>Dveře vnitřní hladké plné 1kř. 70x197 dub sonoma včetně kování WC</t>
  </si>
  <si>
    <t>61260603R</t>
  </si>
  <si>
    <t xml:space="preserve">Dveře vnitřní hladké 2/3 sklo 1kř. 80x197 dub sonoma včetně kování </t>
  </si>
  <si>
    <t>76685488</t>
  </si>
  <si>
    <t>D+M Vnitřní vchodové dveře 800/1970  EI 30DP3, VSTUPNÍ, PLNÉ, DEKOR DŘEVO, KOVÁNÍ BEZPEČNOSTNÍ  koule-klika,KUKÁTKO, ZÁMEK S VLOŽKOU (3 KLÍČE), PRÁH</t>
  </si>
  <si>
    <t>06</t>
  </si>
  <si>
    <t>D+M Odsavač par bílý 630W včetně napojení na VZT - boční, bílý 50 cm</t>
  </si>
  <si>
    <t>7665488</t>
  </si>
  <si>
    <t>Vystěhování bytu - kuchyň. linka, skříň špajz, skříň včetně odvozu a poplatku za skládku</t>
  </si>
  <si>
    <t>1</t>
  </si>
  <si>
    <t>766877115R00</t>
  </si>
  <si>
    <t>D+M Kuchyňské linky atyp DL=1300mm + 500mm skříňka nad digestoří</t>
  </si>
  <si>
    <t>Lamino barvy dle požadavku invesotra, hrany ABS, : 2,4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</si>
  <si>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</si>
  <si>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</si>
  <si>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</si>
  <si>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</si>
  <si>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:pracovní desku protáhnout pod skříň špize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</si>
  <si>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</si>
  <si>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</si>
  <si>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</si>
  <si>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</si>
  <si>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</si>
  <si>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</si>
  <si>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 xml:space="preserve">- součástí kuchyň. linky bude špíz - 60x60x180cm v barvě kuchyň. linky : </t>
  </si>
  <si>
    <t xml:space="preserve">- v místě pod špízy bude prostor pro pračku 60cm,zásuvka, přívod a odtok vody bude umístěn mimo tento prostor : </t>
  </si>
  <si>
    <t>998766202</t>
  </si>
  <si>
    <t>Přesun hmot pro truhlářské konstr., výšky do 12 m</t>
  </si>
  <si>
    <t>767137803R00</t>
  </si>
  <si>
    <t>Demontáž příček umakartových, desek do suti (včetně obkladů a tapet)</t>
  </si>
  <si>
    <t>Koupelna + WC : (1,7+1,2+1,7+0,9+1,1+2,3)*2,6</t>
  </si>
  <si>
    <t>1,7*2,3-0,5*0,9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</si>
  <si>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</si>
  <si>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</si>
  <si>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</si>
  <si>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</si>
  <si>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</si>
  <si>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</si>
  <si>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</si>
  <si>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</si>
  <si>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</si>
  <si>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</si>
  <si>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Koupelna : (1,7+1,2+0,5+0,9+1,1+2,3-0,6)</t>
  </si>
  <si>
    <t>2,0*5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</si>
  <si>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</si>
  <si>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</si>
  <si>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</si>
  <si>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</si>
  <si>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</si>
  <si>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</si>
  <si>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3,46*1,05</t>
  </si>
  <si>
    <t>998771202</t>
  </si>
  <si>
    <t>Přesun hmot pro podlahy z dlaždic, výšky do 12 m</t>
  </si>
  <si>
    <t>776101101</t>
  </si>
  <si>
    <t>Vysávání podlah prům.vysavačem pod povlak.podlahy</t>
  </si>
  <si>
    <t>Pokoj : 5,75*2,4+2,4*2,25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</si>
  <si>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</si>
  <si>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</si>
  <si>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</si>
  <si>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</si>
  <si>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2,3*2+1,6*2-0,8*2-0,6</t>
  </si>
  <si>
    <t>Pokoj : 5,75*2+4,8*2-0,8</t>
  </si>
  <si>
    <t>776511820</t>
  </si>
  <si>
    <t>Odstranění PVC a koberců lepených s podložkou včetně lišt</t>
  </si>
  <si>
    <t>776521100</t>
  </si>
  <si>
    <t>Lepení povlak.podlah z pásů PVC na Chemopren včetně podlahoviny s nášlapnou vrstvou 0,6mm (dekor dřeva)</t>
  </si>
  <si>
    <t>776981101</t>
  </si>
  <si>
    <t xml:space="preserve">Montáž přechodové, podlahové lišty samolepicí </t>
  </si>
  <si>
    <t>0,7</t>
  </si>
  <si>
    <t>776994111</t>
  </si>
  <si>
    <t>Svařování povlakových podlah z pásů nebo čtverců včetně svařovací šňůry PVC 1179</t>
  </si>
  <si>
    <t>Začátek provozního součtu</t>
  </si>
  <si>
    <t xml:space="preserve">  Chodba : 1,6*2,3</t>
  </si>
  <si>
    <t xml:space="preserve">  Pokoj : 5,75*2,4+2,4*2,25</t>
  </si>
  <si>
    <t>Konec provozního součtu</t>
  </si>
  <si>
    <t>22,88*0,5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</si>
  <si>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</si>
  <si>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</si>
  <si>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</si>
  <si>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</si>
  <si>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</si>
  <si>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</si>
  <si>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(1,7+1,2+0,5+0,9+1,1+2,3)*2,0</t>
  </si>
  <si>
    <t>-0,6*2,0</t>
  </si>
  <si>
    <t>Kuchyň : (1,0+0,5)*1,75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</si>
  <si>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</si>
  <si>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</si>
  <si>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</si>
  <si>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</si>
  <si>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</si>
  <si>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</si>
  <si>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</si>
  <si>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</si>
  <si>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2,0*3</t>
  </si>
  <si>
    <t>781675116</t>
  </si>
  <si>
    <t>Montáž obkladů parapetů keramic. na tmel, 30x30 cm</t>
  </si>
  <si>
    <t>Koupelna : 1,8</t>
  </si>
  <si>
    <t>03</t>
  </si>
  <si>
    <t>Keramický obklad 20x40 - předpoklad ceny 400Kč/m2</t>
  </si>
  <si>
    <t xml:space="preserve">  Koupelna : (1,7+1,2+0,5+0,9+1,1+2,3)*2,0</t>
  </si>
  <si>
    <t xml:space="preserve">  -0,6*2,0</t>
  </si>
  <si>
    <t xml:space="preserve">  Kuchyň : (1,0+0,5)*1,75</t>
  </si>
  <si>
    <t>16,825*1,05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</si>
  <si>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</si>
  <si>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</si>
  <si>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</si>
  <si>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</si>
  <si>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</si>
  <si>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</si>
  <si>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0,16*0,6*2*20</t>
  </si>
  <si>
    <t>783424340</t>
  </si>
  <si>
    <t>Nátěr syntet. potrubí do DN 50 mm  Z+2x +1x email</t>
  </si>
  <si>
    <t>7,0</t>
  </si>
  <si>
    <t>783225400</t>
  </si>
  <si>
    <t>Nátěr syntetický kov. konstr. 2x + 1x email + tmel</t>
  </si>
  <si>
    <t>(0,7+2*2,1)*(0,15+0,05*2)</t>
  </si>
  <si>
    <t>(0,8+2*2,1)*(0,15+0,05*2)*2</t>
  </si>
  <si>
    <t>784402801</t>
  </si>
  <si>
    <t>Odstranění malby oškrábáním v místnosti H do 3,8 m</t>
  </si>
  <si>
    <t xml:space="preserve">Stěny : </t>
  </si>
  <si>
    <t xml:space="preserve">Stropy : </t>
  </si>
  <si>
    <t>784191101</t>
  </si>
  <si>
    <t>Penetrace podkladu univerzální Primalex 1x</t>
  </si>
  <si>
    <t>-0,8*2,0*2</t>
  </si>
  <si>
    <t>Koupelna : (1,7+1,2+0,5+0,9+1,1+2,3)*(2,6-2,0)</t>
  </si>
  <si>
    <t>784195112</t>
  </si>
  <si>
    <t>Malba Primalex Standard, bílá, bez penetrace, 2x</t>
  </si>
  <si>
    <t>Chodba : (2,3*2+1,6*2)*2,6</t>
  </si>
  <si>
    <t>784011222</t>
  </si>
  <si>
    <t>Zakrytí podlah včetně papírové lepenky</t>
  </si>
  <si>
    <t>786611811</t>
  </si>
  <si>
    <t>Dmtž předokenních rolet s viditelným boxem - garnýž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</si>
  <si>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</si>
  <si>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</si>
  <si>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</si>
  <si>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</si>
  <si>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</si>
  <si>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</si>
  <si>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</si>
  <si>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</si>
  <si>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</si>
  <si>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</si>
  <si>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</si>
  <si>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</si>
  <si>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</si>
  <si>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</si>
  <si>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</si>
  <si>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</si>
  <si>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</si>
  <si>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</si>
  <si>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</si>
  <si>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</si>
  <si>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</si>
  <si>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</si>
  <si>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</si>
  <si>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</si>
  <si>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</si>
  <si>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</si>
  <si>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</si>
  <si>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</si>
  <si>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</si>
  <si>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</si>
  <si>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</si>
  <si>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</si>
  <si>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</si>
  <si>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</si>
  <si>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</si>
  <si>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</si>
  <si>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021548885</t>
  </si>
  <si>
    <t>Jistič hlavní třípólový před elektroměr 25A B 10kA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</si>
  <si>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</si>
  <si>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</si>
  <si>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</si>
  <si>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</si>
  <si>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</si>
  <si>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</si>
  <si>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</si>
  <si>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</si>
  <si>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</si>
  <si>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</si>
  <si>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</si>
  <si>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</si>
  <si>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</si>
  <si>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</si>
  <si>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</si>
  <si>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</si>
  <si>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</si>
  <si>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</si>
  <si>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</si>
  <si>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</si>
  <si>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</si>
  <si>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</si>
  <si>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</si>
  <si>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</si>
  <si>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</si>
  <si>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</si>
  <si>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</si>
  <si>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</si>
  <si>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</si>
  <si>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</si>
  <si>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</si>
  <si>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</si>
  <si>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358891530</t>
  </si>
  <si>
    <t>Chránič kombi PFL7-16/1N/B/003 proudový s nadproud.ochranou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</si>
  <si>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</si>
  <si>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</si>
  <si>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</si>
  <si>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</si>
  <si>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</si>
  <si>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</si>
  <si>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</si>
  <si>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</si>
  <si>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</si>
  <si>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</si>
  <si>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</si>
  <si>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</si>
  <si>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</si>
  <si>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</si>
  <si>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</si>
  <si>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</si>
  <si>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</si>
  <si>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</si>
  <si>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</si>
  <si>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</si>
  <si>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</si>
  <si>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</si>
  <si>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</si>
  <si>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</si>
  <si>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</si>
  <si>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</si>
  <si>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</si>
  <si>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</si>
  <si>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</si>
  <si>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</si>
  <si>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</si>
  <si>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</si>
  <si>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</si>
  <si>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Za sporákem, koupelna : (0,5*0,85)+(1,3*1,0)</t>
  </si>
  <si>
    <t>Stoupačka - koupelna + wc : (0,7+1,0)*2,6</t>
  </si>
  <si>
    <t>612421231</t>
  </si>
  <si>
    <t>Oprava vápen.omítek stěn do 10 % pl. - štukových po provedení rozvodů elektro</t>
  </si>
  <si>
    <t>978013121</t>
  </si>
  <si>
    <t>Otlučení omítek vnitřních stěn v rozsahu do 10 %</t>
  </si>
  <si>
    <t>(1,7+1,2+0,5+1,0+1,1+2,3-0,7)*0,1</t>
  </si>
  <si>
    <t>Koupelna : (1,7+1,2+0,7+1,0+1,1+2,3+2+2+1,3-0,7)</t>
  </si>
  <si>
    <t>Demontáž van včetně vybourání obezdezdívky</t>
  </si>
  <si>
    <t>Vystěhování bytu - kuchyň. linka včetně odvozu a poplatku za skládku</t>
  </si>
  <si>
    <t>7</t>
  </si>
  <si>
    <t>210120901</t>
  </si>
  <si>
    <t>Hlavní vypínač v rozvaděči</t>
  </si>
  <si>
    <t>Koupelna : 1,7*2,3-1,0*0,7</t>
  </si>
  <si>
    <t>612401391</t>
  </si>
  <si>
    <t>Omítka malých ploch vnitřních stěn do 1 m2</t>
  </si>
  <si>
    <t>Oprava vstupních dveří : 1</t>
  </si>
  <si>
    <t>55330382</t>
  </si>
  <si>
    <t>Zárubeň ocelová YH100   800x1970x100  ZAKO pro přesné zdění, bez drážky, pevně přivařené závěsy</t>
  </si>
  <si>
    <t>968072455</t>
  </si>
  <si>
    <t>Vybourání kovových dveřních zárubní pl. do 2 m2</t>
  </si>
  <si>
    <t>Vstupní dveře : 0,8*2,0</t>
  </si>
  <si>
    <t>76684488</t>
  </si>
  <si>
    <t>Očištění vchodových dveří seřízení a montáž těsnění</t>
  </si>
  <si>
    <t>Chodba : 2,3-0,6</t>
  </si>
  <si>
    <t>776970111R00</t>
  </si>
  <si>
    <t>Vrstva geotextilie Geofiltex 300g/m2 - ochrana stávajícího PVC</t>
  </si>
  <si>
    <t>Hlavní chodba : 2,0</t>
  </si>
  <si>
    <t xml:space="preserve">909      </t>
  </si>
  <si>
    <t>Hzs-nezmeritelne stavebni prace</t>
  </si>
  <si>
    <t>h</t>
  </si>
  <si>
    <t>Zprovoznění zvonku : 0,5</t>
  </si>
  <si>
    <t>340235211</t>
  </si>
  <si>
    <t>Zazdívka otvorů 0,0225 m2 cihlami, tl.zdi do 10cm s použitím suché maltové směsi</t>
  </si>
  <si>
    <t>941955001</t>
  </si>
  <si>
    <t>Lešení lehké pomocné, výška podlahy do 1,2 m</t>
  </si>
  <si>
    <t>34,0*0,6*2</t>
  </si>
  <si>
    <t>954312102</t>
  </si>
  <si>
    <t>Opláštění z SDK,2.str.,do 200x200 mm,RF tl.12,5 mm</t>
  </si>
  <si>
    <t>SDK kufr pro přívod elektro : 34,0</t>
  </si>
  <si>
    <t>954313101</t>
  </si>
  <si>
    <t>Opláštění z SDK,3.str.,do 200x200 mm,RB tl.12,5 mm</t>
  </si>
  <si>
    <t>1,5*5</t>
  </si>
  <si>
    <t>971033231</t>
  </si>
  <si>
    <t>Vybourání otv. zeď cihel. 0,0225 m2, tl. 15cm, MVC</t>
  </si>
  <si>
    <t>999281105</t>
  </si>
  <si>
    <t>Přesun hmot pro opravy a údržbu do výšky 6 m</t>
  </si>
  <si>
    <t>SDK kufr pro přívod elektro : 34,0*(0,2*0,15)</t>
  </si>
  <si>
    <t>7,5*(0,15*0,15)</t>
  </si>
  <si>
    <t>Malba Primalex Standard, bílá, bez penetrace, 2 x</t>
  </si>
  <si>
    <t>622300181</t>
  </si>
  <si>
    <t>Montáž chráničky kabelu  vč. chráničky Kopoflex DN 50 mm</t>
  </si>
  <si>
    <t>953991111</t>
  </si>
  <si>
    <t>Osazení hmoždinek ve stěnách z cihel DN 6 - 8 mm</t>
  </si>
  <si>
    <t>byt 7 : 2,0</t>
  </si>
  <si>
    <t>byt 8 : 8,0</t>
  </si>
  <si>
    <t>byt 9 : 13,0</t>
  </si>
  <si>
    <t>byt 10 : 22,0</t>
  </si>
  <si>
    <t>byt 11 : 13,0</t>
  </si>
  <si>
    <t xml:space="preserve">byt 12 : </t>
  </si>
  <si>
    <t>byt 14 : 6,0</t>
  </si>
  <si>
    <t xml:space="preserve">byt 15 : </t>
  </si>
  <si>
    <t>byt 16 : 19,0</t>
  </si>
  <si>
    <t>byt 17 : 11,0</t>
  </si>
  <si>
    <t xml:space="preserve">byt 18 : </t>
  </si>
  <si>
    <t>byt 19 : 2,0</t>
  </si>
  <si>
    <t>210800528</t>
  </si>
  <si>
    <t>Vodič H07V-U (CY) 10 mm2 uložený volně</t>
  </si>
  <si>
    <t>34140967</t>
  </si>
  <si>
    <t>Vodič silový CY zelenožlutý 10,00 mm2 - drát</t>
  </si>
  <si>
    <t>Úprava stávajících SLP rozvodů na chodbě : 4</t>
  </si>
  <si>
    <t>601021172</t>
  </si>
  <si>
    <t>Štuk na schodišťovém rameni tl. 3 mm, ručně</t>
  </si>
  <si>
    <t>Štuk ramene schodiště : 2,3*0,25*6</t>
  </si>
  <si>
    <t>5,0*0,25</t>
  </si>
  <si>
    <t>622300131</t>
  </si>
  <si>
    <t>Vyrovnávací tmel tl. do 5 mm</t>
  </si>
  <si>
    <t>Vyrovnání ramene schodiště : 2,3*0,25*6</t>
  </si>
  <si>
    <t>Odstranění malby oškrábáním ze schodišťových ramen</t>
  </si>
  <si>
    <t>2,3*0,25*6</t>
  </si>
  <si>
    <t>784011221</t>
  </si>
  <si>
    <t>Zřízení ochrané stěny</t>
  </si>
  <si>
    <t>Provedení ochranné stěny před zněčištěním hlavní chodby, : 4</t>
  </si>
  <si>
    <t xml:space="preserve">opravované schodiště se uzavře pro nájemniky, po dokončení : </t>
  </si>
  <si>
    <t xml:space="preserve">prací budou stěny demontovány a chodba uvedená do : </t>
  </si>
  <si>
    <t xml:space="preserve">původního stavu. : </t>
  </si>
  <si>
    <t xml:space="preserve">2,3*3,5m - fólie + latě : </t>
  </si>
  <si>
    <t>999281108</t>
  </si>
  <si>
    <t>Přesun hmot pro opravy a údržbu do výšky 12 m</t>
  </si>
  <si>
    <t>776200810</t>
  </si>
  <si>
    <t>Odstranění PVC podlah lepen. bez podl. ze schodišť</t>
  </si>
  <si>
    <t>POL1_7</t>
  </si>
  <si>
    <t>1,15*(10+8*6)</t>
  </si>
  <si>
    <t>776200830</t>
  </si>
  <si>
    <t>Odstranění hran schodišťových stupňů</t>
  </si>
  <si>
    <t>776210300</t>
  </si>
  <si>
    <t>Lepení hran pryžových na stupně pouze lepení - hrana ve specifikaci</t>
  </si>
  <si>
    <t>776220110</t>
  </si>
  <si>
    <t>Lepení podlah z PVC na stupnice rovné pouze lepení - PVC ve specifikaci</t>
  </si>
  <si>
    <t>1,15*(9+7*6)</t>
  </si>
  <si>
    <t>776220200</t>
  </si>
  <si>
    <t>Lepení podlah z PVC na podstupnice pouze lepení - PVC ve specifikaci</t>
  </si>
  <si>
    <t>776511810</t>
  </si>
  <si>
    <t>Odstranění PVC a koberců lepených bez podložky</t>
  </si>
  <si>
    <t>1,24*1,3</t>
  </si>
  <si>
    <t>1,5*2,3</t>
  </si>
  <si>
    <t>1,3*2,3*3</t>
  </si>
  <si>
    <t>1,6*2,3*2</t>
  </si>
  <si>
    <t>776521110</t>
  </si>
  <si>
    <t>Lepení povlak.podlah z pásů PVC na lepidlo V7508</t>
  </si>
  <si>
    <t>Svařování povlakových podlah z pásů nebo čtverců včetně svařovací šňůry</t>
  </si>
  <si>
    <t xml:space="preserve">  1,15*(10+8*6)*0,185</t>
  </si>
  <si>
    <t xml:space="preserve">  1,15*(9+7*6)*0,28</t>
  </si>
  <si>
    <t xml:space="preserve">  1,24*1,3</t>
  </si>
  <si>
    <t xml:space="preserve">  1,5*2,3</t>
  </si>
  <si>
    <t xml:space="preserve">  1,3*2,3*3</t>
  </si>
  <si>
    <t xml:space="preserve">  1,6*2,3*2</t>
  </si>
  <si>
    <t>50,1535*0,5</t>
  </si>
  <si>
    <t>Napojení na stávající podlahovou krytinu. : 10</t>
  </si>
  <si>
    <t xml:space="preserve">Oprava svarů PVC na stávajících chodbách. : </t>
  </si>
  <si>
    <t xml:space="preserve">Oprava maleb. : </t>
  </si>
  <si>
    <t>283424020</t>
  </si>
  <si>
    <t>Schodová hrana PVC - 65 mm dl.250cm</t>
  </si>
  <si>
    <t>29</t>
  </si>
  <si>
    <t>775592005R00</t>
  </si>
  <si>
    <t>Přebroušení stěrky nebo betonov. podkladu strojní</t>
  </si>
  <si>
    <t>1,15*(9+7*6)*0,28</t>
  </si>
  <si>
    <t>776578011R00</t>
  </si>
  <si>
    <t>Spára podlaha - stěna, silikonem - zatmelení spáry mezi PVC a keram. soklem</t>
  </si>
  <si>
    <t>Podesty : 2,2+1,2+1,15+3,5+1,1+4,7-1,6-0,8</t>
  </si>
  <si>
    <t>1,3</t>
  </si>
  <si>
    <t>1,5+2,3+1,5</t>
  </si>
  <si>
    <t>1,3*2*3</t>
  </si>
  <si>
    <t>1,6*2*2</t>
  </si>
  <si>
    <t>Stupně : (0,18+0,28)*58</t>
  </si>
  <si>
    <t>776590100RZ1</t>
  </si>
  <si>
    <t>Vysátí podkladu nášlap ploch podlah</t>
  </si>
  <si>
    <t>776590100RZ2</t>
  </si>
  <si>
    <t>Lokální vyspravení podkladu</t>
  </si>
  <si>
    <t>284123097</t>
  </si>
  <si>
    <t>Podlahovina PVC homogenní  43 PUR tl. 2 mm</t>
  </si>
  <si>
    <t>50,1535*1,15</t>
  </si>
  <si>
    <t>998776202</t>
  </si>
  <si>
    <t>Přesun hmot pro podlahy povlakové, výšky do 12 m</t>
  </si>
  <si>
    <t>781411903</t>
  </si>
  <si>
    <t>Oprava obkladů z obkladaček porovin. 150x150  včetně zaspárování a provdedení náběhů v napojení se stěnou</t>
  </si>
  <si>
    <t>597622126</t>
  </si>
  <si>
    <t>Obkladačka 10x10 cm dle stávající</t>
  </si>
  <si>
    <t>Malba ramene schodiště : 2,3*0,25*6</t>
  </si>
  <si>
    <t>979990181</t>
  </si>
  <si>
    <t>Poplatek za skládku suti - PVC podlahová krytina</t>
  </si>
  <si>
    <t>Rekonstrukce bytu - Hlavní náměstí 43 byt č.12, 15, 18</t>
  </si>
  <si>
    <t>Oprava schodiště a přívod elektro do 12 bytů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</si>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</sst>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164" fontId="17" fillId="0" borderId="0" xfId="0" quotePrefix="1" applyNumberFormat="1" applyFont="1" applyAlignment="1">
      <alignment horizontal="left" vertical="top" wrapText="1"/>
    </xf>
    <xf numFmtId="164" fontId="18" fillId="0" borderId="0" xfId="0" applyNumberFormat="1" applyFont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L18" sqref="L1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5">
      <c r="A2" s="2"/>
      <c r="B2" s="79" t="s">
        <v>24</v>
      </c>
      <c r="C2" s="80"/>
      <c r="D2" s="81"/>
      <c r="E2" s="205" t="s">
        <v>788</v>
      </c>
      <c r="F2" s="206"/>
      <c r="G2" s="206"/>
      <c r="H2" s="206"/>
      <c r="I2" s="206"/>
      <c r="J2" s="207"/>
      <c r="O2" s="1"/>
    </row>
    <row r="3" spans="1:15" ht="27" hidden="1" customHeight="1" x14ac:dyDescent="0.25">
      <c r="A3" s="2"/>
      <c r="B3" s="82"/>
      <c r="C3" s="80"/>
      <c r="D3" s="83"/>
      <c r="E3" s="208"/>
      <c r="F3" s="209"/>
      <c r="G3" s="209"/>
      <c r="H3" s="209"/>
      <c r="I3" s="209"/>
      <c r="J3" s="210"/>
    </row>
    <row r="4" spans="1:15" ht="23.25" customHeight="1" x14ac:dyDescent="0.25">
      <c r="A4" s="2"/>
      <c r="B4" s="84"/>
      <c r="C4" s="85"/>
      <c r="D4" s="86"/>
      <c r="E4" s="218" t="s">
        <v>789</v>
      </c>
      <c r="F4" s="218"/>
      <c r="G4" s="218"/>
      <c r="H4" s="218"/>
      <c r="I4" s="218"/>
      <c r="J4" s="219"/>
    </row>
    <row r="5" spans="1:15" ht="24" customHeight="1" x14ac:dyDescent="0.25">
      <c r="A5" s="2"/>
      <c r="B5" s="31" t="s">
        <v>23</v>
      </c>
      <c r="D5" s="60" t="s">
        <v>790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194" t="s">
        <v>791</v>
      </c>
      <c r="E6" s="77"/>
      <c r="F6" s="77"/>
      <c r="G6" s="77"/>
      <c r="H6" s="18" t="s">
        <v>36</v>
      </c>
      <c r="I6" s="22" t="s">
        <v>794</v>
      </c>
      <c r="J6" s="8"/>
    </row>
    <row r="7" spans="1:15" ht="15.75" customHeight="1" x14ac:dyDescent="0.25">
      <c r="A7" s="2"/>
      <c r="B7" s="29"/>
      <c r="C7" s="56"/>
      <c r="D7" s="53" t="s">
        <v>792</v>
      </c>
      <c r="E7" s="78" t="s">
        <v>793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2"/>
      <c r="E11" s="212"/>
      <c r="F11" s="212"/>
      <c r="G11" s="212"/>
      <c r="H11" s="18" t="s">
        <v>42</v>
      </c>
      <c r="I11" s="87"/>
      <c r="J11" s="8"/>
    </row>
    <row r="12" spans="1:15" ht="15.75" customHeight="1" x14ac:dyDescent="0.25">
      <c r="A12" s="2"/>
      <c r="B12" s="28"/>
      <c r="C12" s="55"/>
      <c r="D12" s="217"/>
      <c r="E12" s="217"/>
      <c r="F12" s="217"/>
      <c r="G12" s="217"/>
      <c r="H12" s="18" t="s">
        <v>36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20"/>
      <c r="F13" s="221"/>
      <c r="G13" s="22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SUMIF(F54:F80,A16,I54:I80)+SUMIF(F54:F80,"PSU",I54:I80)</f>
        <v>0</v>
      </c>
      <c r="J16" s="204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SUMIF(F54:F80,A17,I54:I80)</f>
        <v>0</v>
      </c>
      <c r="J17" s="204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SUMIF(F54:F80,A18,I54:I80)</f>
        <v>0</v>
      </c>
      <c r="J18" s="204"/>
    </row>
    <row r="19" spans="1:10" ht="23.25" customHeight="1" x14ac:dyDescent="0.25">
      <c r="A19" s="141" t="s">
        <v>111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SUMIF(F54:F80,A19,I54:I80)</f>
        <v>0</v>
      </c>
      <c r="J19" s="204"/>
    </row>
    <row r="20" spans="1:10" ht="23.25" customHeight="1" x14ac:dyDescent="0.25">
      <c r="A20" s="141" t="s">
        <v>110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SUMIF(F54:F80,A20,I54:I80)</f>
        <v>0</v>
      </c>
      <c r="J20" s="204"/>
    </row>
    <row r="21" spans="1:10" ht="23.25" customHeight="1" x14ac:dyDescent="0.25">
      <c r="A21" s="2"/>
      <c r="B21" s="48" t="s">
        <v>31</v>
      </c>
      <c r="C21" s="64"/>
      <c r="D21" s="65"/>
      <c r="E21" s="215"/>
      <c r="F21" s="216"/>
      <c r="G21" s="215"/>
      <c r="H21" s="216"/>
      <c r="I21" s="215">
        <f>SUM(I16:J20)</f>
        <v>0</v>
      </c>
      <c r="J21" s="227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5">
        <f>ZakladDPHSniVypocet</f>
        <v>0</v>
      </c>
      <c r="H23" s="226"/>
      <c r="I23" s="226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3">
        <f>A23</f>
        <v>0</v>
      </c>
      <c r="H24" s="224"/>
      <c r="I24" s="224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5">
        <f>ZakladDPHZaklVypocet</f>
        <v>0</v>
      </c>
      <c r="H25" s="226"/>
      <c r="I25" s="226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9">
        <f>A25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1">
        <f>CenaCelkem-(ZakladDPHSni+DPHSni+ZakladDPHZakl+DPHZakl)</f>
        <v>0</v>
      </c>
      <c r="H27" s="201"/>
      <c r="I27" s="201"/>
      <c r="J27" s="41" t="str">
        <f t="shared" si="0"/>
        <v>CZK</v>
      </c>
    </row>
    <row r="28" spans="1:10" ht="27.75" hidden="1" customHeight="1" thickBot="1" x14ac:dyDescent="0.3">
      <c r="A28" s="2"/>
      <c r="B28" s="115" t="s">
        <v>25</v>
      </c>
      <c r="C28" s="116"/>
      <c r="D28" s="116"/>
      <c r="E28" s="117"/>
      <c r="F28" s="118"/>
      <c r="G28" s="228">
        <f>ZakladDPHSniVypocet+ZakladDPHZaklVypocet</f>
        <v>0</v>
      </c>
      <c r="H28" s="229"/>
      <c r="I28" s="229"/>
      <c r="J28" s="11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5" t="s">
        <v>37</v>
      </c>
      <c r="C29" s="120"/>
      <c r="D29" s="120"/>
      <c r="E29" s="120"/>
      <c r="F29" s="121"/>
      <c r="G29" s="228">
        <f>A27</f>
        <v>0</v>
      </c>
      <c r="H29" s="228"/>
      <c r="I29" s="228"/>
      <c r="J29" s="122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0"/>
      <c r="E34" s="231"/>
      <c r="G34" s="232"/>
      <c r="H34" s="233"/>
      <c r="I34" s="233"/>
      <c r="J34" s="25"/>
    </row>
    <row r="35" spans="1:10" ht="12.75" customHeight="1" x14ac:dyDescent="0.25">
      <c r="A35" s="2"/>
      <c r="B35" s="2"/>
      <c r="D35" s="222" t="s">
        <v>2</v>
      </c>
      <c r="E35" s="22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customHeight="1" x14ac:dyDescent="0.25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5">
      <c r="A39" s="91">
        <v>1</v>
      </c>
      <c r="B39" s="101" t="s">
        <v>43</v>
      </c>
      <c r="C39" s="234"/>
      <c r="D39" s="234"/>
      <c r="E39" s="234"/>
      <c r="F39" s="102">
        <f>'SO 01 P5'!AE117+'SO 01 P4'!AE67+'SO 01 P3'!AE352+'SO 01 P2'!AE363+'SO 01 P1'!AE365+'SO 01 Pol'!AE18</f>
        <v>0</v>
      </c>
      <c r="G39" s="103">
        <f>'SO 01 P5'!AF117+'SO 01 P4'!AF67+'SO 01 P3'!AF352+'SO 01 P2'!AF363+'SO 01 P1'!AF365+'SO 01 Pol'!AF18</f>
        <v>0</v>
      </c>
      <c r="H39" s="104">
        <f t="shared" ref="H39:H46" si="1">(F39*SazbaDPH1/100)+(G39*SazbaDPH2/100)</f>
        <v>0</v>
      </c>
      <c r="I39" s="104">
        <f t="shared" ref="I39:I46" si="2">F39+G39+H39</f>
        <v>0</v>
      </c>
      <c r="J39" s="105" t="str">
        <f t="shared" ref="J39:J46" si="3">IF(CenaCelkemVypocet=0,"",I39/CenaCelkemVypocet*100)</f>
        <v/>
      </c>
    </row>
    <row r="40" spans="1:10" ht="25.5" customHeight="1" x14ac:dyDescent="0.25">
      <c r="A40" s="91">
        <v>2</v>
      </c>
      <c r="B40" s="106" t="s">
        <v>44</v>
      </c>
      <c r="C40" s="235" t="s">
        <v>45</v>
      </c>
      <c r="D40" s="235"/>
      <c r="E40" s="235"/>
      <c r="F40" s="107">
        <f>'SO 01 P5'!AE117+'SO 01 P4'!AE67+'SO 01 P3'!AE352+'SO 01 P2'!AE363+'SO 01 P1'!AE365+'SO 01 Pol'!AE18</f>
        <v>0</v>
      </c>
      <c r="G40" s="108">
        <f>'SO 01 P5'!AF117+'SO 01 P4'!AF67+'SO 01 P3'!AF352+'SO 01 P2'!AF363+'SO 01 P1'!AF365+'SO 01 Pol'!AF18</f>
        <v>0</v>
      </c>
      <c r="H40" s="108">
        <f t="shared" si="1"/>
        <v>0</v>
      </c>
      <c r="I40" s="108">
        <f t="shared" si="2"/>
        <v>0</v>
      </c>
      <c r="J40" s="109" t="str">
        <f t="shared" si="3"/>
        <v/>
      </c>
    </row>
    <row r="41" spans="1:10" ht="25.5" customHeight="1" x14ac:dyDescent="0.25">
      <c r="A41" s="91">
        <v>3</v>
      </c>
      <c r="B41" s="110" t="s">
        <v>46</v>
      </c>
      <c r="C41" s="234" t="s">
        <v>47</v>
      </c>
      <c r="D41" s="234"/>
      <c r="E41" s="234"/>
      <c r="F41" s="111">
        <f>'SO 01 P5'!AE117</f>
        <v>0</v>
      </c>
      <c r="G41" s="104">
        <f>'SO 01 P5'!AF117</f>
        <v>0</v>
      </c>
      <c r="H41" s="104">
        <f t="shared" si="1"/>
        <v>0</v>
      </c>
      <c r="I41" s="104">
        <f t="shared" si="2"/>
        <v>0</v>
      </c>
      <c r="J41" s="105" t="str">
        <f t="shared" si="3"/>
        <v/>
      </c>
    </row>
    <row r="42" spans="1:10" ht="25.5" customHeight="1" x14ac:dyDescent="0.25">
      <c r="A42" s="91">
        <v>3</v>
      </c>
      <c r="B42" s="110" t="s">
        <v>46</v>
      </c>
      <c r="C42" s="234" t="s">
        <v>48</v>
      </c>
      <c r="D42" s="234"/>
      <c r="E42" s="234"/>
      <c r="F42" s="111">
        <f>'SO 01 P4'!AE67</f>
        <v>0</v>
      </c>
      <c r="G42" s="104">
        <f>'SO 01 P4'!AF67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5">
      <c r="A43" s="91">
        <v>3</v>
      </c>
      <c r="B43" s="110" t="s">
        <v>46</v>
      </c>
      <c r="C43" s="234" t="s">
        <v>49</v>
      </c>
      <c r="D43" s="234"/>
      <c r="E43" s="234"/>
      <c r="F43" s="111">
        <f>'SO 01 P3'!AE352</f>
        <v>0</v>
      </c>
      <c r="G43" s="104">
        <f>'SO 01 P3'!AF352</f>
        <v>0</v>
      </c>
      <c r="H43" s="104">
        <f t="shared" si="1"/>
        <v>0</v>
      </c>
      <c r="I43" s="104">
        <f t="shared" si="2"/>
        <v>0</v>
      </c>
      <c r="J43" s="105" t="str">
        <f t="shared" si="3"/>
        <v/>
      </c>
    </row>
    <row r="44" spans="1:10" ht="25.5" customHeight="1" x14ac:dyDescent="0.25">
      <c r="A44" s="91">
        <v>3</v>
      </c>
      <c r="B44" s="110" t="s">
        <v>46</v>
      </c>
      <c r="C44" s="234" t="s">
        <v>50</v>
      </c>
      <c r="D44" s="234"/>
      <c r="E44" s="234"/>
      <c r="F44" s="111">
        <f>'SO 01 P2'!AE363</f>
        <v>0</v>
      </c>
      <c r="G44" s="104">
        <f>'SO 01 P2'!AF363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5">
      <c r="A45" s="91">
        <v>3</v>
      </c>
      <c r="B45" s="110" t="s">
        <v>46</v>
      </c>
      <c r="C45" s="234" t="s">
        <v>51</v>
      </c>
      <c r="D45" s="234"/>
      <c r="E45" s="234"/>
      <c r="F45" s="111">
        <f>'SO 01 P1'!AE365</f>
        <v>0</v>
      </c>
      <c r="G45" s="104">
        <f>'SO 01 P1'!AF365</f>
        <v>0</v>
      </c>
      <c r="H45" s="104">
        <f t="shared" si="1"/>
        <v>0</v>
      </c>
      <c r="I45" s="104">
        <f t="shared" si="2"/>
        <v>0</v>
      </c>
      <c r="J45" s="105" t="str">
        <f t="shared" si="3"/>
        <v/>
      </c>
    </row>
    <row r="46" spans="1:10" ht="25.5" customHeight="1" x14ac:dyDescent="0.25">
      <c r="A46" s="91">
        <v>3</v>
      </c>
      <c r="B46" s="110" t="s">
        <v>46</v>
      </c>
      <c r="C46" s="234" t="s">
        <v>52</v>
      </c>
      <c r="D46" s="234"/>
      <c r="E46" s="234"/>
      <c r="F46" s="111">
        <f>'SO 01 Pol'!AE18</f>
        <v>0</v>
      </c>
      <c r="G46" s="104">
        <f>'SO 01 Pol'!AF18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5">
      <c r="A47" s="91"/>
      <c r="B47" s="236" t="s">
        <v>53</v>
      </c>
      <c r="C47" s="237"/>
      <c r="D47" s="237"/>
      <c r="E47" s="238"/>
      <c r="F47" s="112">
        <f>SUMIF(A39:A46,"=1",F39:F46)</f>
        <v>0</v>
      </c>
      <c r="G47" s="113">
        <f>SUMIF(A39:A46,"=1",G39:G46)</f>
        <v>0</v>
      </c>
      <c r="H47" s="113">
        <f>SUMIF(A39:A46,"=1",H39:H46)</f>
        <v>0</v>
      </c>
      <c r="I47" s="113">
        <f>SUMIF(A39:A46,"=1",I39:I46)</f>
        <v>0</v>
      </c>
      <c r="J47" s="114">
        <f>SUMIF(A39:A46,"=1",J39:J46)</f>
        <v>0</v>
      </c>
    </row>
    <row r="51" spans="1:10" ht="15.6" x14ac:dyDescent="0.3">
      <c r="B51" s="123" t="s">
        <v>55</v>
      </c>
    </row>
    <row r="53" spans="1:10" ht="25.5" customHeight="1" x14ac:dyDescent="0.25">
      <c r="A53" s="125"/>
      <c r="B53" s="128" t="s">
        <v>18</v>
      </c>
      <c r="C53" s="128" t="s">
        <v>6</v>
      </c>
      <c r="D53" s="129"/>
      <c r="E53" s="129"/>
      <c r="F53" s="130" t="s">
        <v>56</v>
      </c>
      <c r="G53" s="130"/>
      <c r="H53" s="130"/>
      <c r="I53" s="130" t="s">
        <v>31</v>
      </c>
      <c r="J53" s="130" t="s">
        <v>0</v>
      </c>
    </row>
    <row r="54" spans="1:10" ht="36.75" customHeight="1" x14ac:dyDescent="0.25">
      <c r="A54" s="126"/>
      <c r="B54" s="131" t="s">
        <v>57</v>
      </c>
      <c r="C54" s="239" t="s">
        <v>58</v>
      </c>
      <c r="D54" s="240"/>
      <c r="E54" s="240"/>
      <c r="F54" s="139" t="s">
        <v>26</v>
      </c>
      <c r="G54" s="132"/>
      <c r="H54" s="132"/>
      <c r="I54" s="132">
        <f>'SO 01 P1'!G8+'SO 01 P2'!G8+'SO 01 P3'!G8+'SO 01 P4'!G8</f>
        <v>0</v>
      </c>
      <c r="J54" s="137" t="str">
        <f>IF(I81=0,"",I54/I81*100)</f>
        <v/>
      </c>
    </row>
    <row r="55" spans="1:10" ht="36.75" customHeight="1" x14ac:dyDescent="0.25">
      <c r="A55" s="126"/>
      <c r="B55" s="131" t="s">
        <v>59</v>
      </c>
      <c r="C55" s="239" t="s">
        <v>60</v>
      </c>
      <c r="D55" s="240"/>
      <c r="E55" s="240"/>
      <c r="F55" s="139" t="s">
        <v>26</v>
      </c>
      <c r="G55" s="132"/>
      <c r="H55" s="132"/>
      <c r="I55" s="132">
        <f>'SO 01 P1'!G30+'SO 01 P2'!G30+'SO 01 P3'!G30</f>
        <v>0</v>
      </c>
      <c r="J55" s="137" t="str">
        <f>IF(I81=0,"",I55/I81*100)</f>
        <v/>
      </c>
    </row>
    <row r="56" spans="1:10" ht="36.75" customHeight="1" x14ac:dyDescent="0.25">
      <c r="A56" s="126"/>
      <c r="B56" s="131" t="s">
        <v>61</v>
      </c>
      <c r="C56" s="239" t="s">
        <v>62</v>
      </c>
      <c r="D56" s="240"/>
      <c r="E56" s="240"/>
      <c r="F56" s="139" t="s">
        <v>26</v>
      </c>
      <c r="G56" s="132"/>
      <c r="H56" s="132"/>
      <c r="I56" s="132">
        <f>'SO 01 P1'!G35+'SO 01 P2'!G35+'SO 01 P3'!G35+'SO 01 P5'!G8</f>
        <v>0</v>
      </c>
      <c r="J56" s="137" t="str">
        <f>IF(I81=0,"",I56/I81*100)</f>
        <v/>
      </c>
    </row>
    <row r="57" spans="1:10" ht="36.75" customHeight="1" x14ac:dyDescent="0.25">
      <c r="A57" s="126"/>
      <c r="B57" s="131" t="s">
        <v>63</v>
      </c>
      <c r="C57" s="239" t="s">
        <v>64</v>
      </c>
      <c r="D57" s="240"/>
      <c r="E57" s="240"/>
      <c r="F57" s="139" t="s">
        <v>26</v>
      </c>
      <c r="G57" s="132"/>
      <c r="H57" s="132"/>
      <c r="I57" s="132">
        <f>'SO 01 P1'!G61+'SO 01 P2'!G62+'SO 01 P3'!G63</f>
        <v>0</v>
      </c>
      <c r="J57" s="137" t="str">
        <f>IF(I81=0,"",I57/I81*100)</f>
        <v/>
      </c>
    </row>
    <row r="58" spans="1:10" ht="36.75" customHeight="1" x14ac:dyDescent="0.25">
      <c r="A58" s="126"/>
      <c r="B58" s="131" t="s">
        <v>65</v>
      </c>
      <c r="C58" s="239" t="s">
        <v>66</v>
      </c>
      <c r="D58" s="240"/>
      <c r="E58" s="240"/>
      <c r="F58" s="139" t="s">
        <v>26</v>
      </c>
      <c r="G58" s="132"/>
      <c r="H58" s="132"/>
      <c r="I58" s="132">
        <f>'SO 01 P1'!G74+'SO 01 P2'!G75+'SO 01 P3'!G72</f>
        <v>0</v>
      </c>
      <c r="J58" s="137" t="str">
        <f>IF(I81=0,"",I58/I81*100)</f>
        <v/>
      </c>
    </row>
    <row r="59" spans="1:10" ht="36.75" customHeight="1" x14ac:dyDescent="0.25">
      <c r="A59" s="126"/>
      <c r="B59" s="131" t="s">
        <v>67</v>
      </c>
      <c r="C59" s="239" t="s">
        <v>68</v>
      </c>
      <c r="D59" s="240"/>
      <c r="E59" s="240"/>
      <c r="F59" s="139" t="s">
        <v>26</v>
      </c>
      <c r="G59" s="132"/>
      <c r="H59" s="132"/>
      <c r="I59" s="132">
        <f>'SO 01 P4'!G10</f>
        <v>0</v>
      </c>
      <c r="J59" s="137" t="str">
        <f>IF(I81=0,"",I59/I81*100)</f>
        <v/>
      </c>
    </row>
    <row r="60" spans="1:10" ht="36.75" customHeight="1" x14ac:dyDescent="0.25">
      <c r="A60" s="126"/>
      <c r="B60" s="131" t="s">
        <v>69</v>
      </c>
      <c r="C60" s="239" t="s">
        <v>70</v>
      </c>
      <c r="D60" s="240"/>
      <c r="E60" s="240"/>
      <c r="F60" s="139" t="s">
        <v>26</v>
      </c>
      <c r="G60" s="132"/>
      <c r="H60" s="132"/>
      <c r="I60" s="132">
        <f>'SO 01 P1'!G77+'SO 01 P2'!G78+'SO 01 P3'!G76+'SO 01 P4'!G13</f>
        <v>0</v>
      </c>
      <c r="J60" s="137" t="str">
        <f>IF(I81=0,"",I60/I81*100)</f>
        <v/>
      </c>
    </row>
    <row r="61" spans="1:10" ht="36.75" customHeight="1" x14ac:dyDescent="0.25">
      <c r="A61" s="126"/>
      <c r="B61" s="131" t="s">
        <v>71</v>
      </c>
      <c r="C61" s="239" t="s">
        <v>72</v>
      </c>
      <c r="D61" s="240"/>
      <c r="E61" s="240"/>
      <c r="F61" s="139" t="s">
        <v>26</v>
      </c>
      <c r="G61" s="132"/>
      <c r="H61" s="132"/>
      <c r="I61" s="132">
        <f>'SO 01 P1'!G85+'SO 01 P2'!G86+'SO 01 P3'!G84+'SO 01 P4'!G18</f>
        <v>0</v>
      </c>
      <c r="J61" s="137" t="str">
        <f>IF(I81=0,"",I61/I81*100)</f>
        <v/>
      </c>
    </row>
    <row r="62" spans="1:10" ht="36.75" customHeight="1" x14ac:dyDescent="0.25">
      <c r="A62" s="126"/>
      <c r="B62" s="131" t="s">
        <v>73</v>
      </c>
      <c r="C62" s="239" t="s">
        <v>74</v>
      </c>
      <c r="D62" s="240"/>
      <c r="E62" s="240"/>
      <c r="F62" s="139" t="s">
        <v>26</v>
      </c>
      <c r="G62" s="132"/>
      <c r="H62" s="132"/>
      <c r="I62" s="132">
        <f>'SO 01 P1'!G96+'SO 01 P2'!G104+'SO 01 P3'!G97+'SO 01 P4'!G20+'SO 01 P5'!G24</f>
        <v>0</v>
      </c>
      <c r="J62" s="137" t="str">
        <f>IF(I81=0,"",I62/I81*100)</f>
        <v/>
      </c>
    </row>
    <row r="63" spans="1:10" ht="36.75" customHeight="1" x14ac:dyDescent="0.25">
      <c r="A63" s="126"/>
      <c r="B63" s="131" t="s">
        <v>75</v>
      </c>
      <c r="C63" s="239" t="s">
        <v>76</v>
      </c>
      <c r="D63" s="240"/>
      <c r="E63" s="240"/>
      <c r="F63" s="139" t="s">
        <v>27</v>
      </c>
      <c r="G63" s="132"/>
      <c r="H63" s="132"/>
      <c r="I63" s="132">
        <f>'SO 01 P1'!G98+'SO 01 P2'!G106+'SO 01 P3'!G99</f>
        <v>0</v>
      </c>
      <c r="J63" s="137" t="str">
        <f>IF(I81=0,"",I63/I81*100)</f>
        <v/>
      </c>
    </row>
    <row r="64" spans="1:10" ht="36.75" customHeight="1" x14ac:dyDescent="0.25">
      <c r="A64" s="126"/>
      <c r="B64" s="131" t="s">
        <v>77</v>
      </c>
      <c r="C64" s="239" t="s">
        <v>78</v>
      </c>
      <c r="D64" s="240"/>
      <c r="E64" s="240"/>
      <c r="F64" s="139" t="s">
        <v>27</v>
      </c>
      <c r="G64" s="132"/>
      <c r="H64" s="132"/>
      <c r="I64" s="132">
        <f>'SO 01 P1'!G106+'SO 01 P2'!G114+'SO 01 P3'!G107</f>
        <v>0</v>
      </c>
      <c r="J64" s="137" t="str">
        <f>IF(I81=0,"",I64/I81*100)</f>
        <v/>
      </c>
    </row>
    <row r="65" spans="1:10" ht="36.75" customHeight="1" x14ac:dyDescent="0.25">
      <c r="A65" s="126"/>
      <c r="B65" s="131" t="s">
        <v>79</v>
      </c>
      <c r="C65" s="239" t="s">
        <v>80</v>
      </c>
      <c r="D65" s="240"/>
      <c r="E65" s="240"/>
      <c r="F65" s="139" t="s">
        <v>27</v>
      </c>
      <c r="G65" s="132"/>
      <c r="H65" s="132"/>
      <c r="I65" s="132">
        <f>'SO 01 P1'!G108+'SO 01 P2'!G116+'SO 01 P3'!G109</f>
        <v>0</v>
      </c>
      <c r="J65" s="137" t="str">
        <f>IF(I81=0,"",I65/I81*100)</f>
        <v/>
      </c>
    </row>
    <row r="66" spans="1:10" ht="36.75" customHeight="1" x14ac:dyDescent="0.25">
      <c r="A66" s="126"/>
      <c r="B66" s="131" t="s">
        <v>81</v>
      </c>
      <c r="C66" s="239" t="s">
        <v>82</v>
      </c>
      <c r="D66" s="240"/>
      <c r="E66" s="240"/>
      <c r="F66" s="139" t="s">
        <v>27</v>
      </c>
      <c r="G66" s="132"/>
      <c r="H66" s="132"/>
      <c r="I66" s="132">
        <f>'SO 01 P1'!G116+'SO 01 P2'!G124+'SO 01 P3'!G117</f>
        <v>0</v>
      </c>
      <c r="J66" s="137" t="str">
        <f>IF(I81=0,"",I66/I81*100)</f>
        <v/>
      </c>
    </row>
    <row r="67" spans="1:10" ht="36.75" customHeight="1" x14ac:dyDescent="0.25">
      <c r="A67" s="126"/>
      <c r="B67" s="131" t="s">
        <v>83</v>
      </c>
      <c r="C67" s="239" t="s">
        <v>84</v>
      </c>
      <c r="D67" s="240"/>
      <c r="E67" s="240"/>
      <c r="F67" s="139" t="s">
        <v>27</v>
      </c>
      <c r="G67" s="132"/>
      <c r="H67" s="132"/>
      <c r="I67" s="132">
        <f>'SO 01 P1'!G123+'SO 01 P2'!G131+'SO 01 P3'!G124</f>
        <v>0</v>
      </c>
      <c r="J67" s="137" t="str">
        <f>IF(I81=0,"",I67/I81*100)</f>
        <v/>
      </c>
    </row>
    <row r="68" spans="1:10" ht="36.75" customHeight="1" x14ac:dyDescent="0.25">
      <c r="A68" s="126"/>
      <c r="B68" s="131" t="s">
        <v>85</v>
      </c>
      <c r="C68" s="239" t="s">
        <v>86</v>
      </c>
      <c r="D68" s="240"/>
      <c r="E68" s="240"/>
      <c r="F68" s="139" t="s">
        <v>27</v>
      </c>
      <c r="G68" s="132"/>
      <c r="H68" s="132"/>
      <c r="I68" s="132">
        <f>'SO 01 P1'!G152+'SO 01 P2'!G160+'SO 01 P3'!G153</f>
        <v>0</v>
      </c>
      <c r="J68" s="137" t="str">
        <f>IF(I81=0,"",I68/I81*100)</f>
        <v/>
      </c>
    </row>
    <row r="69" spans="1:10" ht="36.75" customHeight="1" x14ac:dyDescent="0.25">
      <c r="A69" s="126"/>
      <c r="B69" s="131" t="s">
        <v>87</v>
      </c>
      <c r="C69" s="239" t="s">
        <v>88</v>
      </c>
      <c r="D69" s="240"/>
      <c r="E69" s="240"/>
      <c r="F69" s="139" t="s">
        <v>27</v>
      </c>
      <c r="G69" s="132"/>
      <c r="H69" s="132"/>
      <c r="I69" s="132">
        <f>'SO 01 P1'!G157+'SO 01 P2'!G165+'SO 01 P3'!G158</f>
        <v>0</v>
      </c>
      <c r="J69" s="137" t="str">
        <f>IF(I81=0,"",I69/I81*100)</f>
        <v/>
      </c>
    </row>
    <row r="70" spans="1:10" ht="36.75" customHeight="1" x14ac:dyDescent="0.25">
      <c r="A70" s="126"/>
      <c r="B70" s="131" t="s">
        <v>89</v>
      </c>
      <c r="C70" s="239" t="s">
        <v>90</v>
      </c>
      <c r="D70" s="240"/>
      <c r="E70" s="240"/>
      <c r="F70" s="139" t="s">
        <v>27</v>
      </c>
      <c r="G70" s="132"/>
      <c r="H70" s="132"/>
      <c r="I70" s="132">
        <f>'SO 01 P1'!G188+'SO 01 P2'!G195+'SO 01 P3'!G187</f>
        <v>0</v>
      </c>
      <c r="J70" s="137" t="str">
        <f>IF(I81=0,"",I70/I81*100)</f>
        <v/>
      </c>
    </row>
    <row r="71" spans="1:10" ht="36.75" customHeight="1" x14ac:dyDescent="0.25">
      <c r="A71" s="126"/>
      <c r="B71" s="131" t="s">
        <v>91</v>
      </c>
      <c r="C71" s="239" t="s">
        <v>92</v>
      </c>
      <c r="D71" s="240"/>
      <c r="E71" s="240"/>
      <c r="F71" s="139" t="s">
        <v>27</v>
      </c>
      <c r="G71" s="132"/>
      <c r="H71" s="132"/>
      <c r="I71" s="132">
        <f>'SO 01 P1'!G193+'SO 01 P2'!G200+'SO 01 P3'!G192</f>
        <v>0</v>
      </c>
      <c r="J71" s="137" t="str">
        <f>IF(I81=0,"",I71/I81*100)</f>
        <v/>
      </c>
    </row>
    <row r="72" spans="1:10" ht="36.75" customHeight="1" x14ac:dyDescent="0.25">
      <c r="A72" s="126"/>
      <c r="B72" s="131" t="s">
        <v>93</v>
      </c>
      <c r="C72" s="239" t="s">
        <v>94</v>
      </c>
      <c r="D72" s="240"/>
      <c r="E72" s="240"/>
      <c r="F72" s="139" t="s">
        <v>27</v>
      </c>
      <c r="G72" s="132"/>
      <c r="H72" s="132"/>
      <c r="I72" s="132">
        <f>'SO 01 P1'!G211+'SO 01 P2'!G218+'SO 01 P3'!G210+'SO 01 P5'!G26</f>
        <v>0</v>
      </c>
      <c r="J72" s="137" t="str">
        <f>IF(I81=0,"",I72/I81*100)</f>
        <v/>
      </c>
    </row>
    <row r="73" spans="1:10" ht="36.75" customHeight="1" x14ac:dyDescent="0.25">
      <c r="A73" s="126"/>
      <c r="B73" s="131" t="s">
        <v>95</v>
      </c>
      <c r="C73" s="239" t="s">
        <v>96</v>
      </c>
      <c r="D73" s="240"/>
      <c r="E73" s="240"/>
      <c r="F73" s="139" t="s">
        <v>27</v>
      </c>
      <c r="G73" s="132"/>
      <c r="H73" s="132"/>
      <c r="I73" s="132">
        <f>'SO 01 P1'!G237+'SO 01 P2'!G244+'SO 01 P3'!G220+'SO 01 P5'!G99</f>
        <v>0</v>
      </c>
      <c r="J73" s="137" t="str">
        <f>IF(I81=0,"",I73/I81*100)</f>
        <v/>
      </c>
    </row>
    <row r="74" spans="1:10" ht="36.75" customHeight="1" x14ac:dyDescent="0.25">
      <c r="A74" s="126"/>
      <c r="B74" s="131" t="s">
        <v>97</v>
      </c>
      <c r="C74" s="239" t="s">
        <v>98</v>
      </c>
      <c r="D74" s="240"/>
      <c r="E74" s="240"/>
      <c r="F74" s="139" t="s">
        <v>27</v>
      </c>
      <c r="G74" s="132"/>
      <c r="H74" s="132"/>
      <c r="I74" s="132">
        <f>'SO 01 P1'!G267+'SO 01 P2'!G274+'SO 01 P3'!G250</f>
        <v>0</v>
      </c>
      <c r="J74" s="137" t="str">
        <f>IF(I81=0,"",I74/I81*100)</f>
        <v/>
      </c>
    </row>
    <row r="75" spans="1:10" ht="36.75" customHeight="1" x14ac:dyDescent="0.25">
      <c r="A75" s="126"/>
      <c r="B75" s="131" t="s">
        <v>99</v>
      </c>
      <c r="C75" s="239" t="s">
        <v>100</v>
      </c>
      <c r="D75" s="240"/>
      <c r="E75" s="240"/>
      <c r="F75" s="139" t="s">
        <v>27</v>
      </c>
      <c r="G75" s="132"/>
      <c r="H75" s="132"/>
      <c r="I75" s="132">
        <f>'SO 01 P1'!G275+'SO 01 P2'!G282+'SO 01 P3'!G258+'SO 01 P4'!G22+'SO 01 P5'!G102</f>
        <v>0</v>
      </c>
      <c r="J75" s="137" t="str">
        <f>IF(I81=0,"",I75/I81*100)</f>
        <v/>
      </c>
    </row>
    <row r="76" spans="1:10" ht="36.75" customHeight="1" x14ac:dyDescent="0.25">
      <c r="A76" s="126"/>
      <c r="B76" s="131" t="s">
        <v>101</v>
      </c>
      <c r="C76" s="239" t="s">
        <v>102</v>
      </c>
      <c r="D76" s="240"/>
      <c r="E76" s="240"/>
      <c r="F76" s="139" t="s">
        <v>27</v>
      </c>
      <c r="G76" s="132"/>
      <c r="H76" s="132"/>
      <c r="I76" s="132">
        <f>'SO 01 P1'!G309+'SO 01 P2'!G306+'SO 01 P3'!G293</f>
        <v>0</v>
      </c>
      <c r="J76" s="137" t="str">
        <f>IF(I81=0,"",I76/I81*100)</f>
        <v/>
      </c>
    </row>
    <row r="77" spans="1:10" ht="36.75" customHeight="1" x14ac:dyDescent="0.25">
      <c r="A77" s="126"/>
      <c r="B77" s="131" t="s">
        <v>103</v>
      </c>
      <c r="C77" s="239" t="s">
        <v>104</v>
      </c>
      <c r="D77" s="240"/>
      <c r="E77" s="240"/>
      <c r="F77" s="139" t="s">
        <v>28</v>
      </c>
      <c r="G77" s="132"/>
      <c r="H77" s="132"/>
      <c r="I77" s="132">
        <f>'SO 01 P1'!G311+'SO 01 P2'!G308+'SO 01 P3'!G295+'SO 01 P4'!G32</f>
        <v>0</v>
      </c>
      <c r="J77" s="137" t="str">
        <f>IF(I81=0,"",I77/I81*100)</f>
        <v/>
      </c>
    </row>
    <row r="78" spans="1:10" ht="36.75" customHeight="1" x14ac:dyDescent="0.25">
      <c r="A78" s="126"/>
      <c r="B78" s="131" t="s">
        <v>105</v>
      </c>
      <c r="C78" s="239" t="s">
        <v>106</v>
      </c>
      <c r="D78" s="240"/>
      <c r="E78" s="240"/>
      <c r="F78" s="139" t="s">
        <v>28</v>
      </c>
      <c r="G78" s="132"/>
      <c r="H78" s="132"/>
      <c r="I78" s="132">
        <f>'SO 01 P1'!G350+'SO 01 P2'!G348+'SO 01 P3'!G337+'SO 01 P4'!G63</f>
        <v>0</v>
      </c>
      <c r="J78" s="137" t="str">
        <f>IF(I81=0,"",I78/I81*100)</f>
        <v/>
      </c>
    </row>
    <row r="79" spans="1:10" ht="36.75" customHeight="1" x14ac:dyDescent="0.25">
      <c r="A79" s="126"/>
      <c r="B79" s="131" t="s">
        <v>107</v>
      </c>
      <c r="C79" s="239" t="s">
        <v>108</v>
      </c>
      <c r="D79" s="240"/>
      <c r="E79" s="240"/>
      <c r="F79" s="139" t="s">
        <v>109</v>
      </c>
      <c r="G79" s="132"/>
      <c r="H79" s="132"/>
      <c r="I79" s="132">
        <f>'SO 01 P1'!G354+'SO 01 P2'!G352+'SO 01 P3'!G341+'SO 01 P5'!G106</f>
        <v>0</v>
      </c>
      <c r="J79" s="137" t="str">
        <f>IF(I81=0,"",I79/I81*100)</f>
        <v/>
      </c>
    </row>
    <row r="80" spans="1:10" ht="36.75" customHeight="1" x14ac:dyDescent="0.25">
      <c r="A80" s="126"/>
      <c r="B80" s="131" t="s">
        <v>110</v>
      </c>
      <c r="C80" s="239" t="s">
        <v>30</v>
      </c>
      <c r="D80" s="240"/>
      <c r="E80" s="240"/>
      <c r="F80" s="139" t="s">
        <v>110</v>
      </c>
      <c r="G80" s="132"/>
      <c r="H80" s="132"/>
      <c r="I80" s="132">
        <f>'SO 01 Pol'!G8</f>
        <v>0</v>
      </c>
      <c r="J80" s="137" t="str">
        <f>IF(I81=0,"",I80/I81*100)</f>
        <v/>
      </c>
    </row>
    <row r="81" spans="1:10" ht="25.5" customHeight="1" x14ac:dyDescent="0.25">
      <c r="A81" s="127"/>
      <c r="B81" s="133" t="s">
        <v>1</v>
      </c>
      <c r="C81" s="134"/>
      <c r="D81" s="135"/>
      <c r="E81" s="135"/>
      <c r="F81" s="140"/>
      <c r="G81" s="136"/>
      <c r="H81" s="136"/>
      <c r="I81" s="136">
        <f>SUM(I54:I80)</f>
        <v>0</v>
      </c>
      <c r="J81" s="138">
        <f>SUM(J54:J80)</f>
        <v>0</v>
      </c>
    </row>
    <row r="82" spans="1:10" x14ac:dyDescent="0.25">
      <c r="F82" s="89"/>
      <c r="G82" s="89"/>
      <c r="H82" s="89"/>
      <c r="I82" s="89"/>
      <c r="J82" s="90"/>
    </row>
    <row r="83" spans="1:10" x14ac:dyDescent="0.25">
      <c r="F83" s="89"/>
      <c r="G83" s="89"/>
      <c r="H83" s="89"/>
      <c r="I83" s="89"/>
      <c r="J83" s="90"/>
    </row>
    <row r="84" spans="1:10" x14ac:dyDescent="0.25">
      <c r="F84" s="89"/>
      <c r="G84" s="89"/>
      <c r="H84" s="89"/>
      <c r="I84" s="89"/>
      <c r="J84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1" t="s">
        <v>7</v>
      </c>
      <c r="B1" s="241"/>
      <c r="C1" s="242"/>
      <c r="D1" s="241"/>
      <c r="E1" s="241"/>
      <c r="F1" s="241"/>
      <c r="G1" s="241"/>
    </row>
    <row r="2" spans="1:7" ht="24.9" customHeight="1" x14ac:dyDescent="0.25">
      <c r="A2" s="50" t="s">
        <v>8</v>
      </c>
      <c r="B2" s="49"/>
      <c r="C2" s="243"/>
      <c r="D2" s="243"/>
      <c r="E2" s="243"/>
      <c r="F2" s="243"/>
      <c r="G2" s="244"/>
    </row>
    <row r="3" spans="1:7" ht="24.9" customHeight="1" x14ac:dyDescent="0.25">
      <c r="A3" s="50" t="s">
        <v>9</v>
      </c>
      <c r="B3" s="49"/>
      <c r="C3" s="243"/>
      <c r="D3" s="243"/>
      <c r="E3" s="243"/>
      <c r="F3" s="243"/>
      <c r="G3" s="244"/>
    </row>
    <row r="4" spans="1:7" ht="24.9" customHeight="1" x14ac:dyDescent="0.25">
      <c r="A4" s="50" t="s">
        <v>10</v>
      </c>
      <c r="B4" s="49"/>
      <c r="C4" s="243"/>
      <c r="D4" s="243"/>
      <c r="E4" s="243"/>
      <c r="F4" s="243"/>
      <c r="G4" s="24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95AE-0244-4449-84D8-91AA0C738D3F}">
  <sheetPr>
    <outlinePr summaryBelow="0"/>
  </sheetPr>
  <dimension ref="A1:BH5000"/>
  <sheetViews>
    <sheetView workbookViewId="0">
      <pane ySplit="7" topLeftCell="A8" activePane="bottomLeft" state="frozen"/>
      <selection pane="bottomLeft" activeCell="Z23" sqref="Z23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7</v>
      </c>
      <c r="B1" s="257"/>
      <c r="C1" s="257"/>
      <c r="D1" s="257"/>
      <c r="E1" s="257"/>
      <c r="F1" s="257"/>
      <c r="G1" s="257"/>
      <c r="AG1" t="s">
        <v>112</v>
      </c>
    </row>
    <row r="2" spans="1:60" ht="25.05" customHeight="1" x14ac:dyDescent="0.25">
      <c r="A2" s="142" t="s">
        <v>8</v>
      </c>
      <c r="B2" s="49"/>
      <c r="C2" s="258" t="s">
        <v>788</v>
      </c>
      <c r="D2" s="259"/>
      <c r="E2" s="259"/>
      <c r="F2" s="259"/>
      <c r="G2" s="260"/>
      <c r="AG2" t="s">
        <v>113</v>
      </c>
    </row>
    <row r="3" spans="1:60" ht="25.05" customHeight="1" x14ac:dyDescent="0.25">
      <c r="A3" s="142" t="s">
        <v>9</v>
      </c>
      <c r="B3" s="49"/>
      <c r="C3" s="258" t="s">
        <v>789</v>
      </c>
      <c r="D3" s="259"/>
      <c r="E3" s="259"/>
      <c r="F3" s="259"/>
      <c r="G3" s="260"/>
      <c r="AC3" s="124" t="s">
        <v>113</v>
      </c>
      <c r="AG3" t="s">
        <v>114</v>
      </c>
    </row>
    <row r="4" spans="1:60" ht="25.05" customHeight="1" x14ac:dyDescent="0.25">
      <c r="A4" s="143" t="s">
        <v>10</v>
      </c>
      <c r="B4" s="144"/>
      <c r="C4" s="261" t="s">
        <v>52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6" t="s">
        <v>116</v>
      </c>
      <c r="B6" s="148" t="s">
        <v>117</v>
      </c>
      <c r="C6" s="148" t="s">
        <v>118</v>
      </c>
      <c r="D6" s="147" t="s">
        <v>119</v>
      </c>
      <c r="E6" s="146" t="s">
        <v>120</v>
      </c>
      <c r="F6" s="145" t="s">
        <v>121</v>
      </c>
      <c r="G6" s="146" t="s">
        <v>31</v>
      </c>
      <c r="H6" s="149" t="s">
        <v>32</v>
      </c>
      <c r="I6" s="149" t="s">
        <v>122</v>
      </c>
      <c r="J6" s="149" t="s">
        <v>33</v>
      </c>
      <c r="K6" s="149" t="s">
        <v>123</v>
      </c>
      <c r="L6" s="149" t="s">
        <v>124</v>
      </c>
      <c r="M6" s="149" t="s">
        <v>125</v>
      </c>
      <c r="N6" s="149" t="s">
        <v>126</v>
      </c>
      <c r="O6" s="149" t="s">
        <v>127</v>
      </c>
      <c r="P6" s="149" t="s">
        <v>128</v>
      </c>
      <c r="Q6" s="149" t="s">
        <v>129</v>
      </c>
      <c r="R6" s="149" t="s">
        <v>130</v>
      </c>
      <c r="S6" s="149" t="s">
        <v>131</v>
      </c>
      <c r="T6" s="149" t="s">
        <v>132</v>
      </c>
      <c r="U6" s="149" t="s">
        <v>133</v>
      </c>
      <c r="V6" s="149" t="s">
        <v>134</v>
      </c>
      <c r="W6" s="149" t="s">
        <v>135</v>
      </c>
      <c r="X6" s="149" t="s">
        <v>136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2" t="s">
        <v>137</v>
      </c>
      <c r="B8" s="163" t="s">
        <v>110</v>
      </c>
      <c r="C8" s="181" t="s">
        <v>30</v>
      </c>
      <c r="D8" s="164"/>
      <c r="E8" s="165"/>
      <c r="F8" s="166"/>
      <c r="G8" s="167">
        <f>SUMIF(AG9:AG16,"&lt;&gt;NOR",G9:G16)</f>
        <v>0</v>
      </c>
      <c r="H8" s="161"/>
      <c r="I8" s="161">
        <f>SUM(I9:I16)</f>
        <v>0</v>
      </c>
      <c r="J8" s="161"/>
      <c r="K8" s="161">
        <f>SUM(K9:K16)</f>
        <v>18700</v>
      </c>
      <c r="L8" s="161"/>
      <c r="M8" s="161">
        <f>SUM(M9:M16)</f>
        <v>0</v>
      </c>
      <c r="N8" s="161"/>
      <c r="O8" s="161">
        <f>SUM(O9:O16)</f>
        <v>0</v>
      </c>
      <c r="P8" s="161"/>
      <c r="Q8" s="161">
        <f>SUM(Q9:Q16)</f>
        <v>0</v>
      </c>
      <c r="R8" s="161"/>
      <c r="S8" s="161"/>
      <c r="T8" s="161"/>
      <c r="U8" s="161"/>
      <c r="V8" s="161">
        <f>SUM(V9:V16)</f>
        <v>0</v>
      </c>
      <c r="W8" s="161"/>
      <c r="X8" s="161"/>
      <c r="AG8" t="s">
        <v>138</v>
      </c>
    </row>
    <row r="9" spans="1:60" outlineLevel="1" x14ac:dyDescent="0.25">
      <c r="A9" s="174">
        <v>1</v>
      </c>
      <c r="B9" s="175" t="s">
        <v>139</v>
      </c>
      <c r="C9" s="182" t="s">
        <v>140</v>
      </c>
      <c r="D9" s="176" t="s">
        <v>141</v>
      </c>
      <c r="E9" s="177">
        <v>1</v>
      </c>
      <c r="F9" s="178"/>
      <c r="G9" s="179">
        <f t="shared" ref="G9:G16" si="0">ROUND(E9*F9,2)</f>
        <v>0</v>
      </c>
      <c r="H9" s="160">
        <v>0</v>
      </c>
      <c r="I9" s="159">
        <f t="shared" ref="I9:I16" si="1">ROUND(E9*H9,2)</f>
        <v>0</v>
      </c>
      <c r="J9" s="160">
        <v>3000</v>
      </c>
      <c r="K9" s="159">
        <f t="shared" ref="K9:K16" si="2">ROUND(E9*J9,2)</f>
        <v>3000</v>
      </c>
      <c r="L9" s="159">
        <v>15</v>
      </c>
      <c r="M9" s="159">
        <f t="shared" ref="M9:M16" si="3">G9*(1+L9/100)</f>
        <v>0</v>
      </c>
      <c r="N9" s="159">
        <v>0</v>
      </c>
      <c r="O9" s="159">
        <f t="shared" ref="O9:O16" si="4">ROUND(E9*N9,2)</f>
        <v>0</v>
      </c>
      <c r="P9" s="159">
        <v>0</v>
      </c>
      <c r="Q9" s="159">
        <f t="shared" ref="Q9:Q16" si="5">ROUND(E9*P9,2)</f>
        <v>0</v>
      </c>
      <c r="R9" s="159"/>
      <c r="S9" s="159" t="s">
        <v>142</v>
      </c>
      <c r="T9" s="159" t="s">
        <v>143</v>
      </c>
      <c r="U9" s="159">
        <v>0</v>
      </c>
      <c r="V9" s="159">
        <f t="shared" ref="V9:V16" si="6">ROUND(E9*U9,2)</f>
        <v>0</v>
      </c>
      <c r="W9" s="159"/>
      <c r="X9" s="159" t="s">
        <v>144</v>
      </c>
      <c r="Y9" s="150"/>
      <c r="Z9" s="150"/>
      <c r="AA9" s="150"/>
      <c r="AB9" s="150"/>
      <c r="AC9" s="150"/>
      <c r="AD9" s="150"/>
      <c r="AE9" s="150"/>
      <c r="AF9" s="150"/>
      <c r="AG9" s="150" t="s">
        <v>145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4">
        <v>2</v>
      </c>
      <c r="B10" s="175" t="s">
        <v>146</v>
      </c>
      <c r="C10" s="182" t="s">
        <v>147</v>
      </c>
      <c r="D10" s="176" t="s">
        <v>141</v>
      </c>
      <c r="E10" s="177">
        <v>1</v>
      </c>
      <c r="F10" s="178"/>
      <c r="G10" s="179">
        <f t="shared" si="0"/>
        <v>0</v>
      </c>
      <c r="H10" s="160">
        <v>0</v>
      </c>
      <c r="I10" s="159">
        <f t="shared" si="1"/>
        <v>0</v>
      </c>
      <c r="J10" s="160">
        <v>3000</v>
      </c>
      <c r="K10" s="159">
        <f t="shared" si="2"/>
        <v>3000</v>
      </c>
      <c r="L10" s="159">
        <v>15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142</v>
      </c>
      <c r="T10" s="159" t="s">
        <v>143</v>
      </c>
      <c r="U10" s="159">
        <v>0</v>
      </c>
      <c r="V10" s="159">
        <f t="shared" si="6"/>
        <v>0</v>
      </c>
      <c r="W10" s="159"/>
      <c r="X10" s="159" t="s">
        <v>144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145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4">
        <v>3</v>
      </c>
      <c r="B11" s="175" t="s">
        <v>148</v>
      </c>
      <c r="C11" s="182" t="s">
        <v>149</v>
      </c>
      <c r="D11" s="176" t="s">
        <v>141</v>
      </c>
      <c r="E11" s="177">
        <v>1</v>
      </c>
      <c r="F11" s="178"/>
      <c r="G11" s="179">
        <f t="shared" si="0"/>
        <v>0</v>
      </c>
      <c r="H11" s="160">
        <v>0</v>
      </c>
      <c r="I11" s="159">
        <f t="shared" si="1"/>
        <v>0</v>
      </c>
      <c r="J11" s="160">
        <v>2000</v>
      </c>
      <c r="K11" s="159">
        <f t="shared" si="2"/>
        <v>2000</v>
      </c>
      <c r="L11" s="159">
        <v>15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142</v>
      </c>
      <c r="T11" s="159" t="s">
        <v>143</v>
      </c>
      <c r="U11" s="159">
        <v>0</v>
      </c>
      <c r="V11" s="159">
        <f t="shared" si="6"/>
        <v>0</v>
      </c>
      <c r="W11" s="159"/>
      <c r="X11" s="159" t="s">
        <v>144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145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4">
        <v>4</v>
      </c>
      <c r="B12" s="175" t="s">
        <v>150</v>
      </c>
      <c r="C12" s="182" t="s">
        <v>151</v>
      </c>
      <c r="D12" s="176" t="s">
        <v>141</v>
      </c>
      <c r="E12" s="177">
        <v>1</v>
      </c>
      <c r="F12" s="178"/>
      <c r="G12" s="179">
        <f t="shared" si="0"/>
        <v>0</v>
      </c>
      <c r="H12" s="160">
        <v>0</v>
      </c>
      <c r="I12" s="159">
        <f t="shared" si="1"/>
        <v>0</v>
      </c>
      <c r="J12" s="160">
        <v>2000</v>
      </c>
      <c r="K12" s="159">
        <f t="shared" si="2"/>
        <v>2000</v>
      </c>
      <c r="L12" s="159">
        <v>15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142</v>
      </c>
      <c r="T12" s="159" t="s">
        <v>143</v>
      </c>
      <c r="U12" s="159">
        <v>0</v>
      </c>
      <c r="V12" s="159">
        <f t="shared" si="6"/>
        <v>0</v>
      </c>
      <c r="W12" s="159"/>
      <c r="X12" s="159" t="s">
        <v>144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145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74">
        <v>5</v>
      </c>
      <c r="B13" s="175" t="s">
        <v>152</v>
      </c>
      <c r="C13" s="182" t="s">
        <v>153</v>
      </c>
      <c r="D13" s="176" t="s">
        <v>141</v>
      </c>
      <c r="E13" s="177">
        <v>1</v>
      </c>
      <c r="F13" s="178"/>
      <c r="G13" s="179">
        <f t="shared" si="0"/>
        <v>0</v>
      </c>
      <c r="H13" s="160">
        <v>0</v>
      </c>
      <c r="I13" s="159">
        <f t="shared" si="1"/>
        <v>0</v>
      </c>
      <c r="J13" s="160">
        <v>500</v>
      </c>
      <c r="K13" s="159">
        <f t="shared" si="2"/>
        <v>500</v>
      </c>
      <c r="L13" s="159">
        <v>15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154</v>
      </c>
      <c r="T13" s="159" t="s">
        <v>143</v>
      </c>
      <c r="U13" s="159">
        <v>0</v>
      </c>
      <c r="V13" s="159">
        <f t="shared" si="6"/>
        <v>0</v>
      </c>
      <c r="W13" s="159"/>
      <c r="X13" s="159" t="s">
        <v>144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145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74">
        <v>6</v>
      </c>
      <c r="B14" s="175" t="s">
        <v>155</v>
      </c>
      <c r="C14" s="182" t="s">
        <v>156</v>
      </c>
      <c r="D14" s="176" t="s">
        <v>141</v>
      </c>
      <c r="E14" s="177">
        <v>1</v>
      </c>
      <c r="F14" s="178"/>
      <c r="G14" s="179">
        <f t="shared" si="0"/>
        <v>0</v>
      </c>
      <c r="H14" s="160">
        <v>0</v>
      </c>
      <c r="I14" s="159">
        <f t="shared" si="1"/>
        <v>0</v>
      </c>
      <c r="J14" s="160">
        <v>2000</v>
      </c>
      <c r="K14" s="159">
        <f t="shared" si="2"/>
        <v>2000</v>
      </c>
      <c r="L14" s="159">
        <v>15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154</v>
      </c>
      <c r="T14" s="159" t="s">
        <v>143</v>
      </c>
      <c r="U14" s="159">
        <v>0</v>
      </c>
      <c r="V14" s="159">
        <f t="shared" si="6"/>
        <v>0</v>
      </c>
      <c r="W14" s="159"/>
      <c r="X14" s="159" t="s">
        <v>144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145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74">
        <v>7</v>
      </c>
      <c r="B15" s="175" t="s">
        <v>157</v>
      </c>
      <c r="C15" s="182" t="s">
        <v>158</v>
      </c>
      <c r="D15" s="176" t="s">
        <v>141</v>
      </c>
      <c r="E15" s="177">
        <v>1</v>
      </c>
      <c r="F15" s="178"/>
      <c r="G15" s="179">
        <f t="shared" si="0"/>
        <v>0</v>
      </c>
      <c r="H15" s="160">
        <v>0</v>
      </c>
      <c r="I15" s="159">
        <f t="shared" si="1"/>
        <v>0</v>
      </c>
      <c r="J15" s="160">
        <v>6000</v>
      </c>
      <c r="K15" s="159">
        <f t="shared" si="2"/>
        <v>6000</v>
      </c>
      <c r="L15" s="159">
        <v>15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154</v>
      </c>
      <c r="T15" s="159" t="s">
        <v>143</v>
      </c>
      <c r="U15" s="159">
        <v>0</v>
      </c>
      <c r="V15" s="159">
        <f t="shared" si="6"/>
        <v>0</v>
      </c>
      <c r="W15" s="159"/>
      <c r="X15" s="159" t="s">
        <v>144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145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68">
        <v>8</v>
      </c>
      <c r="B16" s="169" t="s">
        <v>159</v>
      </c>
      <c r="C16" s="183" t="s">
        <v>160</v>
      </c>
      <c r="D16" s="170" t="s">
        <v>141</v>
      </c>
      <c r="E16" s="171">
        <v>1</v>
      </c>
      <c r="F16" s="172"/>
      <c r="G16" s="173">
        <f t="shared" si="0"/>
        <v>0</v>
      </c>
      <c r="H16" s="160">
        <v>0</v>
      </c>
      <c r="I16" s="159">
        <f t="shared" si="1"/>
        <v>0</v>
      </c>
      <c r="J16" s="160">
        <v>200</v>
      </c>
      <c r="K16" s="159">
        <f t="shared" si="2"/>
        <v>200</v>
      </c>
      <c r="L16" s="159">
        <v>15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154</v>
      </c>
      <c r="T16" s="159" t="s">
        <v>143</v>
      </c>
      <c r="U16" s="159">
        <v>0</v>
      </c>
      <c r="V16" s="159">
        <f t="shared" si="6"/>
        <v>0</v>
      </c>
      <c r="W16" s="159"/>
      <c r="X16" s="159" t="s">
        <v>144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33" x14ac:dyDescent="0.25">
      <c r="A17" s="3"/>
      <c r="B17" s="4"/>
      <c r="C17" s="184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124</v>
      </c>
    </row>
    <row r="18" spans="1:33" x14ac:dyDescent="0.25">
      <c r="A18" s="153"/>
      <c r="B18" s="154" t="s">
        <v>31</v>
      </c>
      <c r="C18" s="185"/>
      <c r="D18" s="155"/>
      <c r="E18" s="156"/>
      <c r="F18" s="156"/>
      <c r="G18" s="180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161</v>
      </c>
    </row>
    <row r="19" spans="1:33" x14ac:dyDescent="0.25">
      <c r="A19" s="3"/>
      <c r="B19" s="4"/>
      <c r="C19" s="184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18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64" t="s">
        <v>162</v>
      </c>
      <c r="B21" s="264"/>
      <c r="C21" s="26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45"/>
      <c r="B22" s="246"/>
      <c r="C22" s="247"/>
      <c r="D22" s="246"/>
      <c r="E22" s="246"/>
      <c r="F22" s="246"/>
      <c r="G22" s="24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163</v>
      </c>
    </row>
    <row r="23" spans="1:33" x14ac:dyDescent="0.25">
      <c r="A23" s="249"/>
      <c r="B23" s="250"/>
      <c r="C23" s="251"/>
      <c r="D23" s="250"/>
      <c r="E23" s="250"/>
      <c r="F23" s="250"/>
      <c r="G23" s="25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49"/>
      <c r="B24" s="250"/>
      <c r="C24" s="251"/>
      <c r="D24" s="250"/>
      <c r="E24" s="250"/>
      <c r="F24" s="250"/>
      <c r="G24" s="25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49"/>
      <c r="B25" s="250"/>
      <c r="C25" s="251"/>
      <c r="D25" s="250"/>
      <c r="E25" s="250"/>
      <c r="F25" s="250"/>
      <c r="G25" s="25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53"/>
      <c r="B26" s="254"/>
      <c r="C26" s="255"/>
      <c r="D26" s="254"/>
      <c r="E26" s="254"/>
      <c r="F26" s="254"/>
      <c r="G26" s="2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186"/>
      <c r="D28" s="10"/>
      <c r="AG28" t="s">
        <v>164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C834-30CA-408D-8440-78CE3C6764C7}">
  <sheetPr>
    <outlinePr summaryBelow="0"/>
  </sheetPr>
  <dimension ref="A1:BH5000"/>
  <sheetViews>
    <sheetView workbookViewId="0">
      <pane ySplit="7" topLeftCell="A8" activePane="bottomLeft" state="frozen"/>
      <selection pane="bottomLeft" activeCell="Y10" sqref="Y10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7</v>
      </c>
      <c r="B1" s="257"/>
      <c r="C1" s="257"/>
      <c r="D1" s="257"/>
      <c r="E1" s="257"/>
      <c r="F1" s="257"/>
      <c r="G1" s="257"/>
      <c r="AG1" t="s">
        <v>112</v>
      </c>
    </row>
    <row r="2" spans="1:60" ht="25.05" customHeight="1" x14ac:dyDescent="0.25">
      <c r="A2" s="142" t="s">
        <v>8</v>
      </c>
      <c r="B2" s="49"/>
      <c r="C2" s="258" t="s">
        <v>788</v>
      </c>
      <c r="D2" s="259"/>
      <c r="E2" s="259"/>
      <c r="F2" s="259"/>
      <c r="G2" s="260"/>
      <c r="AG2" t="s">
        <v>113</v>
      </c>
    </row>
    <row r="3" spans="1:60" ht="25.05" customHeight="1" x14ac:dyDescent="0.25">
      <c r="A3" s="142" t="s">
        <v>9</v>
      </c>
      <c r="B3" s="49"/>
      <c r="C3" s="258" t="s">
        <v>789</v>
      </c>
      <c r="D3" s="259"/>
      <c r="E3" s="259"/>
      <c r="F3" s="259"/>
      <c r="G3" s="260"/>
      <c r="AC3" s="124" t="s">
        <v>113</v>
      </c>
      <c r="AG3" t="s">
        <v>114</v>
      </c>
    </row>
    <row r="4" spans="1:60" ht="25.05" customHeight="1" x14ac:dyDescent="0.25">
      <c r="A4" s="143" t="s">
        <v>10</v>
      </c>
      <c r="B4" s="144"/>
      <c r="C4" s="261" t="s">
        <v>51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6" t="s">
        <v>116</v>
      </c>
      <c r="B6" s="148" t="s">
        <v>117</v>
      </c>
      <c r="C6" s="148" t="s">
        <v>118</v>
      </c>
      <c r="D6" s="147" t="s">
        <v>119</v>
      </c>
      <c r="E6" s="146" t="s">
        <v>120</v>
      </c>
      <c r="F6" s="145" t="s">
        <v>121</v>
      </c>
      <c r="G6" s="146" t="s">
        <v>31</v>
      </c>
      <c r="H6" s="149" t="s">
        <v>32</v>
      </c>
      <c r="I6" s="149" t="s">
        <v>122</v>
      </c>
      <c r="J6" s="149" t="s">
        <v>33</v>
      </c>
      <c r="K6" s="149" t="s">
        <v>123</v>
      </c>
      <c r="L6" s="149" t="s">
        <v>124</v>
      </c>
      <c r="M6" s="149" t="s">
        <v>125</v>
      </c>
      <c r="N6" s="149" t="s">
        <v>126</v>
      </c>
      <c r="O6" s="149" t="s">
        <v>127</v>
      </c>
      <c r="P6" s="149" t="s">
        <v>128</v>
      </c>
      <c r="Q6" s="149" t="s">
        <v>129</v>
      </c>
      <c r="R6" s="149" t="s">
        <v>130</v>
      </c>
      <c r="S6" s="149" t="s">
        <v>131</v>
      </c>
      <c r="T6" s="149" t="s">
        <v>132</v>
      </c>
      <c r="U6" s="149" t="s">
        <v>133</v>
      </c>
      <c r="V6" s="149" t="s">
        <v>134</v>
      </c>
      <c r="W6" s="149" t="s">
        <v>135</v>
      </c>
      <c r="X6" s="149" t="s">
        <v>136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2" t="s">
        <v>137</v>
      </c>
      <c r="B8" s="163" t="s">
        <v>57</v>
      </c>
      <c r="C8" s="181" t="s">
        <v>58</v>
      </c>
      <c r="D8" s="164"/>
      <c r="E8" s="165"/>
      <c r="F8" s="166"/>
      <c r="G8" s="167">
        <f>SUMIF(AG9:AG29,"&lt;&gt;NOR",G9:G29)</f>
        <v>0</v>
      </c>
      <c r="H8" s="161"/>
      <c r="I8" s="161">
        <f>SUM(I9:I29)</f>
        <v>6230.45</v>
      </c>
      <c r="J8" s="161"/>
      <c r="K8" s="161">
        <f>SUM(K9:K29)</f>
        <v>9101.89</v>
      </c>
      <c r="L8" s="161"/>
      <c r="M8" s="161">
        <f>SUM(M9:M29)</f>
        <v>0</v>
      </c>
      <c r="N8" s="161"/>
      <c r="O8" s="161">
        <f>SUM(O9:O29)</f>
        <v>0.70000000000000018</v>
      </c>
      <c r="P8" s="161"/>
      <c r="Q8" s="161">
        <f>SUM(Q9:Q29)</f>
        <v>0</v>
      </c>
      <c r="R8" s="161"/>
      <c r="S8" s="161"/>
      <c r="T8" s="161"/>
      <c r="U8" s="161"/>
      <c r="V8" s="161">
        <f>SUM(V9:V29)</f>
        <v>12.67</v>
      </c>
      <c r="W8" s="161"/>
      <c r="X8" s="161"/>
      <c r="AG8" t="s">
        <v>138</v>
      </c>
    </row>
    <row r="9" spans="1:60" outlineLevel="1" x14ac:dyDescent="0.25">
      <c r="A9" s="168">
        <v>1</v>
      </c>
      <c r="B9" s="169" t="s">
        <v>165</v>
      </c>
      <c r="C9" s="183" t="s">
        <v>166</v>
      </c>
      <c r="D9" s="170" t="s">
        <v>167</v>
      </c>
      <c r="E9" s="171">
        <v>6.7299999999999999E-3</v>
      </c>
      <c r="F9" s="172"/>
      <c r="G9" s="173">
        <f>ROUND(E9*F9,2)</f>
        <v>0</v>
      </c>
      <c r="H9" s="160">
        <v>42724.55</v>
      </c>
      <c r="I9" s="159">
        <f>ROUND(E9*H9,2)</f>
        <v>287.54000000000002</v>
      </c>
      <c r="J9" s="160">
        <v>9555.4500000000007</v>
      </c>
      <c r="K9" s="159">
        <f>ROUND(E9*J9,2)</f>
        <v>64.31</v>
      </c>
      <c r="L9" s="159">
        <v>15</v>
      </c>
      <c r="M9" s="159">
        <f>G9*(1+L9/100)</f>
        <v>0</v>
      </c>
      <c r="N9" s="159">
        <v>1.0900000000000001</v>
      </c>
      <c r="O9" s="159">
        <f>ROUND(E9*N9,2)</f>
        <v>0.01</v>
      </c>
      <c r="P9" s="159">
        <v>0</v>
      </c>
      <c r="Q9" s="159">
        <f>ROUND(E9*P9,2)</f>
        <v>0</v>
      </c>
      <c r="R9" s="159"/>
      <c r="S9" s="159" t="s">
        <v>142</v>
      </c>
      <c r="T9" s="159" t="s">
        <v>142</v>
      </c>
      <c r="U9" s="159">
        <v>20.6</v>
      </c>
      <c r="V9" s="159">
        <f>ROUND(E9*U9,2)</f>
        <v>0.14000000000000001</v>
      </c>
      <c r="W9" s="159"/>
      <c r="X9" s="159" t="s">
        <v>168</v>
      </c>
      <c r="Y9" s="150"/>
      <c r="Z9" s="150"/>
      <c r="AA9" s="150"/>
      <c r="AB9" s="150"/>
      <c r="AC9" s="150"/>
      <c r="AD9" s="150"/>
      <c r="AE9" s="150"/>
      <c r="AF9" s="150"/>
      <c r="AG9" s="150" t="s">
        <v>169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57"/>
      <c r="B10" s="158"/>
      <c r="C10" s="191" t="s">
        <v>170</v>
      </c>
      <c r="D10" s="187"/>
      <c r="E10" s="188">
        <v>6.7299999999999999E-3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171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4">
        <v>2</v>
      </c>
      <c r="B11" s="175" t="s">
        <v>172</v>
      </c>
      <c r="C11" s="182" t="s">
        <v>173</v>
      </c>
      <c r="D11" s="176" t="s">
        <v>174</v>
      </c>
      <c r="E11" s="177">
        <v>1</v>
      </c>
      <c r="F11" s="178"/>
      <c r="G11" s="179">
        <f>ROUND(E11*F11,2)</f>
        <v>0</v>
      </c>
      <c r="H11" s="160">
        <v>7.79</v>
      </c>
      <c r="I11" s="159">
        <f>ROUND(E11*H11,2)</f>
        <v>7.79</v>
      </c>
      <c r="J11" s="160">
        <v>473.71</v>
      </c>
      <c r="K11" s="159">
        <f>ROUND(E11*J11,2)</f>
        <v>473.71</v>
      </c>
      <c r="L11" s="159">
        <v>15</v>
      </c>
      <c r="M11" s="159">
        <f>G11*(1+L11/100)</f>
        <v>0</v>
      </c>
      <c r="N11" s="159">
        <v>1.6000000000000001E-4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142</v>
      </c>
      <c r="T11" s="159" t="s">
        <v>142</v>
      </c>
      <c r="U11" s="159">
        <v>0.94</v>
      </c>
      <c r="V11" s="159">
        <f>ROUND(E11*U11,2)</f>
        <v>0.94</v>
      </c>
      <c r="W11" s="159"/>
      <c r="X11" s="159" t="s">
        <v>168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169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4">
        <v>3</v>
      </c>
      <c r="B12" s="175" t="s">
        <v>175</v>
      </c>
      <c r="C12" s="182" t="s">
        <v>176</v>
      </c>
      <c r="D12" s="176" t="s">
        <v>174</v>
      </c>
      <c r="E12" s="177">
        <v>1</v>
      </c>
      <c r="F12" s="178"/>
      <c r="G12" s="179">
        <f>ROUND(E12*F12,2)</f>
        <v>0</v>
      </c>
      <c r="H12" s="160">
        <v>11.69</v>
      </c>
      <c r="I12" s="159">
        <f>ROUND(E12*H12,2)</f>
        <v>11.69</v>
      </c>
      <c r="J12" s="160">
        <v>524.30999999999995</v>
      </c>
      <c r="K12" s="159">
        <f>ROUND(E12*J12,2)</f>
        <v>524.30999999999995</v>
      </c>
      <c r="L12" s="159">
        <v>15</v>
      </c>
      <c r="M12" s="159">
        <f>G12*(1+L12/100)</f>
        <v>0</v>
      </c>
      <c r="N12" s="159">
        <v>2.4000000000000001E-4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142</v>
      </c>
      <c r="T12" s="159" t="s">
        <v>142</v>
      </c>
      <c r="U12" s="159">
        <v>1.04</v>
      </c>
      <c r="V12" s="159">
        <f>ROUND(E12*U12,2)</f>
        <v>1.04</v>
      </c>
      <c r="W12" s="159"/>
      <c r="X12" s="159" t="s">
        <v>168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169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68">
        <v>4</v>
      </c>
      <c r="B13" s="169" t="s">
        <v>177</v>
      </c>
      <c r="C13" s="183" t="s">
        <v>178</v>
      </c>
      <c r="D13" s="170" t="s">
        <v>179</v>
      </c>
      <c r="E13" s="171">
        <v>4.58</v>
      </c>
      <c r="F13" s="172"/>
      <c r="G13" s="173">
        <f>ROUND(E13*F13,2)</f>
        <v>0</v>
      </c>
      <c r="H13" s="160">
        <v>494.06</v>
      </c>
      <c r="I13" s="159">
        <f>ROUND(E13*H13,2)</f>
        <v>2262.79</v>
      </c>
      <c r="J13" s="160">
        <v>252.94</v>
      </c>
      <c r="K13" s="159">
        <f>ROUND(E13*J13,2)</f>
        <v>1158.47</v>
      </c>
      <c r="L13" s="159">
        <v>15</v>
      </c>
      <c r="M13" s="159">
        <f>G13*(1+L13/100)</f>
        <v>0</v>
      </c>
      <c r="N13" s="159">
        <v>7.4709999999999999E-2</v>
      </c>
      <c r="O13" s="159">
        <f>ROUND(E13*N13,2)</f>
        <v>0.34</v>
      </c>
      <c r="P13" s="159">
        <v>0</v>
      </c>
      <c r="Q13" s="159">
        <f>ROUND(E13*P13,2)</f>
        <v>0</v>
      </c>
      <c r="R13" s="159"/>
      <c r="S13" s="159" t="s">
        <v>142</v>
      </c>
      <c r="T13" s="159" t="s">
        <v>142</v>
      </c>
      <c r="U13" s="159">
        <v>0.52915000000000001</v>
      </c>
      <c r="V13" s="159">
        <f>ROUND(E13*U13,2)</f>
        <v>2.42</v>
      </c>
      <c r="W13" s="159"/>
      <c r="X13" s="159" t="s">
        <v>168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169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57"/>
      <c r="B14" s="158"/>
      <c r="C14" s="191" t="s">
        <v>180</v>
      </c>
      <c r="D14" s="187"/>
      <c r="E14" s="188">
        <v>5.98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171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57"/>
      <c r="B15" s="158"/>
      <c r="C15" s="191" t="s">
        <v>181</v>
      </c>
      <c r="D15" s="187"/>
      <c r="E15" s="188">
        <v>-1.4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171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68">
        <v>5</v>
      </c>
      <c r="B16" s="169" t="s">
        <v>182</v>
      </c>
      <c r="C16" s="183" t="s">
        <v>183</v>
      </c>
      <c r="D16" s="170" t="s">
        <v>184</v>
      </c>
      <c r="E16" s="171">
        <v>5.2</v>
      </c>
      <c r="F16" s="172"/>
      <c r="G16" s="173">
        <f>ROUND(E16*F16,2)</f>
        <v>0</v>
      </c>
      <c r="H16" s="160">
        <v>24.99</v>
      </c>
      <c r="I16" s="159">
        <f>ROUND(E16*H16,2)</f>
        <v>129.94999999999999</v>
      </c>
      <c r="J16" s="160">
        <v>108.51</v>
      </c>
      <c r="K16" s="159">
        <f>ROUND(E16*J16,2)</f>
        <v>564.25</v>
      </c>
      <c r="L16" s="159">
        <v>15</v>
      </c>
      <c r="M16" s="159">
        <f>G16*(1+L16/100)</f>
        <v>0</v>
      </c>
      <c r="N16" s="159">
        <v>1.0200000000000001E-3</v>
      </c>
      <c r="O16" s="159">
        <f>ROUND(E16*N16,2)</f>
        <v>0.01</v>
      </c>
      <c r="P16" s="159">
        <v>0</v>
      </c>
      <c r="Q16" s="159">
        <f>ROUND(E16*P16,2)</f>
        <v>0</v>
      </c>
      <c r="R16" s="159"/>
      <c r="S16" s="159" t="s">
        <v>142</v>
      </c>
      <c r="T16" s="159" t="s">
        <v>142</v>
      </c>
      <c r="U16" s="159">
        <v>0.223</v>
      </c>
      <c r="V16" s="159">
        <f>ROUND(E16*U16,2)</f>
        <v>1.1599999999999999</v>
      </c>
      <c r="W16" s="159"/>
      <c r="X16" s="159" t="s">
        <v>168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169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7"/>
      <c r="B17" s="158"/>
      <c r="C17" s="191" t="s">
        <v>185</v>
      </c>
      <c r="D17" s="187"/>
      <c r="E17" s="188">
        <v>5.2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171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68">
        <v>6</v>
      </c>
      <c r="B18" s="169" t="s">
        <v>186</v>
      </c>
      <c r="C18" s="183" t="s">
        <v>187</v>
      </c>
      <c r="D18" s="170" t="s">
        <v>179</v>
      </c>
      <c r="E18" s="171">
        <v>3.8250000000000002</v>
      </c>
      <c r="F18" s="172"/>
      <c r="G18" s="173">
        <f>ROUND(E18*F18,2)</f>
        <v>0</v>
      </c>
      <c r="H18" s="160">
        <v>473.03</v>
      </c>
      <c r="I18" s="159">
        <f>ROUND(E18*H18,2)</f>
        <v>1809.34</v>
      </c>
      <c r="J18" s="160">
        <v>371.97</v>
      </c>
      <c r="K18" s="159">
        <f>ROUND(E18*J18,2)</f>
        <v>1422.79</v>
      </c>
      <c r="L18" s="159">
        <v>15</v>
      </c>
      <c r="M18" s="159">
        <f>G18*(1+L18/100)</f>
        <v>0</v>
      </c>
      <c r="N18" s="159">
        <v>7.392E-2</v>
      </c>
      <c r="O18" s="159">
        <f>ROUND(E18*N18,2)</f>
        <v>0.28000000000000003</v>
      </c>
      <c r="P18" s="159">
        <v>0</v>
      </c>
      <c r="Q18" s="159">
        <f>ROUND(E18*P18,2)</f>
        <v>0</v>
      </c>
      <c r="R18" s="159"/>
      <c r="S18" s="159" t="s">
        <v>142</v>
      </c>
      <c r="T18" s="159" t="s">
        <v>142</v>
      </c>
      <c r="U18" s="159">
        <v>0.77700000000000002</v>
      </c>
      <c r="V18" s="159">
        <f>ROUND(E18*U18,2)</f>
        <v>2.97</v>
      </c>
      <c r="W18" s="159"/>
      <c r="X18" s="159" t="s">
        <v>168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169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57"/>
      <c r="B19" s="158"/>
      <c r="C19" s="191" t="s">
        <v>188</v>
      </c>
      <c r="D19" s="187"/>
      <c r="E19" s="188">
        <v>2.1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171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57"/>
      <c r="B20" s="158"/>
      <c r="C20" s="191" t="s">
        <v>189</v>
      </c>
      <c r="D20" s="187"/>
      <c r="E20" s="188">
        <v>1.7250000000000001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171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68">
        <v>7</v>
      </c>
      <c r="B21" s="169" t="s">
        <v>190</v>
      </c>
      <c r="C21" s="183" t="s">
        <v>191</v>
      </c>
      <c r="D21" s="170" t="s">
        <v>179</v>
      </c>
      <c r="E21" s="171">
        <v>6.89</v>
      </c>
      <c r="F21" s="172"/>
      <c r="G21" s="173">
        <f>ROUND(E21*F21,2)</f>
        <v>0</v>
      </c>
      <c r="H21" s="160">
        <v>0</v>
      </c>
      <c r="I21" s="159">
        <f>ROUND(E21*H21,2)</f>
        <v>0</v>
      </c>
      <c r="J21" s="160">
        <v>292.5</v>
      </c>
      <c r="K21" s="159">
        <f>ROUND(E21*J21,2)</f>
        <v>2015.33</v>
      </c>
      <c r="L21" s="159">
        <v>15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142</v>
      </c>
      <c r="T21" s="159" t="s">
        <v>142</v>
      </c>
      <c r="U21" s="159">
        <v>0.57999999999999996</v>
      </c>
      <c r="V21" s="159">
        <f>ROUND(E21*U21,2)</f>
        <v>4</v>
      </c>
      <c r="W21" s="159"/>
      <c r="X21" s="159" t="s">
        <v>168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169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57"/>
      <c r="B22" s="158"/>
      <c r="C22" s="191" t="s">
        <v>192</v>
      </c>
      <c r="D22" s="187"/>
      <c r="E22" s="188">
        <v>3.68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171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57"/>
      <c r="B23" s="158"/>
      <c r="C23" s="191" t="s">
        <v>193</v>
      </c>
      <c r="D23" s="187"/>
      <c r="E23" s="188">
        <v>3.21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171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74">
        <v>8</v>
      </c>
      <c r="B24" s="175" t="s">
        <v>46</v>
      </c>
      <c r="C24" s="182" t="s">
        <v>194</v>
      </c>
      <c r="D24" s="176" t="s">
        <v>195</v>
      </c>
      <c r="E24" s="177">
        <v>1</v>
      </c>
      <c r="F24" s="178"/>
      <c r="G24" s="179">
        <f>ROUND(E24*F24,2)</f>
        <v>0</v>
      </c>
      <c r="H24" s="160">
        <v>1346</v>
      </c>
      <c r="I24" s="159">
        <f>ROUND(E24*H24,2)</f>
        <v>1346</v>
      </c>
      <c r="J24" s="160">
        <v>0</v>
      </c>
      <c r="K24" s="159">
        <f>ROUND(E24*J24,2)</f>
        <v>0</v>
      </c>
      <c r="L24" s="159">
        <v>15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154</v>
      </c>
      <c r="T24" s="159" t="s">
        <v>143</v>
      </c>
      <c r="U24" s="159">
        <v>0</v>
      </c>
      <c r="V24" s="159">
        <f>ROUND(E24*U24,2)</f>
        <v>0</v>
      </c>
      <c r="W24" s="159"/>
      <c r="X24" s="159" t="s">
        <v>196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197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5">
      <c r="A25" s="168">
        <v>9</v>
      </c>
      <c r="B25" s="169" t="s">
        <v>198</v>
      </c>
      <c r="C25" s="183" t="s">
        <v>199</v>
      </c>
      <c r="D25" s="170" t="s">
        <v>167</v>
      </c>
      <c r="E25" s="171">
        <v>6.7299999999999999E-3</v>
      </c>
      <c r="F25" s="172"/>
      <c r="G25" s="173">
        <f>ROUND(E25*F25,2)</f>
        <v>0</v>
      </c>
      <c r="H25" s="160">
        <v>40320</v>
      </c>
      <c r="I25" s="159">
        <f>ROUND(E25*H25,2)</f>
        <v>271.35000000000002</v>
      </c>
      <c r="J25" s="160">
        <v>0</v>
      </c>
      <c r="K25" s="159">
        <f>ROUND(E25*J25,2)</f>
        <v>0</v>
      </c>
      <c r="L25" s="159">
        <v>15</v>
      </c>
      <c r="M25" s="159">
        <f>G25*(1+L25/100)</f>
        <v>0</v>
      </c>
      <c r="N25" s="159">
        <v>1</v>
      </c>
      <c r="O25" s="159">
        <f>ROUND(E25*N25,2)</f>
        <v>0.01</v>
      </c>
      <c r="P25" s="159">
        <v>0</v>
      </c>
      <c r="Q25" s="159">
        <f>ROUND(E25*P25,2)</f>
        <v>0</v>
      </c>
      <c r="R25" s="159" t="s">
        <v>200</v>
      </c>
      <c r="S25" s="159" t="s">
        <v>142</v>
      </c>
      <c r="T25" s="159" t="s">
        <v>142</v>
      </c>
      <c r="U25" s="159">
        <v>0</v>
      </c>
      <c r="V25" s="159">
        <f>ROUND(E25*U25,2)</f>
        <v>0</v>
      </c>
      <c r="W25" s="159"/>
      <c r="X25" s="159" t="s">
        <v>196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197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57"/>
      <c r="B26" s="158"/>
      <c r="C26" s="191" t="s">
        <v>170</v>
      </c>
      <c r="D26" s="187"/>
      <c r="E26" s="188">
        <v>6.7299999999999999E-3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171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5">
      <c r="A27" s="174">
        <v>10</v>
      </c>
      <c r="B27" s="175" t="s">
        <v>201</v>
      </c>
      <c r="C27" s="182" t="s">
        <v>202</v>
      </c>
      <c r="D27" s="176" t="s">
        <v>174</v>
      </c>
      <c r="E27" s="177">
        <v>1</v>
      </c>
      <c r="F27" s="178"/>
      <c r="G27" s="179">
        <f>ROUND(E27*F27,2)</f>
        <v>0</v>
      </c>
      <c r="H27" s="160">
        <v>104</v>
      </c>
      <c r="I27" s="159">
        <f>ROUND(E27*H27,2)</f>
        <v>104</v>
      </c>
      <c r="J27" s="160">
        <v>0</v>
      </c>
      <c r="K27" s="159">
        <f>ROUND(E27*J27,2)</f>
        <v>0</v>
      </c>
      <c r="L27" s="159">
        <v>15</v>
      </c>
      <c r="M27" s="159">
        <f>G27*(1+L27/100)</f>
        <v>0</v>
      </c>
      <c r="N27" s="159">
        <v>5.9999999999999995E-4</v>
      </c>
      <c r="O27" s="159">
        <f>ROUND(E27*N27,2)</f>
        <v>0</v>
      </c>
      <c r="P27" s="159">
        <v>0</v>
      </c>
      <c r="Q27" s="159">
        <f>ROUND(E27*P27,2)</f>
        <v>0</v>
      </c>
      <c r="R27" s="159" t="s">
        <v>200</v>
      </c>
      <c r="S27" s="159" t="s">
        <v>142</v>
      </c>
      <c r="T27" s="159" t="s">
        <v>142</v>
      </c>
      <c r="U27" s="159">
        <v>0</v>
      </c>
      <c r="V27" s="159">
        <f>ROUND(E27*U27,2)</f>
        <v>0</v>
      </c>
      <c r="W27" s="159"/>
      <c r="X27" s="159" t="s">
        <v>196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197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68">
        <v>11</v>
      </c>
      <c r="B28" s="169" t="s">
        <v>203</v>
      </c>
      <c r="C28" s="183" t="s">
        <v>204</v>
      </c>
      <c r="D28" s="170" t="s">
        <v>179</v>
      </c>
      <c r="E28" s="171">
        <v>4.16</v>
      </c>
      <c r="F28" s="172"/>
      <c r="G28" s="173">
        <f>ROUND(E28*F28,2)</f>
        <v>0</v>
      </c>
      <c r="H28" s="160">
        <v>0</v>
      </c>
      <c r="I28" s="159">
        <f>ROUND(E28*H28,2)</f>
        <v>0</v>
      </c>
      <c r="J28" s="160">
        <v>692</v>
      </c>
      <c r="K28" s="159">
        <f>ROUND(E28*J28,2)</f>
        <v>2878.72</v>
      </c>
      <c r="L28" s="159">
        <v>15</v>
      </c>
      <c r="M28" s="159">
        <f>G28*(1+L28/100)</f>
        <v>0</v>
      </c>
      <c r="N28" s="159">
        <v>1.1469999999999999E-2</v>
      </c>
      <c r="O28" s="159">
        <f>ROUND(E28*N28,2)</f>
        <v>0.05</v>
      </c>
      <c r="P28" s="159">
        <v>0</v>
      </c>
      <c r="Q28" s="159">
        <f>ROUND(E28*P28,2)</f>
        <v>0</v>
      </c>
      <c r="R28" s="159"/>
      <c r="S28" s="159" t="s">
        <v>142</v>
      </c>
      <c r="T28" s="159" t="s">
        <v>142</v>
      </c>
      <c r="U28" s="159">
        <v>0</v>
      </c>
      <c r="V28" s="159">
        <f>ROUND(E28*U28,2)</f>
        <v>0</v>
      </c>
      <c r="W28" s="159"/>
      <c r="X28" s="159" t="s">
        <v>205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206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57"/>
      <c r="B29" s="158"/>
      <c r="C29" s="191" t="s">
        <v>207</v>
      </c>
      <c r="D29" s="187"/>
      <c r="E29" s="188">
        <v>4.16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171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5">
      <c r="A30" s="162" t="s">
        <v>137</v>
      </c>
      <c r="B30" s="163" t="s">
        <v>59</v>
      </c>
      <c r="C30" s="181" t="s">
        <v>60</v>
      </c>
      <c r="D30" s="164"/>
      <c r="E30" s="165"/>
      <c r="F30" s="166"/>
      <c r="G30" s="167">
        <f>SUMIF(AG31:AG34,"&lt;&gt;NOR",G31:G34)</f>
        <v>0</v>
      </c>
      <c r="H30" s="161"/>
      <c r="I30" s="161">
        <f>SUM(I31:I34)</f>
        <v>2133.2799999999997</v>
      </c>
      <c r="J30" s="161"/>
      <c r="K30" s="161">
        <f>SUM(K31:K34)</f>
        <v>3576.88</v>
      </c>
      <c r="L30" s="161"/>
      <c r="M30" s="161">
        <f>SUM(M31:M34)</f>
        <v>0</v>
      </c>
      <c r="N30" s="161"/>
      <c r="O30" s="161">
        <f>SUM(O31:O34)</f>
        <v>0.08</v>
      </c>
      <c r="P30" s="161"/>
      <c r="Q30" s="161">
        <f>SUM(Q31:Q34)</f>
        <v>0</v>
      </c>
      <c r="R30" s="161"/>
      <c r="S30" s="161"/>
      <c r="T30" s="161"/>
      <c r="U30" s="161"/>
      <c r="V30" s="161">
        <f>SUM(V31:V34)</f>
        <v>6.55</v>
      </c>
      <c r="W30" s="161"/>
      <c r="X30" s="161"/>
      <c r="AG30" t="s">
        <v>138</v>
      </c>
    </row>
    <row r="31" spans="1:60" outlineLevel="1" x14ac:dyDescent="0.25">
      <c r="A31" s="168">
        <v>12</v>
      </c>
      <c r="B31" s="169" t="s">
        <v>208</v>
      </c>
      <c r="C31" s="183" t="s">
        <v>209</v>
      </c>
      <c r="D31" s="170" t="s">
        <v>179</v>
      </c>
      <c r="E31" s="171">
        <v>3.68</v>
      </c>
      <c r="F31" s="172"/>
      <c r="G31" s="173">
        <f>ROUND(E31*F31,2)</f>
        <v>0</v>
      </c>
      <c r="H31" s="160">
        <v>285.86</v>
      </c>
      <c r="I31" s="159">
        <f>ROUND(E31*H31,2)</f>
        <v>1051.96</v>
      </c>
      <c r="J31" s="160">
        <v>519.14</v>
      </c>
      <c r="K31" s="159">
        <f>ROUND(E31*J31,2)</f>
        <v>1910.44</v>
      </c>
      <c r="L31" s="159">
        <v>15</v>
      </c>
      <c r="M31" s="159">
        <f>G31*(1+L31/100)</f>
        <v>0</v>
      </c>
      <c r="N31" s="159">
        <v>1.1900000000000001E-2</v>
      </c>
      <c r="O31" s="159">
        <f>ROUND(E31*N31,2)</f>
        <v>0.04</v>
      </c>
      <c r="P31" s="159">
        <v>0</v>
      </c>
      <c r="Q31" s="159">
        <f>ROUND(E31*P31,2)</f>
        <v>0</v>
      </c>
      <c r="R31" s="159"/>
      <c r="S31" s="159" t="s">
        <v>142</v>
      </c>
      <c r="T31" s="159" t="s">
        <v>142</v>
      </c>
      <c r="U31" s="159">
        <v>0.95</v>
      </c>
      <c r="V31" s="159">
        <f>ROUND(E31*U31,2)</f>
        <v>3.5</v>
      </c>
      <c r="W31" s="159"/>
      <c r="X31" s="159" t="s">
        <v>168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169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57"/>
      <c r="B32" s="158"/>
      <c r="C32" s="191" t="s">
        <v>192</v>
      </c>
      <c r="D32" s="187"/>
      <c r="E32" s="188">
        <v>3.68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171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68">
        <v>13</v>
      </c>
      <c r="B33" s="169" t="s">
        <v>210</v>
      </c>
      <c r="C33" s="183" t="s">
        <v>211</v>
      </c>
      <c r="D33" s="170" t="s">
        <v>179</v>
      </c>
      <c r="E33" s="171">
        <v>3.21</v>
      </c>
      <c r="F33" s="172"/>
      <c r="G33" s="173">
        <f>ROUND(E33*F33,2)</f>
        <v>0</v>
      </c>
      <c r="H33" s="160">
        <v>336.86</v>
      </c>
      <c r="I33" s="159">
        <f>ROUND(E33*H33,2)</f>
        <v>1081.32</v>
      </c>
      <c r="J33" s="160">
        <v>519.14</v>
      </c>
      <c r="K33" s="159">
        <f>ROUND(E33*J33,2)</f>
        <v>1666.44</v>
      </c>
      <c r="L33" s="159">
        <v>15</v>
      </c>
      <c r="M33" s="159">
        <f>G33*(1+L33/100)</f>
        <v>0</v>
      </c>
      <c r="N33" s="159">
        <v>1.201E-2</v>
      </c>
      <c r="O33" s="159">
        <f>ROUND(E33*N33,2)</f>
        <v>0.04</v>
      </c>
      <c r="P33" s="159">
        <v>0</v>
      </c>
      <c r="Q33" s="159">
        <f>ROUND(E33*P33,2)</f>
        <v>0</v>
      </c>
      <c r="R33" s="159"/>
      <c r="S33" s="159" t="s">
        <v>142</v>
      </c>
      <c r="T33" s="159" t="s">
        <v>142</v>
      </c>
      <c r="U33" s="159">
        <v>0.95</v>
      </c>
      <c r="V33" s="159">
        <f>ROUND(E33*U33,2)</f>
        <v>3.05</v>
      </c>
      <c r="W33" s="159"/>
      <c r="X33" s="159" t="s">
        <v>168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169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57"/>
      <c r="B34" s="158"/>
      <c r="C34" s="191" t="s">
        <v>193</v>
      </c>
      <c r="D34" s="187"/>
      <c r="E34" s="188">
        <v>3.21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171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5">
      <c r="A35" s="162" t="s">
        <v>137</v>
      </c>
      <c r="B35" s="163" t="s">
        <v>61</v>
      </c>
      <c r="C35" s="181" t="s">
        <v>62</v>
      </c>
      <c r="D35" s="164"/>
      <c r="E35" s="165"/>
      <c r="F35" s="166"/>
      <c r="G35" s="167">
        <f>SUMIF(AG36:AG60,"&lt;&gt;NOR",G36:G60)</f>
        <v>0</v>
      </c>
      <c r="H35" s="161"/>
      <c r="I35" s="161">
        <f>SUM(I36:I60)</f>
        <v>4170.26</v>
      </c>
      <c r="J35" s="161"/>
      <c r="K35" s="161">
        <f>SUM(K36:K60)</f>
        <v>16626.100000000002</v>
      </c>
      <c r="L35" s="161"/>
      <c r="M35" s="161">
        <f>SUM(M36:M60)</f>
        <v>0</v>
      </c>
      <c r="N35" s="161"/>
      <c r="O35" s="161">
        <f>SUM(O36:O60)</f>
        <v>1.2200000000000002</v>
      </c>
      <c r="P35" s="161"/>
      <c r="Q35" s="161">
        <f>SUM(Q36:Q60)</f>
        <v>0</v>
      </c>
      <c r="R35" s="161"/>
      <c r="S35" s="161"/>
      <c r="T35" s="161"/>
      <c r="U35" s="161"/>
      <c r="V35" s="161">
        <f>SUM(V36:V60)</f>
        <v>33.839999999999996</v>
      </c>
      <c r="W35" s="161"/>
      <c r="X35" s="161"/>
      <c r="AG35" t="s">
        <v>138</v>
      </c>
    </row>
    <row r="36" spans="1:60" outlineLevel="1" x14ac:dyDescent="0.25">
      <c r="A36" s="168">
        <v>14</v>
      </c>
      <c r="B36" s="169" t="s">
        <v>212</v>
      </c>
      <c r="C36" s="183" t="s">
        <v>213</v>
      </c>
      <c r="D36" s="170" t="s">
        <v>179</v>
      </c>
      <c r="E36" s="171">
        <v>68.17</v>
      </c>
      <c r="F36" s="172"/>
      <c r="G36" s="173">
        <f>ROUND(E36*F36,2)</f>
        <v>0</v>
      </c>
      <c r="H36" s="160">
        <v>28.71</v>
      </c>
      <c r="I36" s="159">
        <f>ROUND(E36*H36,2)</f>
        <v>1957.16</v>
      </c>
      <c r="J36" s="160">
        <v>119.79</v>
      </c>
      <c r="K36" s="159">
        <f>ROUND(E36*J36,2)</f>
        <v>8166.08</v>
      </c>
      <c r="L36" s="159">
        <v>15</v>
      </c>
      <c r="M36" s="159">
        <f>G36*(1+L36/100)</f>
        <v>0</v>
      </c>
      <c r="N36" s="159">
        <v>4.8999999999999998E-3</v>
      </c>
      <c r="O36" s="159">
        <f>ROUND(E36*N36,2)</f>
        <v>0.33</v>
      </c>
      <c r="P36" s="159">
        <v>0</v>
      </c>
      <c r="Q36" s="159">
        <f>ROUND(E36*P36,2)</f>
        <v>0</v>
      </c>
      <c r="R36" s="159"/>
      <c r="S36" s="159" t="s">
        <v>142</v>
      </c>
      <c r="T36" s="159" t="s">
        <v>142</v>
      </c>
      <c r="U36" s="159">
        <v>0.25</v>
      </c>
      <c r="V36" s="159">
        <f>ROUND(E36*U36,2)</f>
        <v>17.04</v>
      </c>
      <c r="W36" s="159"/>
      <c r="X36" s="159" t="s">
        <v>168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169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57"/>
      <c r="B37" s="158"/>
      <c r="C37" s="191" t="s">
        <v>214</v>
      </c>
      <c r="D37" s="187"/>
      <c r="E37" s="188">
        <v>14.3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171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5">
      <c r="A38" s="157"/>
      <c r="B38" s="158"/>
      <c r="C38" s="191" t="s">
        <v>215</v>
      </c>
      <c r="D38" s="187"/>
      <c r="E38" s="188">
        <v>-1.6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171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57"/>
      <c r="B39" s="158"/>
      <c r="C39" s="191" t="s">
        <v>216</v>
      </c>
      <c r="D39" s="187"/>
      <c r="E39" s="188">
        <v>-1.4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171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57"/>
      <c r="B40" s="158"/>
      <c r="C40" s="191" t="s">
        <v>217</v>
      </c>
      <c r="D40" s="187"/>
      <c r="E40" s="188">
        <v>54.86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171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57"/>
      <c r="B41" s="158"/>
      <c r="C41" s="191" t="s">
        <v>218</v>
      </c>
      <c r="D41" s="187"/>
      <c r="E41" s="188">
        <v>-1.6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171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57"/>
      <c r="B42" s="158"/>
      <c r="C42" s="191" t="s">
        <v>219</v>
      </c>
      <c r="D42" s="187"/>
      <c r="E42" s="188">
        <v>-1.35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171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57"/>
      <c r="B43" s="158"/>
      <c r="C43" s="191" t="s">
        <v>220</v>
      </c>
      <c r="D43" s="187"/>
      <c r="E43" s="188">
        <v>-3.6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171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57"/>
      <c r="B44" s="158"/>
      <c r="C44" s="191" t="s">
        <v>221</v>
      </c>
      <c r="D44" s="187"/>
      <c r="E44" s="188">
        <v>4.78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171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57"/>
      <c r="B45" s="158"/>
      <c r="C45" s="191" t="s">
        <v>222</v>
      </c>
      <c r="D45" s="187"/>
      <c r="E45" s="188">
        <v>3.78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171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68">
        <v>15</v>
      </c>
      <c r="B46" s="169" t="s">
        <v>223</v>
      </c>
      <c r="C46" s="183" t="s">
        <v>224</v>
      </c>
      <c r="D46" s="170" t="s">
        <v>179</v>
      </c>
      <c r="E46" s="171">
        <v>4.95</v>
      </c>
      <c r="F46" s="172"/>
      <c r="G46" s="173">
        <f>ROUND(E46*F46,2)</f>
        <v>0</v>
      </c>
      <c r="H46" s="160">
        <v>14.53</v>
      </c>
      <c r="I46" s="159">
        <f>ROUND(E46*H46,2)</f>
        <v>71.92</v>
      </c>
      <c r="J46" s="160">
        <v>34.369999999999997</v>
      </c>
      <c r="K46" s="159">
        <f>ROUND(E46*J46,2)</f>
        <v>170.13</v>
      </c>
      <c r="L46" s="159">
        <v>15</v>
      </c>
      <c r="M46" s="159">
        <f>G46*(1+L46/100)</f>
        <v>0</v>
      </c>
      <c r="N46" s="159">
        <v>4.0000000000000003E-5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142</v>
      </c>
      <c r="T46" s="159" t="s">
        <v>142</v>
      </c>
      <c r="U46" s="159">
        <v>7.8E-2</v>
      </c>
      <c r="V46" s="159">
        <f>ROUND(E46*U46,2)</f>
        <v>0.39</v>
      </c>
      <c r="W46" s="159"/>
      <c r="X46" s="159" t="s">
        <v>168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169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5">
      <c r="A47" s="157"/>
      <c r="B47" s="158"/>
      <c r="C47" s="191" t="s">
        <v>225</v>
      </c>
      <c r="D47" s="187"/>
      <c r="E47" s="188">
        <v>1.35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171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57"/>
      <c r="B48" s="158"/>
      <c r="C48" s="191" t="s">
        <v>226</v>
      </c>
      <c r="D48" s="187"/>
      <c r="E48" s="188">
        <v>3.6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171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0.399999999999999" outlineLevel="1" x14ac:dyDescent="0.25">
      <c r="A49" s="168">
        <v>16</v>
      </c>
      <c r="B49" s="169" t="s">
        <v>227</v>
      </c>
      <c r="C49" s="183" t="s">
        <v>228</v>
      </c>
      <c r="D49" s="170" t="s">
        <v>179</v>
      </c>
      <c r="E49" s="171">
        <v>19.2</v>
      </c>
      <c r="F49" s="172"/>
      <c r="G49" s="173">
        <f>ROUND(E49*F49,2)</f>
        <v>0</v>
      </c>
      <c r="H49" s="160">
        <v>16.05</v>
      </c>
      <c r="I49" s="159">
        <f>ROUND(E49*H49,2)</f>
        <v>308.16000000000003</v>
      </c>
      <c r="J49" s="160">
        <v>96.45</v>
      </c>
      <c r="K49" s="159">
        <f>ROUND(E49*J49,2)</f>
        <v>1851.84</v>
      </c>
      <c r="L49" s="159">
        <v>15</v>
      </c>
      <c r="M49" s="159">
        <f>G49*(1+L49/100)</f>
        <v>0</v>
      </c>
      <c r="N49" s="159">
        <v>6.0899999999999999E-3</v>
      </c>
      <c r="O49" s="159">
        <f>ROUND(E49*N49,2)</f>
        <v>0.12</v>
      </c>
      <c r="P49" s="159">
        <v>0</v>
      </c>
      <c r="Q49" s="159">
        <f>ROUND(E49*P49,2)</f>
        <v>0</v>
      </c>
      <c r="R49" s="159"/>
      <c r="S49" s="159" t="s">
        <v>142</v>
      </c>
      <c r="T49" s="159" t="s">
        <v>142</v>
      </c>
      <c r="U49" s="159">
        <v>0.19273999999999999</v>
      </c>
      <c r="V49" s="159">
        <f>ROUND(E49*U49,2)</f>
        <v>3.7</v>
      </c>
      <c r="W49" s="159"/>
      <c r="X49" s="159" t="s">
        <v>168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169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57"/>
      <c r="B50" s="158"/>
      <c r="C50" s="191" t="s">
        <v>229</v>
      </c>
      <c r="D50" s="187"/>
      <c r="E50" s="188">
        <v>19.2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171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68">
        <v>17</v>
      </c>
      <c r="B51" s="169" t="s">
        <v>230</v>
      </c>
      <c r="C51" s="183" t="s">
        <v>231</v>
      </c>
      <c r="D51" s="170" t="s">
        <v>179</v>
      </c>
      <c r="E51" s="171">
        <v>1.61</v>
      </c>
      <c r="F51" s="172"/>
      <c r="G51" s="173">
        <f>ROUND(E51*F51,2)</f>
        <v>0</v>
      </c>
      <c r="H51" s="160">
        <v>164.95</v>
      </c>
      <c r="I51" s="159">
        <f>ROUND(E51*H51,2)</f>
        <v>265.57</v>
      </c>
      <c r="J51" s="160">
        <v>930.05</v>
      </c>
      <c r="K51" s="159">
        <f>ROUND(E51*J51,2)</f>
        <v>1497.38</v>
      </c>
      <c r="L51" s="159">
        <v>15</v>
      </c>
      <c r="M51" s="159">
        <f>G51*(1+L51/100)</f>
        <v>0</v>
      </c>
      <c r="N51" s="159">
        <v>5.8500000000000003E-2</v>
      </c>
      <c r="O51" s="159">
        <f>ROUND(E51*N51,2)</f>
        <v>0.09</v>
      </c>
      <c r="P51" s="159">
        <v>0</v>
      </c>
      <c r="Q51" s="159">
        <f>ROUND(E51*P51,2)</f>
        <v>0</v>
      </c>
      <c r="R51" s="159"/>
      <c r="S51" s="159" t="s">
        <v>142</v>
      </c>
      <c r="T51" s="159" t="s">
        <v>142</v>
      </c>
      <c r="U51" s="159">
        <v>1.86904</v>
      </c>
      <c r="V51" s="159">
        <f>ROUND(E51*U51,2)</f>
        <v>3.01</v>
      </c>
      <c r="W51" s="159"/>
      <c r="X51" s="159" t="s">
        <v>168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169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57"/>
      <c r="B52" s="158"/>
      <c r="C52" s="191" t="s">
        <v>232</v>
      </c>
      <c r="D52" s="187"/>
      <c r="E52" s="188">
        <v>0.56000000000000005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171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57"/>
      <c r="B53" s="158"/>
      <c r="C53" s="191" t="s">
        <v>233</v>
      </c>
      <c r="D53" s="187"/>
      <c r="E53" s="188">
        <v>0.3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171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5">
      <c r="A54" s="157"/>
      <c r="B54" s="158"/>
      <c r="C54" s="191" t="s">
        <v>234</v>
      </c>
      <c r="D54" s="187"/>
      <c r="E54" s="188">
        <v>0.75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171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0.399999999999999" outlineLevel="1" x14ac:dyDescent="0.25">
      <c r="A55" s="168">
        <v>18</v>
      </c>
      <c r="B55" s="169" t="s">
        <v>235</v>
      </c>
      <c r="C55" s="183" t="s">
        <v>236</v>
      </c>
      <c r="D55" s="170" t="s">
        <v>179</v>
      </c>
      <c r="E55" s="171">
        <v>9.56</v>
      </c>
      <c r="F55" s="172"/>
      <c r="G55" s="173">
        <f>ROUND(E55*F55,2)</f>
        <v>0</v>
      </c>
      <c r="H55" s="160">
        <v>92.82</v>
      </c>
      <c r="I55" s="159">
        <f>ROUND(E55*H55,2)</f>
        <v>887.36</v>
      </c>
      <c r="J55" s="160">
        <v>186.18</v>
      </c>
      <c r="K55" s="159">
        <f>ROUND(E55*J55,2)</f>
        <v>1779.88</v>
      </c>
      <c r="L55" s="159">
        <v>15</v>
      </c>
      <c r="M55" s="159">
        <f>G55*(1+L55/100)</f>
        <v>0</v>
      </c>
      <c r="N55" s="159">
        <v>3.6099999999999999E-3</v>
      </c>
      <c r="O55" s="159">
        <f>ROUND(E55*N55,2)</f>
        <v>0.03</v>
      </c>
      <c r="P55" s="159">
        <v>0</v>
      </c>
      <c r="Q55" s="159">
        <f>ROUND(E55*P55,2)</f>
        <v>0</v>
      </c>
      <c r="R55" s="159"/>
      <c r="S55" s="159" t="s">
        <v>142</v>
      </c>
      <c r="T55" s="159" t="s">
        <v>142</v>
      </c>
      <c r="U55" s="159">
        <v>0.36199999999999999</v>
      </c>
      <c r="V55" s="159">
        <f>ROUND(E55*U55,2)</f>
        <v>3.46</v>
      </c>
      <c r="W55" s="159"/>
      <c r="X55" s="159" t="s">
        <v>168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169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57"/>
      <c r="B56" s="158"/>
      <c r="C56" s="191" t="s">
        <v>237</v>
      </c>
      <c r="D56" s="187"/>
      <c r="E56" s="188">
        <v>9.56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171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68">
        <v>19</v>
      </c>
      <c r="B57" s="169" t="s">
        <v>238</v>
      </c>
      <c r="C57" s="183" t="s">
        <v>239</v>
      </c>
      <c r="D57" s="170" t="s">
        <v>179</v>
      </c>
      <c r="E57" s="171">
        <v>11.84</v>
      </c>
      <c r="F57" s="172"/>
      <c r="G57" s="173">
        <f>ROUND(E57*F57,2)</f>
        <v>0</v>
      </c>
      <c r="H57" s="160">
        <v>57.44</v>
      </c>
      <c r="I57" s="159">
        <f>ROUND(E57*H57,2)</f>
        <v>680.09</v>
      </c>
      <c r="J57" s="160">
        <v>212.06</v>
      </c>
      <c r="K57" s="159">
        <f>ROUND(E57*J57,2)</f>
        <v>2510.79</v>
      </c>
      <c r="L57" s="159">
        <v>15</v>
      </c>
      <c r="M57" s="159">
        <f>G57*(1+L57/100)</f>
        <v>0</v>
      </c>
      <c r="N57" s="159">
        <v>5.5129999999999998E-2</v>
      </c>
      <c r="O57" s="159">
        <f>ROUND(E57*N57,2)</f>
        <v>0.65</v>
      </c>
      <c r="P57" s="159">
        <v>0</v>
      </c>
      <c r="Q57" s="159">
        <f>ROUND(E57*P57,2)</f>
        <v>0</v>
      </c>
      <c r="R57" s="159"/>
      <c r="S57" s="159" t="s">
        <v>142</v>
      </c>
      <c r="T57" s="159" t="s">
        <v>142</v>
      </c>
      <c r="U57" s="159">
        <v>0.44800000000000001</v>
      </c>
      <c r="V57" s="159">
        <f>ROUND(E57*U57,2)</f>
        <v>5.3</v>
      </c>
      <c r="W57" s="159"/>
      <c r="X57" s="159" t="s">
        <v>168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169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7"/>
      <c r="B58" s="158"/>
      <c r="C58" s="191" t="s">
        <v>240</v>
      </c>
      <c r="D58" s="187"/>
      <c r="E58" s="188">
        <v>10.4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171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57"/>
      <c r="B59" s="158"/>
      <c r="C59" s="191" t="s">
        <v>241</v>
      </c>
      <c r="D59" s="187"/>
      <c r="E59" s="188">
        <v>1.44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0"/>
      <c r="Z59" s="150"/>
      <c r="AA59" s="150"/>
      <c r="AB59" s="150"/>
      <c r="AC59" s="150"/>
      <c r="AD59" s="150"/>
      <c r="AE59" s="150"/>
      <c r="AF59" s="150"/>
      <c r="AG59" s="150" t="s">
        <v>171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0.399999999999999" outlineLevel="1" x14ac:dyDescent="0.25">
      <c r="A60" s="174">
        <v>20</v>
      </c>
      <c r="B60" s="175" t="s">
        <v>242</v>
      </c>
      <c r="C60" s="182" t="s">
        <v>243</v>
      </c>
      <c r="D60" s="176" t="s">
        <v>184</v>
      </c>
      <c r="E60" s="177">
        <v>10</v>
      </c>
      <c r="F60" s="178"/>
      <c r="G60" s="179">
        <f>ROUND(E60*F60,2)</f>
        <v>0</v>
      </c>
      <c r="H60" s="160">
        <v>0</v>
      </c>
      <c r="I60" s="159">
        <f>ROUND(E60*H60,2)</f>
        <v>0</v>
      </c>
      <c r="J60" s="160">
        <v>65</v>
      </c>
      <c r="K60" s="159">
        <f>ROUND(E60*J60,2)</f>
        <v>650</v>
      </c>
      <c r="L60" s="159">
        <v>15</v>
      </c>
      <c r="M60" s="159">
        <f>G60*(1+L60/100)</f>
        <v>0</v>
      </c>
      <c r="N60" s="159">
        <v>0</v>
      </c>
      <c r="O60" s="159">
        <f>ROUND(E60*N60,2)</f>
        <v>0</v>
      </c>
      <c r="P60" s="159">
        <v>0</v>
      </c>
      <c r="Q60" s="159">
        <f>ROUND(E60*P60,2)</f>
        <v>0</v>
      </c>
      <c r="R60" s="159"/>
      <c r="S60" s="159" t="s">
        <v>154</v>
      </c>
      <c r="T60" s="159" t="s">
        <v>143</v>
      </c>
      <c r="U60" s="159">
        <v>9.4E-2</v>
      </c>
      <c r="V60" s="159">
        <f>ROUND(E60*U60,2)</f>
        <v>0.94</v>
      </c>
      <c r="W60" s="159"/>
      <c r="X60" s="159" t="s">
        <v>168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169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x14ac:dyDescent="0.25">
      <c r="A61" s="162" t="s">
        <v>137</v>
      </c>
      <c r="B61" s="163" t="s">
        <v>63</v>
      </c>
      <c r="C61" s="181" t="s">
        <v>64</v>
      </c>
      <c r="D61" s="164"/>
      <c r="E61" s="165"/>
      <c r="F61" s="166"/>
      <c r="G61" s="167">
        <f>SUMIF(AG62:AG73,"&lt;&gt;NOR",G62:G73)</f>
        <v>0</v>
      </c>
      <c r="H61" s="161"/>
      <c r="I61" s="161">
        <f>SUM(I62:I73)</f>
        <v>9044.7899999999991</v>
      </c>
      <c r="J61" s="161"/>
      <c r="K61" s="161">
        <f>SUM(K62:K73)</f>
        <v>6680.2699999999995</v>
      </c>
      <c r="L61" s="161"/>
      <c r="M61" s="161">
        <f>SUM(M62:M73)</f>
        <v>0</v>
      </c>
      <c r="N61" s="161"/>
      <c r="O61" s="161">
        <f>SUM(O62:O73)</f>
        <v>0.47000000000000003</v>
      </c>
      <c r="P61" s="161"/>
      <c r="Q61" s="161">
        <f>SUM(Q62:Q73)</f>
        <v>0</v>
      </c>
      <c r="R61" s="161"/>
      <c r="S61" s="161"/>
      <c r="T61" s="161"/>
      <c r="U61" s="161"/>
      <c r="V61" s="161">
        <f>SUM(V62:V73)</f>
        <v>13.1</v>
      </c>
      <c r="W61" s="161"/>
      <c r="X61" s="161"/>
      <c r="AG61" t="s">
        <v>138</v>
      </c>
    </row>
    <row r="62" spans="1:60" outlineLevel="1" x14ac:dyDescent="0.25">
      <c r="A62" s="168">
        <v>21</v>
      </c>
      <c r="B62" s="169" t="s">
        <v>244</v>
      </c>
      <c r="C62" s="183" t="s">
        <v>245</v>
      </c>
      <c r="D62" s="170" t="s">
        <v>179</v>
      </c>
      <c r="E62" s="171">
        <v>25.59</v>
      </c>
      <c r="F62" s="172"/>
      <c r="G62" s="173">
        <f>ROUND(E62*F62,2)</f>
        <v>0</v>
      </c>
      <c r="H62" s="160">
        <v>41.83</v>
      </c>
      <c r="I62" s="159">
        <f>ROUND(E62*H62,2)</f>
        <v>1070.43</v>
      </c>
      <c r="J62" s="160">
        <v>41.37</v>
      </c>
      <c r="K62" s="159">
        <f>ROUND(E62*J62,2)</f>
        <v>1058.6600000000001</v>
      </c>
      <c r="L62" s="159">
        <v>15</v>
      </c>
      <c r="M62" s="159">
        <f>G62*(1+L62/100)</f>
        <v>0</v>
      </c>
      <c r="N62" s="159">
        <v>2.5999999999999998E-4</v>
      </c>
      <c r="O62" s="159">
        <f>ROUND(E62*N62,2)</f>
        <v>0.01</v>
      </c>
      <c r="P62" s="159">
        <v>0</v>
      </c>
      <c r="Q62" s="159">
        <f>ROUND(E62*P62,2)</f>
        <v>0</v>
      </c>
      <c r="R62" s="159"/>
      <c r="S62" s="159" t="s">
        <v>142</v>
      </c>
      <c r="T62" s="159" t="s">
        <v>142</v>
      </c>
      <c r="U62" s="159">
        <v>0.09</v>
      </c>
      <c r="V62" s="159">
        <f>ROUND(E62*U62,2)</f>
        <v>2.2999999999999998</v>
      </c>
      <c r="W62" s="159"/>
      <c r="X62" s="159" t="s">
        <v>168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169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57"/>
      <c r="B63" s="158"/>
      <c r="C63" s="191" t="s">
        <v>192</v>
      </c>
      <c r="D63" s="187"/>
      <c r="E63" s="188">
        <v>3.68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0"/>
      <c r="Z63" s="150"/>
      <c r="AA63" s="150"/>
      <c r="AB63" s="150"/>
      <c r="AC63" s="150"/>
      <c r="AD63" s="150"/>
      <c r="AE63" s="150"/>
      <c r="AF63" s="150"/>
      <c r="AG63" s="150" t="s">
        <v>171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57"/>
      <c r="B64" s="158"/>
      <c r="C64" s="191" t="s">
        <v>246</v>
      </c>
      <c r="D64" s="187"/>
      <c r="E64" s="188">
        <v>3.46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171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57"/>
      <c r="B65" s="158"/>
      <c r="C65" s="191" t="s">
        <v>247</v>
      </c>
      <c r="D65" s="187"/>
      <c r="E65" s="188">
        <v>18.45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171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5">
      <c r="A66" s="168">
        <v>22</v>
      </c>
      <c r="B66" s="169" t="s">
        <v>248</v>
      </c>
      <c r="C66" s="183" t="s">
        <v>249</v>
      </c>
      <c r="D66" s="170" t="s">
        <v>179</v>
      </c>
      <c r="E66" s="171">
        <v>25.59</v>
      </c>
      <c r="F66" s="172"/>
      <c r="G66" s="173">
        <f>ROUND(E66*F66,2)</f>
        <v>0</v>
      </c>
      <c r="H66" s="160">
        <v>311.62</v>
      </c>
      <c r="I66" s="159">
        <f>ROUND(E66*H66,2)</f>
        <v>7974.36</v>
      </c>
      <c r="J66" s="160">
        <v>176.88</v>
      </c>
      <c r="K66" s="159">
        <f>ROUND(E66*J66,2)</f>
        <v>4526.3599999999997</v>
      </c>
      <c r="L66" s="159">
        <v>15</v>
      </c>
      <c r="M66" s="159">
        <f>G66*(1+L66/100)</f>
        <v>0</v>
      </c>
      <c r="N66" s="159">
        <v>1.806E-2</v>
      </c>
      <c r="O66" s="159">
        <f>ROUND(E66*N66,2)</f>
        <v>0.46</v>
      </c>
      <c r="P66" s="159">
        <v>0</v>
      </c>
      <c r="Q66" s="159">
        <f>ROUND(E66*P66,2)</f>
        <v>0</v>
      </c>
      <c r="R66" s="159"/>
      <c r="S66" s="159" t="s">
        <v>142</v>
      </c>
      <c r="T66" s="159" t="s">
        <v>142</v>
      </c>
      <c r="U66" s="159">
        <v>0.372</v>
      </c>
      <c r="V66" s="159">
        <f>ROUND(E66*U66,2)</f>
        <v>9.52</v>
      </c>
      <c r="W66" s="159"/>
      <c r="X66" s="159" t="s">
        <v>168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169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5">
      <c r="A67" s="157"/>
      <c r="B67" s="158"/>
      <c r="C67" s="191" t="s">
        <v>192</v>
      </c>
      <c r="D67" s="187"/>
      <c r="E67" s="188">
        <v>3.68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171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5">
      <c r="A68" s="157"/>
      <c r="B68" s="158"/>
      <c r="C68" s="191" t="s">
        <v>246</v>
      </c>
      <c r="D68" s="187"/>
      <c r="E68" s="188">
        <v>3.46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0"/>
      <c r="Z68" s="150"/>
      <c r="AA68" s="150"/>
      <c r="AB68" s="150"/>
      <c r="AC68" s="150"/>
      <c r="AD68" s="150"/>
      <c r="AE68" s="150"/>
      <c r="AF68" s="150"/>
      <c r="AG68" s="150" t="s">
        <v>171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5">
      <c r="A69" s="157"/>
      <c r="B69" s="158"/>
      <c r="C69" s="191" t="s">
        <v>247</v>
      </c>
      <c r="D69" s="187"/>
      <c r="E69" s="188">
        <v>18.45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171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0.399999999999999" outlineLevel="1" x14ac:dyDescent="0.25">
      <c r="A70" s="168">
        <v>23</v>
      </c>
      <c r="B70" s="169" t="s">
        <v>250</v>
      </c>
      <c r="C70" s="183" t="s">
        <v>251</v>
      </c>
      <c r="D70" s="170" t="s">
        <v>179</v>
      </c>
      <c r="E70" s="171">
        <v>25.59</v>
      </c>
      <c r="F70" s="172"/>
      <c r="G70" s="173">
        <f>ROUND(E70*F70,2)</f>
        <v>0</v>
      </c>
      <c r="H70" s="160">
        <v>0</v>
      </c>
      <c r="I70" s="159">
        <f>ROUND(E70*H70,2)</f>
        <v>0</v>
      </c>
      <c r="J70" s="160">
        <v>42.8</v>
      </c>
      <c r="K70" s="159">
        <f>ROUND(E70*J70,2)</f>
        <v>1095.25</v>
      </c>
      <c r="L70" s="159">
        <v>15</v>
      </c>
      <c r="M70" s="159">
        <f>G70*(1+L70/100)</f>
        <v>0</v>
      </c>
      <c r="N70" s="159">
        <v>0</v>
      </c>
      <c r="O70" s="159">
        <f>ROUND(E70*N70,2)</f>
        <v>0</v>
      </c>
      <c r="P70" s="159">
        <v>0</v>
      </c>
      <c r="Q70" s="159">
        <f>ROUND(E70*P70,2)</f>
        <v>0</v>
      </c>
      <c r="R70" s="159"/>
      <c r="S70" s="159" t="s">
        <v>142</v>
      </c>
      <c r="T70" s="159" t="s">
        <v>142</v>
      </c>
      <c r="U70" s="159">
        <v>0.05</v>
      </c>
      <c r="V70" s="159">
        <f>ROUND(E70*U70,2)</f>
        <v>1.28</v>
      </c>
      <c r="W70" s="159"/>
      <c r="X70" s="159" t="s">
        <v>168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169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57"/>
      <c r="B71" s="158"/>
      <c r="C71" s="191" t="s">
        <v>192</v>
      </c>
      <c r="D71" s="187"/>
      <c r="E71" s="188">
        <v>3.68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171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57"/>
      <c r="B72" s="158"/>
      <c r="C72" s="191" t="s">
        <v>246</v>
      </c>
      <c r="D72" s="187"/>
      <c r="E72" s="188">
        <v>3.46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171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57"/>
      <c r="B73" s="158"/>
      <c r="C73" s="191" t="s">
        <v>247</v>
      </c>
      <c r="D73" s="187"/>
      <c r="E73" s="188">
        <v>18.45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0"/>
      <c r="Z73" s="150"/>
      <c r="AA73" s="150"/>
      <c r="AB73" s="150"/>
      <c r="AC73" s="150"/>
      <c r="AD73" s="150"/>
      <c r="AE73" s="150"/>
      <c r="AF73" s="150"/>
      <c r="AG73" s="150" t="s">
        <v>171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x14ac:dyDescent="0.25">
      <c r="A74" s="162" t="s">
        <v>137</v>
      </c>
      <c r="B74" s="163" t="s">
        <v>65</v>
      </c>
      <c r="C74" s="181" t="s">
        <v>66</v>
      </c>
      <c r="D74" s="164"/>
      <c r="E74" s="165"/>
      <c r="F74" s="166"/>
      <c r="G74" s="167">
        <f>SUMIF(AG75:AG76,"&lt;&gt;NOR",G75:G76)</f>
        <v>0</v>
      </c>
      <c r="H74" s="161"/>
      <c r="I74" s="161">
        <f>SUM(I75:I76)</f>
        <v>1208.52</v>
      </c>
      <c r="J74" s="161"/>
      <c r="K74" s="161">
        <f>SUM(K75:K76)</f>
        <v>903.48</v>
      </c>
      <c r="L74" s="161"/>
      <c r="M74" s="161">
        <f>SUM(M75:M76)</f>
        <v>0</v>
      </c>
      <c r="N74" s="161"/>
      <c r="O74" s="161">
        <f>SUM(O75:O76)</f>
        <v>0.03</v>
      </c>
      <c r="P74" s="161"/>
      <c r="Q74" s="161">
        <f>SUM(Q75:Q76)</f>
        <v>0</v>
      </c>
      <c r="R74" s="161"/>
      <c r="S74" s="161"/>
      <c r="T74" s="161"/>
      <c r="U74" s="161"/>
      <c r="V74" s="161">
        <f>SUM(V75:V76)</f>
        <v>1.86</v>
      </c>
      <c r="W74" s="161"/>
      <c r="X74" s="161"/>
      <c r="AG74" t="s">
        <v>138</v>
      </c>
    </row>
    <row r="75" spans="1:60" outlineLevel="1" x14ac:dyDescent="0.25">
      <c r="A75" s="174">
        <v>24</v>
      </c>
      <c r="B75" s="175" t="s">
        <v>252</v>
      </c>
      <c r="C75" s="182" t="s">
        <v>253</v>
      </c>
      <c r="D75" s="176" t="s">
        <v>174</v>
      </c>
      <c r="E75" s="177">
        <v>1</v>
      </c>
      <c r="F75" s="178"/>
      <c r="G75" s="179">
        <f>ROUND(E75*F75,2)</f>
        <v>0</v>
      </c>
      <c r="H75" s="160">
        <v>19.52</v>
      </c>
      <c r="I75" s="159">
        <f>ROUND(E75*H75,2)</f>
        <v>19.52</v>
      </c>
      <c r="J75" s="160">
        <v>903.48</v>
      </c>
      <c r="K75" s="159">
        <f>ROUND(E75*J75,2)</f>
        <v>903.48</v>
      </c>
      <c r="L75" s="159">
        <v>15</v>
      </c>
      <c r="M75" s="159">
        <f>G75*(1+L75/100)</f>
        <v>0</v>
      </c>
      <c r="N75" s="159">
        <v>1.8970000000000001E-2</v>
      </c>
      <c r="O75" s="159">
        <f>ROUND(E75*N75,2)</f>
        <v>0.02</v>
      </c>
      <c r="P75" s="159">
        <v>0</v>
      </c>
      <c r="Q75" s="159">
        <f>ROUND(E75*P75,2)</f>
        <v>0</v>
      </c>
      <c r="R75" s="159"/>
      <c r="S75" s="159" t="s">
        <v>142</v>
      </c>
      <c r="T75" s="159" t="s">
        <v>142</v>
      </c>
      <c r="U75" s="159">
        <v>1.86</v>
      </c>
      <c r="V75" s="159">
        <f>ROUND(E75*U75,2)</f>
        <v>1.86</v>
      </c>
      <c r="W75" s="159"/>
      <c r="X75" s="159" t="s">
        <v>168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169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0.399999999999999" outlineLevel="1" x14ac:dyDescent="0.25">
      <c r="A76" s="174">
        <v>25</v>
      </c>
      <c r="B76" s="175" t="s">
        <v>254</v>
      </c>
      <c r="C76" s="182" t="s">
        <v>255</v>
      </c>
      <c r="D76" s="176" t="s">
        <v>174</v>
      </c>
      <c r="E76" s="177">
        <v>1</v>
      </c>
      <c r="F76" s="178"/>
      <c r="G76" s="179">
        <f>ROUND(E76*F76,2)</f>
        <v>0</v>
      </c>
      <c r="H76" s="160">
        <v>1189</v>
      </c>
      <c r="I76" s="159">
        <f>ROUND(E76*H76,2)</f>
        <v>1189</v>
      </c>
      <c r="J76" s="160">
        <v>0</v>
      </c>
      <c r="K76" s="159">
        <f>ROUND(E76*J76,2)</f>
        <v>0</v>
      </c>
      <c r="L76" s="159">
        <v>15</v>
      </c>
      <c r="M76" s="159">
        <f>G76*(1+L76/100)</f>
        <v>0</v>
      </c>
      <c r="N76" s="159">
        <v>1.056E-2</v>
      </c>
      <c r="O76" s="159">
        <f>ROUND(E76*N76,2)</f>
        <v>0.01</v>
      </c>
      <c r="P76" s="159">
        <v>0</v>
      </c>
      <c r="Q76" s="159">
        <f>ROUND(E76*P76,2)</f>
        <v>0</v>
      </c>
      <c r="R76" s="159" t="s">
        <v>200</v>
      </c>
      <c r="S76" s="159" t="s">
        <v>142</v>
      </c>
      <c r="T76" s="159" t="s">
        <v>142</v>
      </c>
      <c r="U76" s="159">
        <v>0</v>
      </c>
      <c r="V76" s="159">
        <f>ROUND(E76*U76,2)</f>
        <v>0</v>
      </c>
      <c r="W76" s="159"/>
      <c r="X76" s="159" t="s">
        <v>196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197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6.4" x14ac:dyDescent="0.25">
      <c r="A77" s="162" t="s">
        <v>137</v>
      </c>
      <c r="B77" s="163" t="s">
        <v>69</v>
      </c>
      <c r="C77" s="181" t="s">
        <v>70</v>
      </c>
      <c r="D77" s="164"/>
      <c r="E77" s="165"/>
      <c r="F77" s="166"/>
      <c r="G77" s="167">
        <f>SUMIF(AG78:AG84,"&lt;&gt;NOR",G78:G84)</f>
        <v>0</v>
      </c>
      <c r="H77" s="161"/>
      <c r="I77" s="161">
        <f>SUM(I78:I84)</f>
        <v>45.61</v>
      </c>
      <c r="J77" s="161"/>
      <c r="K77" s="161">
        <f>SUM(K78:K84)</f>
        <v>3467.2599999999998</v>
      </c>
      <c r="L77" s="161"/>
      <c r="M77" s="161">
        <f>SUM(M78:M84)</f>
        <v>0</v>
      </c>
      <c r="N77" s="161"/>
      <c r="O77" s="161">
        <f>SUM(O78:O84)</f>
        <v>0</v>
      </c>
      <c r="P77" s="161"/>
      <c r="Q77" s="161">
        <f>SUM(Q78:Q84)</f>
        <v>0</v>
      </c>
      <c r="R77" s="161"/>
      <c r="S77" s="161"/>
      <c r="T77" s="161"/>
      <c r="U77" s="161"/>
      <c r="V77" s="161">
        <f>SUM(V78:V84)</f>
        <v>8.75</v>
      </c>
      <c r="W77" s="161"/>
      <c r="X77" s="161"/>
      <c r="AG77" t="s">
        <v>138</v>
      </c>
    </row>
    <row r="78" spans="1:60" outlineLevel="1" x14ac:dyDescent="0.25">
      <c r="A78" s="168">
        <v>26</v>
      </c>
      <c r="B78" s="169" t="s">
        <v>256</v>
      </c>
      <c r="C78" s="183" t="s">
        <v>257</v>
      </c>
      <c r="D78" s="170" t="s">
        <v>179</v>
      </c>
      <c r="E78" s="171">
        <v>26.34</v>
      </c>
      <c r="F78" s="172"/>
      <c r="G78" s="173">
        <f>ROUND(E78*F78,2)</f>
        <v>0</v>
      </c>
      <c r="H78" s="160">
        <v>1.54</v>
      </c>
      <c r="I78" s="159">
        <f>ROUND(E78*H78,2)</f>
        <v>40.56</v>
      </c>
      <c r="J78" s="160">
        <v>121.96</v>
      </c>
      <c r="K78" s="159">
        <f>ROUND(E78*J78,2)</f>
        <v>3212.43</v>
      </c>
      <c r="L78" s="159">
        <v>15</v>
      </c>
      <c r="M78" s="159">
        <f>G78*(1+L78/100)</f>
        <v>0</v>
      </c>
      <c r="N78" s="159">
        <v>4.0000000000000003E-5</v>
      </c>
      <c r="O78" s="159">
        <f>ROUND(E78*N78,2)</f>
        <v>0</v>
      </c>
      <c r="P78" s="159">
        <v>0</v>
      </c>
      <c r="Q78" s="159">
        <f>ROUND(E78*P78,2)</f>
        <v>0</v>
      </c>
      <c r="R78" s="159"/>
      <c r="S78" s="159" t="s">
        <v>142</v>
      </c>
      <c r="T78" s="159" t="s">
        <v>142</v>
      </c>
      <c r="U78" s="159">
        <v>0.308</v>
      </c>
      <c r="V78" s="159">
        <f>ROUND(E78*U78,2)</f>
        <v>8.11</v>
      </c>
      <c r="W78" s="159"/>
      <c r="X78" s="159" t="s">
        <v>168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169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57"/>
      <c r="B79" s="158"/>
      <c r="C79" s="191" t="s">
        <v>229</v>
      </c>
      <c r="D79" s="187"/>
      <c r="E79" s="188">
        <v>19.2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0"/>
      <c r="Z79" s="150"/>
      <c r="AA79" s="150"/>
      <c r="AB79" s="150"/>
      <c r="AC79" s="150"/>
      <c r="AD79" s="150"/>
      <c r="AE79" s="150"/>
      <c r="AF79" s="150"/>
      <c r="AG79" s="150" t="s">
        <v>171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57"/>
      <c r="B80" s="158"/>
      <c r="C80" s="191" t="s">
        <v>192</v>
      </c>
      <c r="D80" s="187"/>
      <c r="E80" s="188">
        <v>3.68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171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5">
      <c r="A81" s="157"/>
      <c r="B81" s="158"/>
      <c r="C81" s="191" t="s">
        <v>258</v>
      </c>
      <c r="D81" s="187"/>
      <c r="E81" s="188">
        <v>3.46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0"/>
      <c r="Z81" s="150"/>
      <c r="AA81" s="150"/>
      <c r="AB81" s="150"/>
      <c r="AC81" s="150"/>
      <c r="AD81" s="150"/>
      <c r="AE81" s="150"/>
      <c r="AF81" s="150"/>
      <c r="AG81" s="150" t="s">
        <v>171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5">
      <c r="A82" s="168">
        <v>27</v>
      </c>
      <c r="B82" s="169" t="s">
        <v>259</v>
      </c>
      <c r="C82" s="183" t="s">
        <v>260</v>
      </c>
      <c r="D82" s="170" t="s">
        <v>179</v>
      </c>
      <c r="E82" s="171">
        <v>4.95</v>
      </c>
      <c r="F82" s="172"/>
      <c r="G82" s="173">
        <f>ROUND(E82*F82,2)</f>
        <v>0</v>
      </c>
      <c r="H82" s="160">
        <v>1.02</v>
      </c>
      <c r="I82" s="159">
        <f>ROUND(E82*H82,2)</f>
        <v>5.05</v>
      </c>
      <c r="J82" s="160">
        <v>51.48</v>
      </c>
      <c r="K82" s="159">
        <f>ROUND(E82*J82,2)</f>
        <v>254.83</v>
      </c>
      <c r="L82" s="159">
        <v>15</v>
      </c>
      <c r="M82" s="159">
        <f>G82*(1+L82/100)</f>
        <v>0</v>
      </c>
      <c r="N82" s="159">
        <v>1.0000000000000001E-5</v>
      </c>
      <c r="O82" s="159">
        <f>ROUND(E82*N82,2)</f>
        <v>0</v>
      </c>
      <c r="P82" s="159">
        <v>0</v>
      </c>
      <c r="Q82" s="159">
        <f>ROUND(E82*P82,2)</f>
        <v>0</v>
      </c>
      <c r="R82" s="159"/>
      <c r="S82" s="159" t="s">
        <v>142</v>
      </c>
      <c r="T82" s="159" t="s">
        <v>142</v>
      </c>
      <c r="U82" s="159">
        <v>0.13</v>
      </c>
      <c r="V82" s="159">
        <f>ROUND(E82*U82,2)</f>
        <v>0.64</v>
      </c>
      <c r="W82" s="159"/>
      <c r="X82" s="159" t="s">
        <v>168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169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57"/>
      <c r="B83" s="158"/>
      <c r="C83" s="191" t="s">
        <v>225</v>
      </c>
      <c r="D83" s="187"/>
      <c r="E83" s="188">
        <v>1.35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0"/>
      <c r="Z83" s="150"/>
      <c r="AA83" s="150"/>
      <c r="AB83" s="150"/>
      <c r="AC83" s="150"/>
      <c r="AD83" s="150"/>
      <c r="AE83" s="150"/>
      <c r="AF83" s="150"/>
      <c r="AG83" s="150" t="s">
        <v>171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5">
      <c r="A84" s="157"/>
      <c r="B84" s="158"/>
      <c r="C84" s="191" t="s">
        <v>226</v>
      </c>
      <c r="D84" s="187"/>
      <c r="E84" s="188">
        <v>3.6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0"/>
      <c r="Z84" s="150"/>
      <c r="AA84" s="150"/>
      <c r="AB84" s="150"/>
      <c r="AC84" s="150"/>
      <c r="AD84" s="150"/>
      <c r="AE84" s="150"/>
      <c r="AF84" s="150"/>
      <c r="AG84" s="150" t="s">
        <v>171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5">
      <c r="A85" s="162" t="s">
        <v>137</v>
      </c>
      <c r="B85" s="163" t="s">
        <v>71</v>
      </c>
      <c r="C85" s="181" t="s">
        <v>72</v>
      </c>
      <c r="D85" s="164"/>
      <c r="E85" s="165"/>
      <c r="F85" s="166"/>
      <c r="G85" s="167">
        <f>SUMIF(AG86:AG95,"&lt;&gt;NOR",G86:G95)</f>
        <v>0</v>
      </c>
      <c r="H85" s="161"/>
      <c r="I85" s="161">
        <f>SUM(I86:I95)</f>
        <v>464.76</v>
      </c>
      <c r="J85" s="161"/>
      <c r="K85" s="161">
        <f>SUM(K86:K95)</f>
        <v>4346.7599999999993</v>
      </c>
      <c r="L85" s="161"/>
      <c r="M85" s="161">
        <f>SUM(M86:M95)</f>
        <v>0</v>
      </c>
      <c r="N85" s="161"/>
      <c r="O85" s="161">
        <f>SUM(O86:O95)</f>
        <v>0.01</v>
      </c>
      <c r="P85" s="161"/>
      <c r="Q85" s="161">
        <f>SUM(Q86:Q95)</f>
        <v>0.32000000000000006</v>
      </c>
      <c r="R85" s="161"/>
      <c r="S85" s="161"/>
      <c r="T85" s="161"/>
      <c r="U85" s="161"/>
      <c r="V85" s="161">
        <f>SUM(V86:V95)</f>
        <v>10.49</v>
      </c>
      <c r="W85" s="161"/>
      <c r="X85" s="161"/>
      <c r="AG85" t="s">
        <v>138</v>
      </c>
    </row>
    <row r="86" spans="1:60" outlineLevel="1" x14ac:dyDescent="0.25">
      <c r="A86" s="174">
        <v>28</v>
      </c>
      <c r="B86" s="175" t="s">
        <v>261</v>
      </c>
      <c r="C86" s="182" t="s">
        <v>262</v>
      </c>
      <c r="D86" s="176" t="s">
        <v>174</v>
      </c>
      <c r="E86" s="177">
        <v>3</v>
      </c>
      <c r="F86" s="178"/>
      <c r="G86" s="179">
        <f t="shared" ref="G86:G91" si="0">ROUND(E86*F86,2)</f>
        <v>0</v>
      </c>
      <c r="H86" s="160">
        <v>0</v>
      </c>
      <c r="I86" s="159">
        <f t="shared" ref="I86:I91" si="1">ROUND(E86*H86,2)</f>
        <v>0</v>
      </c>
      <c r="J86" s="160">
        <v>17.600000000000001</v>
      </c>
      <c r="K86" s="159">
        <f t="shared" ref="K86:K91" si="2">ROUND(E86*J86,2)</f>
        <v>52.8</v>
      </c>
      <c r="L86" s="159">
        <v>15</v>
      </c>
      <c r="M86" s="159">
        <f t="shared" ref="M86:M91" si="3">G86*(1+L86/100)</f>
        <v>0</v>
      </c>
      <c r="N86" s="159">
        <v>0</v>
      </c>
      <c r="O86" s="159">
        <f t="shared" ref="O86:O91" si="4">ROUND(E86*N86,2)</f>
        <v>0</v>
      </c>
      <c r="P86" s="159">
        <v>0</v>
      </c>
      <c r="Q86" s="159">
        <f t="shared" ref="Q86:Q91" si="5">ROUND(E86*P86,2)</f>
        <v>0</v>
      </c>
      <c r="R86" s="159"/>
      <c r="S86" s="159" t="s">
        <v>142</v>
      </c>
      <c r="T86" s="159" t="s">
        <v>142</v>
      </c>
      <c r="U86" s="159">
        <v>0.05</v>
      </c>
      <c r="V86" s="159">
        <f t="shared" ref="V86:V91" si="6">ROUND(E86*U86,2)</f>
        <v>0.15</v>
      </c>
      <c r="W86" s="159"/>
      <c r="X86" s="159" t="s">
        <v>168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169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74">
        <v>29</v>
      </c>
      <c r="B87" s="175" t="s">
        <v>263</v>
      </c>
      <c r="C87" s="182" t="s">
        <v>264</v>
      </c>
      <c r="D87" s="176" t="s">
        <v>184</v>
      </c>
      <c r="E87" s="177">
        <v>8</v>
      </c>
      <c r="F87" s="178"/>
      <c r="G87" s="179">
        <f t="shared" si="0"/>
        <v>0</v>
      </c>
      <c r="H87" s="160">
        <v>13.06</v>
      </c>
      <c r="I87" s="159">
        <f t="shared" si="1"/>
        <v>104.48</v>
      </c>
      <c r="J87" s="160">
        <v>99.94</v>
      </c>
      <c r="K87" s="159">
        <f t="shared" si="2"/>
        <v>799.52</v>
      </c>
      <c r="L87" s="159">
        <v>15</v>
      </c>
      <c r="M87" s="159">
        <f t="shared" si="3"/>
        <v>0</v>
      </c>
      <c r="N87" s="159">
        <v>4.8999999999999998E-4</v>
      </c>
      <c r="O87" s="159">
        <f t="shared" si="4"/>
        <v>0</v>
      </c>
      <c r="P87" s="159">
        <v>6.0000000000000001E-3</v>
      </c>
      <c r="Q87" s="159">
        <f t="shared" si="5"/>
        <v>0.05</v>
      </c>
      <c r="R87" s="159"/>
      <c r="S87" s="159" t="s">
        <v>142</v>
      </c>
      <c r="T87" s="159" t="s">
        <v>142</v>
      </c>
      <c r="U87" s="159">
        <v>0.27400000000000002</v>
      </c>
      <c r="V87" s="159">
        <f t="shared" si="6"/>
        <v>2.19</v>
      </c>
      <c r="W87" s="159"/>
      <c r="X87" s="159" t="s">
        <v>168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169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74">
        <v>30</v>
      </c>
      <c r="B88" s="175" t="s">
        <v>265</v>
      </c>
      <c r="C88" s="182" t="s">
        <v>266</v>
      </c>
      <c r="D88" s="176" t="s">
        <v>184</v>
      </c>
      <c r="E88" s="177">
        <v>2</v>
      </c>
      <c r="F88" s="178"/>
      <c r="G88" s="179">
        <f t="shared" si="0"/>
        <v>0</v>
      </c>
      <c r="H88" s="160">
        <v>13.06</v>
      </c>
      <c r="I88" s="159">
        <f t="shared" si="1"/>
        <v>26.12</v>
      </c>
      <c r="J88" s="160">
        <v>151.94</v>
      </c>
      <c r="K88" s="159">
        <f t="shared" si="2"/>
        <v>303.88</v>
      </c>
      <c r="L88" s="159">
        <v>15</v>
      </c>
      <c r="M88" s="159">
        <f t="shared" si="3"/>
        <v>0</v>
      </c>
      <c r="N88" s="159">
        <v>4.8999999999999998E-4</v>
      </c>
      <c r="O88" s="159">
        <f t="shared" si="4"/>
        <v>0</v>
      </c>
      <c r="P88" s="159">
        <v>2.7E-2</v>
      </c>
      <c r="Q88" s="159">
        <f t="shared" si="5"/>
        <v>0.05</v>
      </c>
      <c r="R88" s="159"/>
      <c r="S88" s="159" t="s">
        <v>142</v>
      </c>
      <c r="T88" s="159" t="s">
        <v>142</v>
      </c>
      <c r="U88" s="159">
        <v>0.42199999999999999</v>
      </c>
      <c r="V88" s="159">
        <f t="shared" si="6"/>
        <v>0.84</v>
      </c>
      <c r="W88" s="159"/>
      <c r="X88" s="159" t="s">
        <v>168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169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74">
        <v>31</v>
      </c>
      <c r="B89" s="175" t="s">
        <v>267</v>
      </c>
      <c r="C89" s="182" t="s">
        <v>268</v>
      </c>
      <c r="D89" s="176" t="s">
        <v>184</v>
      </c>
      <c r="E89" s="177">
        <v>20</v>
      </c>
      <c r="F89" s="178"/>
      <c r="G89" s="179">
        <f t="shared" si="0"/>
        <v>0</v>
      </c>
      <c r="H89" s="160">
        <v>13.02</v>
      </c>
      <c r="I89" s="159">
        <f t="shared" si="1"/>
        <v>260.39999999999998</v>
      </c>
      <c r="J89" s="160">
        <v>102.48</v>
      </c>
      <c r="K89" s="159">
        <f t="shared" si="2"/>
        <v>2049.6</v>
      </c>
      <c r="L89" s="159">
        <v>15</v>
      </c>
      <c r="M89" s="159">
        <f t="shared" si="3"/>
        <v>0</v>
      </c>
      <c r="N89" s="159">
        <v>0</v>
      </c>
      <c r="O89" s="159">
        <f t="shared" si="4"/>
        <v>0</v>
      </c>
      <c r="P89" s="159">
        <v>2.16E-3</v>
      </c>
      <c r="Q89" s="159">
        <f t="shared" si="5"/>
        <v>0.04</v>
      </c>
      <c r="R89" s="159"/>
      <c r="S89" s="159" t="s">
        <v>142</v>
      </c>
      <c r="T89" s="159" t="s">
        <v>142</v>
      </c>
      <c r="U89" s="159">
        <v>0.26500000000000001</v>
      </c>
      <c r="V89" s="159">
        <f t="shared" si="6"/>
        <v>5.3</v>
      </c>
      <c r="W89" s="159"/>
      <c r="X89" s="159" t="s">
        <v>168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169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74">
        <v>32</v>
      </c>
      <c r="B90" s="175" t="s">
        <v>269</v>
      </c>
      <c r="C90" s="182" t="s">
        <v>270</v>
      </c>
      <c r="D90" s="176" t="s">
        <v>184</v>
      </c>
      <c r="E90" s="177">
        <v>5</v>
      </c>
      <c r="F90" s="178"/>
      <c r="G90" s="179">
        <f t="shared" si="0"/>
        <v>0</v>
      </c>
      <c r="H90" s="160">
        <v>13.06</v>
      </c>
      <c r="I90" s="159">
        <f t="shared" si="1"/>
        <v>65.3</v>
      </c>
      <c r="J90" s="160">
        <v>42.54</v>
      </c>
      <c r="K90" s="159">
        <f t="shared" si="2"/>
        <v>212.7</v>
      </c>
      <c r="L90" s="159">
        <v>15</v>
      </c>
      <c r="M90" s="159">
        <f t="shared" si="3"/>
        <v>0</v>
      </c>
      <c r="N90" s="159">
        <v>4.8999999999999998E-4</v>
      </c>
      <c r="O90" s="159">
        <f t="shared" si="4"/>
        <v>0</v>
      </c>
      <c r="P90" s="159">
        <v>1E-3</v>
      </c>
      <c r="Q90" s="159">
        <f t="shared" si="5"/>
        <v>0.01</v>
      </c>
      <c r="R90" s="159"/>
      <c r="S90" s="159" t="s">
        <v>142</v>
      </c>
      <c r="T90" s="159" t="s">
        <v>142</v>
      </c>
      <c r="U90" s="159">
        <v>0.111</v>
      </c>
      <c r="V90" s="159">
        <f t="shared" si="6"/>
        <v>0.56000000000000005</v>
      </c>
      <c r="W90" s="159"/>
      <c r="X90" s="159" t="s">
        <v>168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169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68">
        <v>33</v>
      </c>
      <c r="B91" s="169" t="s">
        <v>271</v>
      </c>
      <c r="C91" s="183" t="s">
        <v>272</v>
      </c>
      <c r="D91" s="170" t="s">
        <v>179</v>
      </c>
      <c r="E91" s="171">
        <v>19.2</v>
      </c>
      <c r="F91" s="172"/>
      <c r="G91" s="173">
        <f t="shared" si="0"/>
        <v>0</v>
      </c>
      <c r="H91" s="160">
        <v>0</v>
      </c>
      <c r="I91" s="159">
        <f t="shared" si="1"/>
        <v>0</v>
      </c>
      <c r="J91" s="160">
        <v>10.5</v>
      </c>
      <c r="K91" s="159">
        <f t="shared" si="2"/>
        <v>201.6</v>
      </c>
      <c r="L91" s="159">
        <v>15</v>
      </c>
      <c r="M91" s="159">
        <f t="shared" si="3"/>
        <v>0</v>
      </c>
      <c r="N91" s="159">
        <v>0</v>
      </c>
      <c r="O91" s="159">
        <f t="shared" si="4"/>
        <v>0</v>
      </c>
      <c r="P91" s="159">
        <v>4.0000000000000001E-3</v>
      </c>
      <c r="Q91" s="159">
        <f t="shared" si="5"/>
        <v>0.08</v>
      </c>
      <c r="R91" s="159"/>
      <c r="S91" s="159" t="s">
        <v>142</v>
      </c>
      <c r="T91" s="159" t="s">
        <v>142</v>
      </c>
      <c r="U91" s="159">
        <v>0.03</v>
      </c>
      <c r="V91" s="159">
        <f t="shared" si="6"/>
        <v>0.57999999999999996</v>
      </c>
      <c r="W91" s="159"/>
      <c r="X91" s="159" t="s">
        <v>168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169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57"/>
      <c r="B92" s="158"/>
      <c r="C92" s="191" t="s">
        <v>229</v>
      </c>
      <c r="D92" s="187"/>
      <c r="E92" s="188">
        <v>19.2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0"/>
      <c r="Z92" s="150"/>
      <c r="AA92" s="150"/>
      <c r="AB92" s="150"/>
      <c r="AC92" s="150"/>
      <c r="AD92" s="150"/>
      <c r="AE92" s="150"/>
      <c r="AF92" s="150"/>
      <c r="AG92" s="150" t="s">
        <v>171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0.399999999999999" outlineLevel="1" x14ac:dyDescent="0.25">
      <c r="A93" s="174">
        <v>34</v>
      </c>
      <c r="B93" s="175" t="s">
        <v>273</v>
      </c>
      <c r="C93" s="182" t="s">
        <v>274</v>
      </c>
      <c r="D93" s="176" t="s">
        <v>174</v>
      </c>
      <c r="E93" s="177">
        <v>2</v>
      </c>
      <c r="F93" s="178"/>
      <c r="G93" s="179">
        <f>ROUND(E93*F93,2)</f>
        <v>0</v>
      </c>
      <c r="H93" s="160">
        <v>4.2300000000000004</v>
      </c>
      <c r="I93" s="159">
        <f>ROUND(E93*H93,2)</f>
        <v>8.4600000000000009</v>
      </c>
      <c r="J93" s="160">
        <v>193.77</v>
      </c>
      <c r="K93" s="159">
        <f>ROUND(E93*J93,2)</f>
        <v>387.54</v>
      </c>
      <c r="L93" s="159">
        <v>15</v>
      </c>
      <c r="M93" s="159">
        <f>G93*(1+L93/100)</f>
        <v>0</v>
      </c>
      <c r="N93" s="159">
        <v>3.6700000000000001E-3</v>
      </c>
      <c r="O93" s="159">
        <f>ROUND(E93*N93,2)</f>
        <v>0.01</v>
      </c>
      <c r="P93" s="159">
        <v>0</v>
      </c>
      <c r="Q93" s="159">
        <f>ROUND(E93*P93,2)</f>
        <v>0</v>
      </c>
      <c r="R93" s="159"/>
      <c r="S93" s="159" t="s">
        <v>142</v>
      </c>
      <c r="T93" s="159" t="s">
        <v>142</v>
      </c>
      <c r="U93" s="159">
        <v>0.433</v>
      </c>
      <c r="V93" s="159">
        <f>ROUND(E93*U93,2)</f>
        <v>0.87</v>
      </c>
      <c r="W93" s="159"/>
      <c r="X93" s="159" t="s">
        <v>168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169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0.399999999999999" outlineLevel="1" x14ac:dyDescent="0.25">
      <c r="A94" s="168">
        <v>35</v>
      </c>
      <c r="B94" s="169" t="s">
        <v>275</v>
      </c>
      <c r="C94" s="183" t="s">
        <v>276</v>
      </c>
      <c r="D94" s="170" t="s">
        <v>179</v>
      </c>
      <c r="E94" s="171">
        <v>1.44</v>
      </c>
      <c r="F94" s="172"/>
      <c r="G94" s="173">
        <f>ROUND(E94*F94,2)</f>
        <v>0</v>
      </c>
      <c r="H94" s="160">
        <v>0</v>
      </c>
      <c r="I94" s="159">
        <f>ROUND(E94*H94,2)</f>
        <v>0</v>
      </c>
      <c r="J94" s="160">
        <v>235.5</v>
      </c>
      <c r="K94" s="159">
        <f>ROUND(E94*J94,2)</f>
        <v>339.12</v>
      </c>
      <c r="L94" s="159">
        <v>15</v>
      </c>
      <c r="M94" s="159">
        <f>G94*(1+L94/100)</f>
        <v>0</v>
      </c>
      <c r="N94" s="159">
        <v>0</v>
      </c>
      <c r="O94" s="159">
        <f>ROUND(E94*N94,2)</f>
        <v>0</v>
      </c>
      <c r="P94" s="159">
        <v>6.0999999999999999E-2</v>
      </c>
      <c r="Q94" s="159">
        <f>ROUND(E94*P94,2)</f>
        <v>0.09</v>
      </c>
      <c r="R94" s="159"/>
      <c r="S94" s="159" t="s">
        <v>142</v>
      </c>
      <c r="T94" s="159" t="s">
        <v>142</v>
      </c>
      <c r="U94" s="159">
        <v>0</v>
      </c>
      <c r="V94" s="159">
        <f>ROUND(E94*U94,2)</f>
        <v>0</v>
      </c>
      <c r="W94" s="159"/>
      <c r="X94" s="159" t="s">
        <v>205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206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57"/>
      <c r="B95" s="158"/>
      <c r="C95" s="191" t="s">
        <v>241</v>
      </c>
      <c r="D95" s="187"/>
      <c r="E95" s="188">
        <v>1.44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0"/>
      <c r="Z95" s="150"/>
      <c r="AA95" s="150"/>
      <c r="AB95" s="150"/>
      <c r="AC95" s="150"/>
      <c r="AD95" s="150"/>
      <c r="AE95" s="150"/>
      <c r="AF95" s="150"/>
      <c r="AG95" s="150" t="s">
        <v>171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5">
      <c r="A96" s="162" t="s">
        <v>137</v>
      </c>
      <c r="B96" s="163" t="s">
        <v>73</v>
      </c>
      <c r="C96" s="181" t="s">
        <v>74</v>
      </c>
      <c r="D96" s="164"/>
      <c r="E96" s="165"/>
      <c r="F96" s="166"/>
      <c r="G96" s="167">
        <f>SUMIF(AG97:AG97,"&lt;&gt;NOR",G97:G97)</f>
        <v>0</v>
      </c>
      <c r="H96" s="161"/>
      <c r="I96" s="161">
        <f>SUM(I97:I97)</f>
        <v>0</v>
      </c>
      <c r="J96" s="161"/>
      <c r="K96" s="161">
        <f>SUM(K97:K97)</f>
        <v>2950.82</v>
      </c>
      <c r="L96" s="161"/>
      <c r="M96" s="161">
        <f>SUM(M97:M97)</f>
        <v>0</v>
      </c>
      <c r="N96" s="161"/>
      <c r="O96" s="161">
        <f>SUM(O97:O97)</f>
        <v>0</v>
      </c>
      <c r="P96" s="161"/>
      <c r="Q96" s="161">
        <f>SUM(Q97:Q97)</f>
        <v>0</v>
      </c>
      <c r="R96" s="161"/>
      <c r="S96" s="161"/>
      <c r="T96" s="161"/>
      <c r="U96" s="161"/>
      <c r="V96" s="161">
        <f>SUM(V97:V97)</f>
        <v>6.5</v>
      </c>
      <c r="W96" s="161"/>
      <c r="X96" s="161"/>
      <c r="AG96" t="s">
        <v>138</v>
      </c>
    </row>
    <row r="97" spans="1:60" outlineLevel="1" x14ac:dyDescent="0.25">
      <c r="A97" s="174">
        <v>36</v>
      </c>
      <c r="B97" s="175" t="s">
        <v>277</v>
      </c>
      <c r="C97" s="182" t="s">
        <v>278</v>
      </c>
      <c r="D97" s="176" t="s">
        <v>167</v>
      </c>
      <c r="E97" s="177">
        <v>2.5220699999999998</v>
      </c>
      <c r="F97" s="178"/>
      <c r="G97" s="179">
        <f>ROUND(E97*F97,2)</f>
        <v>0</v>
      </c>
      <c r="H97" s="160">
        <v>0</v>
      </c>
      <c r="I97" s="159">
        <f>ROUND(E97*H97,2)</f>
        <v>0</v>
      </c>
      <c r="J97" s="160">
        <v>1170</v>
      </c>
      <c r="K97" s="159">
        <f>ROUND(E97*J97,2)</f>
        <v>2950.82</v>
      </c>
      <c r="L97" s="159">
        <v>15</v>
      </c>
      <c r="M97" s="159">
        <f>G97*(1+L97/100)</f>
        <v>0</v>
      </c>
      <c r="N97" s="159">
        <v>0</v>
      </c>
      <c r="O97" s="159">
        <f>ROUND(E97*N97,2)</f>
        <v>0</v>
      </c>
      <c r="P97" s="159">
        <v>0</v>
      </c>
      <c r="Q97" s="159">
        <f>ROUND(E97*P97,2)</f>
        <v>0</v>
      </c>
      <c r="R97" s="159"/>
      <c r="S97" s="159" t="s">
        <v>142</v>
      </c>
      <c r="T97" s="159" t="s">
        <v>142</v>
      </c>
      <c r="U97" s="159">
        <v>2.577</v>
      </c>
      <c r="V97" s="159">
        <f>ROUND(E97*U97,2)</f>
        <v>6.5</v>
      </c>
      <c r="W97" s="159"/>
      <c r="X97" s="159" t="s">
        <v>279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280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x14ac:dyDescent="0.25">
      <c r="A98" s="162" t="s">
        <v>137</v>
      </c>
      <c r="B98" s="163" t="s">
        <v>75</v>
      </c>
      <c r="C98" s="181" t="s">
        <v>76</v>
      </c>
      <c r="D98" s="164"/>
      <c r="E98" s="165"/>
      <c r="F98" s="166"/>
      <c r="G98" s="167">
        <f>SUMIF(AG99:AG105,"&lt;&gt;NOR",G99:G105)</f>
        <v>0</v>
      </c>
      <c r="H98" s="161"/>
      <c r="I98" s="161">
        <f>SUM(I99:I105)</f>
        <v>4814.97</v>
      </c>
      <c r="J98" s="161"/>
      <c r="K98" s="161">
        <f>SUM(K99:K105)</f>
        <v>3260.1099999999997</v>
      </c>
      <c r="L98" s="161"/>
      <c r="M98" s="161">
        <f>SUM(M99:M105)</f>
        <v>0</v>
      </c>
      <c r="N98" s="161"/>
      <c r="O98" s="161">
        <f>SUM(O99:O105)</f>
        <v>0.04</v>
      </c>
      <c r="P98" s="161"/>
      <c r="Q98" s="161">
        <f>SUM(Q99:Q105)</f>
        <v>0</v>
      </c>
      <c r="R98" s="161"/>
      <c r="S98" s="161"/>
      <c r="T98" s="161"/>
      <c r="U98" s="161"/>
      <c r="V98" s="161">
        <f>SUM(V99:V105)</f>
        <v>5.83</v>
      </c>
      <c r="W98" s="161"/>
      <c r="X98" s="161"/>
      <c r="AG98" t="s">
        <v>138</v>
      </c>
    </row>
    <row r="99" spans="1:60" outlineLevel="1" x14ac:dyDescent="0.25">
      <c r="A99" s="168">
        <v>37</v>
      </c>
      <c r="B99" s="169" t="s">
        <v>281</v>
      </c>
      <c r="C99" s="183" t="s">
        <v>282</v>
      </c>
      <c r="D99" s="170" t="s">
        <v>179</v>
      </c>
      <c r="E99" s="171">
        <v>11.54</v>
      </c>
      <c r="F99" s="172"/>
      <c r="G99" s="173">
        <f>ROUND(E99*F99,2)</f>
        <v>0</v>
      </c>
      <c r="H99" s="160">
        <v>318.92</v>
      </c>
      <c r="I99" s="159">
        <f>ROUND(E99*H99,2)</f>
        <v>3680.34</v>
      </c>
      <c r="J99" s="160">
        <v>194.08</v>
      </c>
      <c r="K99" s="159">
        <f>ROUND(E99*J99,2)</f>
        <v>2239.6799999999998</v>
      </c>
      <c r="L99" s="159">
        <v>15</v>
      </c>
      <c r="M99" s="159">
        <f>G99*(1+L99/100)</f>
        <v>0</v>
      </c>
      <c r="N99" s="159">
        <v>3.6800000000000001E-3</v>
      </c>
      <c r="O99" s="159">
        <f>ROUND(E99*N99,2)</f>
        <v>0.04</v>
      </c>
      <c r="P99" s="159">
        <v>0</v>
      </c>
      <c r="Q99" s="159">
        <f>ROUND(E99*P99,2)</f>
        <v>0</v>
      </c>
      <c r="R99" s="159"/>
      <c r="S99" s="159" t="s">
        <v>142</v>
      </c>
      <c r="T99" s="159" t="s">
        <v>142</v>
      </c>
      <c r="U99" s="159">
        <v>0.38500000000000001</v>
      </c>
      <c r="V99" s="159">
        <f>ROUND(E99*U99,2)</f>
        <v>4.4400000000000004</v>
      </c>
      <c r="W99" s="159"/>
      <c r="X99" s="159" t="s">
        <v>168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169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57"/>
      <c r="B100" s="158"/>
      <c r="C100" s="191" t="s">
        <v>193</v>
      </c>
      <c r="D100" s="187"/>
      <c r="E100" s="188">
        <v>3.21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171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57"/>
      <c r="B101" s="158"/>
      <c r="C101" s="191" t="s">
        <v>283</v>
      </c>
      <c r="D101" s="187"/>
      <c r="E101" s="188">
        <v>7.6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171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57"/>
      <c r="B102" s="158"/>
      <c r="C102" s="191" t="s">
        <v>284</v>
      </c>
      <c r="D102" s="187"/>
      <c r="E102" s="188">
        <v>0.73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171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68">
        <v>38</v>
      </c>
      <c r="B103" s="169" t="s">
        <v>285</v>
      </c>
      <c r="C103" s="183" t="s">
        <v>286</v>
      </c>
      <c r="D103" s="170" t="s">
        <v>184</v>
      </c>
      <c r="E103" s="171">
        <v>12.6</v>
      </c>
      <c r="F103" s="172"/>
      <c r="G103" s="173">
        <f>ROUND(E103*F103,2)</f>
        <v>0</v>
      </c>
      <c r="H103" s="160">
        <v>90.05</v>
      </c>
      <c r="I103" s="159">
        <f>ROUND(E103*H103,2)</f>
        <v>1134.6300000000001</v>
      </c>
      <c r="J103" s="160">
        <v>55.45</v>
      </c>
      <c r="K103" s="159">
        <f>ROUND(E103*J103,2)</f>
        <v>698.67</v>
      </c>
      <c r="L103" s="159">
        <v>15</v>
      </c>
      <c r="M103" s="159">
        <f>G103*(1+L103/100)</f>
        <v>0</v>
      </c>
      <c r="N103" s="159">
        <v>3.2000000000000003E-4</v>
      </c>
      <c r="O103" s="159">
        <f>ROUND(E103*N103,2)</f>
        <v>0</v>
      </c>
      <c r="P103" s="159">
        <v>0</v>
      </c>
      <c r="Q103" s="159">
        <f>ROUND(E103*P103,2)</f>
        <v>0</v>
      </c>
      <c r="R103" s="159"/>
      <c r="S103" s="159" t="s">
        <v>142</v>
      </c>
      <c r="T103" s="159" t="s">
        <v>142</v>
      </c>
      <c r="U103" s="159">
        <v>0.11</v>
      </c>
      <c r="V103" s="159">
        <f>ROUND(E103*U103,2)</f>
        <v>1.39</v>
      </c>
      <c r="W103" s="159"/>
      <c r="X103" s="159" t="s">
        <v>168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169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57"/>
      <c r="B104" s="158"/>
      <c r="C104" s="191" t="s">
        <v>287</v>
      </c>
      <c r="D104" s="187"/>
      <c r="E104" s="188">
        <v>12.6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171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74">
        <v>39</v>
      </c>
      <c r="B105" s="175" t="s">
        <v>288</v>
      </c>
      <c r="C105" s="182" t="s">
        <v>289</v>
      </c>
      <c r="D105" s="176" t="s">
        <v>0</v>
      </c>
      <c r="E105" s="177">
        <v>77.533199999999994</v>
      </c>
      <c r="F105" s="178"/>
      <c r="G105" s="179">
        <f>ROUND(E105*F105,2)</f>
        <v>0</v>
      </c>
      <c r="H105" s="160">
        <v>0</v>
      </c>
      <c r="I105" s="159">
        <f>ROUND(E105*H105,2)</f>
        <v>0</v>
      </c>
      <c r="J105" s="160">
        <v>4.1500000000000004</v>
      </c>
      <c r="K105" s="159">
        <f>ROUND(E105*J105,2)</f>
        <v>321.76</v>
      </c>
      <c r="L105" s="159">
        <v>15</v>
      </c>
      <c r="M105" s="159">
        <f>G105*(1+L105/100)</f>
        <v>0</v>
      </c>
      <c r="N105" s="159">
        <v>0</v>
      </c>
      <c r="O105" s="159">
        <f>ROUND(E105*N105,2)</f>
        <v>0</v>
      </c>
      <c r="P105" s="159">
        <v>0</v>
      </c>
      <c r="Q105" s="159">
        <f>ROUND(E105*P105,2)</f>
        <v>0</v>
      </c>
      <c r="R105" s="159"/>
      <c r="S105" s="159" t="s">
        <v>142</v>
      </c>
      <c r="T105" s="159" t="s">
        <v>142</v>
      </c>
      <c r="U105" s="159">
        <v>0</v>
      </c>
      <c r="V105" s="159">
        <f>ROUND(E105*U105,2)</f>
        <v>0</v>
      </c>
      <c r="W105" s="159"/>
      <c r="X105" s="159" t="s">
        <v>279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280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5">
      <c r="A106" s="162" t="s">
        <v>137</v>
      </c>
      <c r="B106" s="163" t="s">
        <v>77</v>
      </c>
      <c r="C106" s="181" t="s">
        <v>78</v>
      </c>
      <c r="D106" s="164"/>
      <c r="E106" s="165"/>
      <c r="F106" s="166"/>
      <c r="G106" s="167">
        <f>SUMIF(AG107:AG107,"&lt;&gt;NOR",G107:G107)</f>
        <v>0</v>
      </c>
      <c r="H106" s="161"/>
      <c r="I106" s="161">
        <f>SUM(I107:I107)</f>
        <v>0</v>
      </c>
      <c r="J106" s="161"/>
      <c r="K106" s="161">
        <f>SUM(K107:K107)</f>
        <v>1000</v>
      </c>
      <c r="L106" s="161"/>
      <c r="M106" s="161">
        <f>SUM(M107:M107)</f>
        <v>0</v>
      </c>
      <c r="N106" s="161"/>
      <c r="O106" s="161">
        <f>SUM(O107:O107)</f>
        <v>0</v>
      </c>
      <c r="P106" s="161"/>
      <c r="Q106" s="161">
        <f>SUM(Q107:Q107)</f>
        <v>0</v>
      </c>
      <c r="R106" s="161"/>
      <c r="S106" s="161"/>
      <c r="T106" s="161"/>
      <c r="U106" s="161"/>
      <c r="V106" s="161">
        <f>SUM(V107:V107)</f>
        <v>0.16</v>
      </c>
      <c r="W106" s="161"/>
      <c r="X106" s="161"/>
      <c r="AG106" t="s">
        <v>138</v>
      </c>
    </row>
    <row r="107" spans="1:60" outlineLevel="1" x14ac:dyDescent="0.25">
      <c r="A107" s="174">
        <v>40</v>
      </c>
      <c r="B107" s="175" t="s">
        <v>290</v>
      </c>
      <c r="C107" s="182" t="s">
        <v>291</v>
      </c>
      <c r="D107" s="176" t="s">
        <v>292</v>
      </c>
      <c r="E107" s="177">
        <v>1</v>
      </c>
      <c r="F107" s="178"/>
      <c r="G107" s="179">
        <f>ROUND(E107*F107,2)</f>
        <v>0</v>
      </c>
      <c r="H107" s="160">
        <v>0</v>
      </c>
      <c r="I107" s="159">
        <f>ROUND(E107*H107,2)</f>
        <v>0</v>
      </c>
      <c r="J107" s="160">
        <v>1000</v>
      </c>
      <c r="K107" s="159">
        <f>ROUND(E107*J107,2)</f>
        <v>1000</v>
      </c>
      <c r="L107" s="159">
        <v>15</v>
      </c>
      <c r="M107" s="159">
        <f>G107*(1+L107/100)</f>
        <v>0</v>
      </c>
      <c r="N107" s="159">
        <v>0</v>
      </c>
      <c r="O107" s="159">
        <f>ROUND(E107*N107,2)</f>
        <v>0</v>
      </c>
      <c r="P107" s="159">
        <v>0</v>
      </c>
      <c r="Q107" s="159">
        <f>ROUND(E107*P107,2)</f>
        <v>0</v>
      </c>
      <c r="R107" s="159"/>
      <c r="S107" s="159" t="s">
        <v>154</v>
      </c>
      <c r="T107" s="159" t="s">
        <v>143</v>
      </c>
      <c r="U107" s="159">
        <v>0.157</v>
      </c>
      <c r="V107" s="159">
        <f>ROUND(E107*U107,2)</f>
        <v>0.16</v>
      </c>
      <c r="W107" s="159"/>
      <c r="X107" s="159" t="s">
        <v>168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169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5">
      <c r="A108" s="162" t="s">
        <v>137</v>
      </c>
      <c r="B108" s="163" t="s">
        <v>79</v>
      </c>
      <c r="C108" s="181" t="s">
        <v>80</v>
      </c>
      <c r="D108" s="164"/>
      <c r="E108" s="165"/>
      <c r="F108" s="166"/>
      <c r="G108" s="167">
        <f>SUMIF(AG109:AG115,"&lt;&gt;NOR",G109:G115)</f>
        <v>0</v>
      </c>
      <c r="H108" s="161"/>
      <c r="I108" s="161">
        <f>SUM(I109:I115)</f>
        <v>1294.3699999999999</v>
      </c>
      <c r="J108" s="161"/>
      <c r="K108" s="161">
        <f>SUM(K109:K115)</f>
        <v>3820.3300000000004</v>
      </c>
      <c r="L108" s="161"/>
      <c r="M108" s="161">
        <f>SUM(M109:M115)</f>
        <v>0</v>
      </c>
      <c r="N108" s="161"/>
      <c r="O108" s="161">
        <f>SUM(O109:O115)</f>
        <v>0</v>
      </c>
      <c r="P108" s="161"/>
      <c r="Q108" s="161">
        <f>SUM(Q109:Q115)</f>
        <v>0</v>
      </c>
      <c r="R108" s="161"/>
      <c r="S108" s="161"/>
      <c r="T108" s="161"/>
      <c r="U108" s="161"/>
      <c r="V108" s="161">
        <f>SUM(V109:V115)</f>
        <v>5.5400000000000009</v>
      </c>
      <c r="W108" s="161"/>
      <c r="X108" s="161"/>
      <c r="AG108" t="s">
        <v>138</v>
      </c>
    </row>
    <row r="109" spans="1:60" outlineLevel="1" x14ac:dyDescent="0.25">
      <c r="A109" s="174">
        <v>41</v>
      </c>
      <c r="B109" s="175" t="s">
        <v>293</v>
      </c>
      <c r="C109" s="182" t="s">
        <v>294</v>
      </c>
      <c r="D109" s="176" t="s">
        <v>184</v>
      </c>
      <c r="E109" s="177">
        <v>7</v>
      </c>
      <c r="F109" s="178"/>
      <c r="G109" s="179">
        <f t="shared" ref="G109:G115" si="7">ROUND(E109*F109,2)</f>
        <v>0</v>
      </c>
      <c r="H109" s="160">
        <v>184.91</v>
      </c>
      <c r="I109" s="159">
        <f t="shared" ref="I109:I115" si="8">ROUND(E109*H109,2)</f>
        <v>1294.3699999999999</v>
      </c>
      <c r="J109" s="160">
        <v>266.08999999999997</v>
      </c>
      <c r="K109" s="159">
        <f t="shared" ref="K109:K115" si="9">ROUND(E109*J109,2)</f>
        <v>1862.63</v>
      </c>
      <c r="L109" s="159">
        <v>15</v>
      </c>
      <c r="M109" s="159">
        <f t="shared" ref="M109:M115" si="10">G109*(1+L109/100)</f>
        <v>0</v>
      </c>
      <c r="N109" s="159">
        <v>5.1999999999999995E-4</v>
      </c>
      <c r="O109" s="159">
        <f t="shared" ref="O109:O115" si="11">ROUND(E109*N109,2)</f>
        <v>0</v>
      </c>
      <c r="P109" s="159">
        <v>0</v>
      </c>
      <c r="Q109" s="159">
        <f t="shared" ref="Q109:Q115" si="12">ROUND(E109*P109,2)</f>
        <v>0</v>
      </c>
      <c r="R109" s="159"/>
      <c r="S109" s="159" t="s">
        <v>142</v>
      </c>
      <c r="T109" s="159" t="s">
        <v>142</v>
      </c>
      <c r="U109" s="159">
        <v>0.52900000000000003</v>
      </c>
      <c r="V109" s="159">
        <f t="shared" ref="V109:V115" si="13">ROUND(E109*U109,2)</f>
        <v>3.7</v>
      </c>
      <c r="W109" s="159"/>
      <c r="X109" s="159" t="s">
        <v>168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169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74">
        <v>42</v>
      </c>
      <c r="B110" s="175" t="s">
        <v>295</v>
      </c>
      <c r="C110" s="182" t="s">
        <v>296</v>
      </c>
      <c r="D110" s="176" t="s">
        <v>174</v>
      </c>
      <c r="E110" s="177">
        <v>1</v>
      </c>
      <c r="F110" s="178"/>
      <c r="G110" s="179">
        <f t="shared" si="7"/>
        <v>0</v>
      </c>
      <c r="H110" s="160">
        <v>0</v>
      </c>
      <c r="I110" s="159">
        <f t="shared" si="8"/>
        <v>0</v>
      </c>
      <c r="J110" s="160">
        <v>79.2</v>
      </c>
      <c r="K110" s="159">
        <f t="shared" si="9"/>
        <v>79.2</v>
      </c>
      <c r="L110" s="159">
        <v>15</v>
      </c>
      <c r="M110" s="159">
        <f t="shared" si="10"/>
        <v>0</v>
      </c>
      <c r="N110" s="159">
        <v>0</v>
      </c>
      <c r="O110" s="159">
        <f t="shared" si="11"/>
        <v>0</v>
      </c>
      <c r="P110" s="159">
        <v>0</v>
      </c>
      <c r="Q110" s="159">
        <f t="shared" si="12"/>
        <v>0</v>
      </c>
      <c r="R110" s="159"/>
      <c r="S110" s="159" t="s">
        <v>142</v>
      </c>
      <c r="T110" s="159" t="s">
        <v>142</v>
      </c>
      <c r="U110" s="159">
        <v>0.157</v>
      </c>
      <c r="V110" s="159">
        <f t="shared" si="13"/>
        <v>0.16</v>
      </c>
      <c r="W110" s="159"/>
      <c r="X110" s="159" t="s">
        <v>168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169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4">
        <v>43</v>
      </c>
      <c r="B111" s="175" t="s">
        <v>297</v>
      </c>
      <c r="C111" s="182" t="s">
        <v>298</v>
      </c>
      <c r="D111" s="176" t="s">
        <v>174</v>
      </c>
      <c r="E111" s="177">
        <v>3</v>
      </c>
      <c r="F111" s="178"/>
      <c r="G111" s="179">
        <f t="shared" si="7"/>
        <v>0</v>
      </c>
      <c r="H111" s="160">
        <v>0</v>
      </c>
      <c r="I111" s="159">
        <f t="shared" si="8"/>
        <v>0</v>
      </c>
      <c r="J111" s="160">
        <v>87.7</v>
      </c>
      <c r="K111" s="159">
        <f t="shared" si="9"/>
        <v>263.10000000000002</v>
      </c>
      <c r="L111" s="159">
        <v>15</v>
      </c>
      <c r="M111" s="159">
        <f t="shared" si="10"/>
        <v>0</v>
      </c>
      <c r="N111" s="159">
        <v>0</v>
      </c>
      <c r="O111" s="159">
        <f t="shared" si="11"/>
        <v>0</v>
      </c>
      <c r="P111" s="159">
        <v>0</v>
      </c>
      <c r="Q111" s="159">
        <f t="shared" si="12"/>
        <v>0</v>
      </c>
      <c r="R111" s="159"/>
      <c r="S111" s="159" t="s">
        <v>142</v>
      </c>
      <c r="T111" s="159" t="s">
        <v>142</v>
      </c>
      <c r="U111" s="159">
        <v>0.17399999999999999</v>
      </c>
      <c r="V111" s="159">
        <f t="shared" si="13"/>
        <v>0.52</v>
      </c>
      <c r="W111" s="159"/>
      <c r="X111" s="159" t="s">
        <v>168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169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4">
        <v>44</v>
      </c>
      <c r="B112" s="175" t="s">
        <v>299</v>
      </c>
      <c r="C112" s="182" t="s">
        <v>300</v>
      </c>
      <c r="D112" s="176" t="s">
        <v>174</v>
      </c>
      <c r="E112" s="177">
        <v>1</v>
      </c>
      <c r="F112" s="178"/>
      <c r="G112" s="179">
        <f t="shared" si="7"/>
        <v>0</v>
      </c>
      <c r="H112" s="160">
        <v>0</v>
      </c>
      <c r="I112" s="159">
        <f t="shared" si="8"/>
        <v>0</v>
      </c>
      <c r="J112" s="160">
        <v>130.5</v>
      </c>
      <c r="K112" s="159">
        <f t="shared" si="9"/>
        <v>130.5</v>
      </c>
      <c r="L112" s="159">
        <v>15</v>
      </c>
      <c r="M112" s="159">
        <f t="shared" si="10"/>
        <v>0</v>
      </c>
      <c r="N112" s="159">
        <v>0</v>
      </c>
      <c r="O112" s="159">
        <f t="shared" si="11"/>
        <v>0</v>
      </c>
      <c r="P112" s="159">
        <v>0</v>
      </c>
      <c r="Q112" s="159">
        <f t="shared" si="12"/>
        <v>0</v>
      </c>
      <c r="R112" s="159"/>
      <c r="S112" s="159" t="s">
        <v>142</v>
      </c>
      <c r="T112" s="159" t="s">
        <v>142</v>
      </c>
      <c r="U112" s="159">
        <v>0.25900000000000001</v>
      </c>
      <c r="V112" s="159">
        <f t="shared" si="13"/>
        <v>0.26</v>
      </c>
      <c r="W112" s="159"/>
      <c r="X112" s="159" t="s">
        <v>168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169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74">
        <v>45</v>
      </c>
      <c r="B113" s="175" t="s">
        <v>301</v>
      </c>
      <c r="C113" s="182" t="s">
        <v>302</v>
      </c>
      <c r="D113" s="176" t="s">
        <v>174</v>
      </c>
      <c r="E113" s="177">
        <v>2</v>
      </c>
      <c r="F113" s="178"/>
      <c r="G113" s="179">
        <f t="shared" si="7"/>
        <v>0</v>
      </c>
      <c r="H113" s="160">
        <v>0</v>
      </c>
      <c r="I113" s="159">
        <f t="shared" si="8"/>
        <v>0</v>
      </c>
      <c r="J113" s="160">
        <v>246</v>
      </c>
      <c r="K113" s="159">
        <f t="shared" si="9"/>
        <v>492</v>
      </c>
      <c r="L113" s="159">
        <v>15</v>
      </c>
      <c r="M113" s="159">
        <f t="shared" si="10"/>
        <v>0</v>
      </c>
      <c r="N113" s="159">
        <v>0</v>
      </c>
      <c r="O113" s="159">
        <f t="shared" si="11"/>
        <v>0</v>
      </c>
      <c r="P113" s="159">
        <v>0</v>
      </c>
      <c r="Q113" s="159">
        <f t="shared" si="12"/>
        <v>0</v>
      </c>
      <c r="R113" s="159"/>
      <c r="S113" s="159" t="s">
        <v>142</v>
      </c>
      <c r="T113" s="159" t="s">
        <v>142</v>
      </c>
      <c r="U113" s="159">
        <v>0.45</v>
      </c>
      <c r="V113" s="159">
        <f t="shared" si="13"/>
        <v>0.9</v>
      </c>
      <c r="W113" s="159"/>
      <c r="X113" s="159" t="s">
        <v>168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169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5">
      <c r="A114" s="174">
        <v>46</v>
      </c>
      <c r="B114" s="175" t="s">
        <v>303</v>
      </c>
      <c r="C114" s="182" t="s">
        <v>304</v>
      </c>
      <c r="D114" s="176" t="s">
        <v>305</v>
      </c>
      <c r="E114" s="177">
        <v>2</v>
      </c>
      <c r="F114" s="178"/>
      <c r="G114" s="179">
        <f t="shared" si="7"/>
        <v>0</v>
      </c>
      <c r="H114" s="160">
        <v>0</v>
      </c>
      <c r="I114" s="159">
        <f t="shared" si="8"/>
        <v>0</v>
      </c>
      <c r="J114" s="160">
        <v>450</v>
      </c>
      <c r="K114" s="159">
        <f t="shared" si="9"/>
        <v>900</v>
      </c>
      <c r="L114" s="159">
        <v>15</v>
      </c>
      <c r="M114" s="159">
        <f t="shared" si="10"/>
        <v>0</v>
      </c>
      <c r="N114" s="159">
        <v>0</v>
      </c>
      <c r="O114" s="159">
        <f t="shared" si="11"/>
        <v>0</v>
      </c>
      <c r="P114" s="159">
        <v>0</v>
      </c>
      <c r="Q114" s="159">
        <f t="shared" si="12"/>
        <v>0</v>
      </c>
      <c r="R114" s="159"/>
      <c r="S114" s="159" t="s">
        <v>154</v>
      </c>
      <c r="T114" s="159" t="s">
        <v>143</v>
      </c>
      <c r="U114" s="159">
        <v>0</v>
      </c>
      <c r="V114" s="159">
        <f t="shared" si="13"/>
        <v>0</v>
      </c>
      <c r="W114" s="159"/>
      <c r="X114" s="159" t="s">
        <v>168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169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4">
        <v>47</v>
      </c>
      <c r="B115" s="175" t="s">
        <v>306</v>
      </c>
      <c r="C115" s="182" t="s">
        <v>307</v>
      </c>
      <c r="D115" s="176" t="s">
        <v>0</v>
      </c>
      <c r="E115" s="177">
        <v>50.218000000000004</v>
      </c>
      <c r="F115" s="178"/>
      <c r="G115" s="179">
        <f t="shared" si="7"/>
        <v>0</v>
      </c>
      <c r="H115" s="160">
        <v>0</v>
      </c>
      <c r="I115" s="159">
        <f t="shared" si="8"/>
        <v>0</v>
      </c>
      <c r="J115" s="160">
        <v>1.85</v>
      </c>
      <c r="K115" s="159">
        <f t="shared" si="9"/>
        <v>92.9</v>
      </c>
      <c r="L115" s="159">
        <v>15</v>
      </c>
      <c r="M115" s="159">
        <f t="shared" si="10"/>
        <v>0</v>
      </c>
      <c r="N115" s="159">
        <v>0</v>
      </c>
      <c r="O115" s="159">
        <f t="shared" si="11"/>
        <v>0</v>
      </c>
      <c r="P115" s="159">
        <v>0</v>
      </c>
      <c r="Q115" s="159">
        <f t="shared" si="12"/>
        <v>0</v>
      </c>
      <c r="R115" s="159"/>
      <c r="S115" s="159" t="s">
        <v>142</v>
      </c>
      <c r="T115" s="159" t="s">
        <v>142</v>
      </c>
      <c r="U115" s="159">
        <v>0</v>
      </c>
      <c r="V115" s="159">
        <f t="shared" si="13"/>
        <v>0</v>
      </c>
      <c r="W115" s="159"/>
      <c r="X115" s="159" t="s">
        <v>279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280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5">
      <c r="A116" s="162" t="s">
        <v>137</v>
      </c>
      <c r="B116" s="163" t="s">
        <v>81</v>
      </c>
      <c r="C116" s="181" t="s">
        <v>82</v>
      </c>
      <c r="D116" s="164"/>
      <c r="E116" s="165"/>
      <c r="F116" s="166"/>
      <c r="G116" s="167">
        <f>SUMIF(AG117:AG122,"&lt;&gt;NOR",G117:G122)</f>
        <v>0</v>
      </c>
      <c r="H116" s="161"/>
      <c r="I116" s="161">
        <f>SUM(I117:I122)</f>
        <v>2506.4</v>
      </c>
      <c r="J116" s="161"/>
      <c r="K116" s="161">
        <f>SUM(K117:K122)</f>
        <v>5872.75</v>
      </c>
      <c r="L116" s="161"/>
      <c r="M116" s="161">
        <f>SUM(M117:M122)</f>
        <v>0</v>
      </c>
      <c r="N116" s="161"/>
      <c r="O116" s="161">
        <f>SUM(O117:O122)</f>
        <v>0.06</v>
      </c>
      <c r="P116" s="161"/>
      <c r="Q116" s="161">
        <f>SUM(Q117:Q122)</f>
        <v>0</v>
      </c>
      <c r="R116" s="161"/>
      <c r="S116" s="161"/>
      <c r="T116" s="161"/>
      <c r="U116" s="161"/>
      <c r="V116" s="161">
        <f>SUM(V117:V122)</f>
        <v>12.370000000000001</v>
      </c>
      <c r="W116" s="161"/>
      <c r="X116" s="161"/>
      <c r="AG116" t="s">
        <v>138</v>
      </c>
    </row>
    <row r="117" spans="1:60" outlineLevel="1" x14ac:dyDescent="0.25">
      <c r="A117" s="174">
        <v>48</v>
      </c>
      <c r="B117" s="175" t="s">
        <v>308</v>
      </c>
      <c r="C117" s="182" t="s">
        <v>309</v>
      </c>
      <c r="D117" s="176" t="s">
        <v>184</v>
      </c>
      <c r="E117" s="177">
        <v>14</v>
      </c>
      <c r="F117" s="178"/>
      <c r="G117" s="179">
        <f t="shared" ref="G117:G122" si="14">ROUND(E117*F117,2)</f>
        <v>0</v>
      </c>
      <c r="H117" s="160">
        <v>78.180000000000007</v>
      </c>
      <c r="I117" s="159">
        <f t="shared" ref="I117:I122" si="15">ROUND(E117*H117,2)</f>
        <v>1094.52</v>
      </c>
      <c r="J117" s="160">
        <v>257.82</v>
      </c>
      <c r="K117" s="159">
        <f t="shared" ref="K117:K122" si="16">ROUND(E117*J117,2)</f>
        <v>3609.48</v>
      </c>
      <c r="L117" s="159">
        <v>15</v>
      </c>
      <c r="M117" s="159">
        <f t="shared" ref="M117:M122" si="17">G117*(1+L117/100)</f>
        <v>0</v>
      </c>
      <c r="N117" s="159">
        <v>3.9899999999999996E-3</v>
      </c>
      <c r="O117" s="159">
        <f t="shared" ref="O117:O122" si="18">ROUND(E117*N117,2)</f>
        <v>0.06</v>
      </c>
      <c r="P117" s="159">
        <v>0</v>
      </c>
      <c r="Q117" s="159">
        <f t="shared" ref="Q117:Q122" si="19">ROUND(E117*P117,2)</f>
        <v>0</v>
      </c>
      <c r="R117" s="159"/>
      <c r="S117" s="159" t="s">
        <v>142</v>
      </c>
      <c r="T117" s="159" t="s">
        <v>142</v>
      </c>
      <c r="U117" s="159">
        <v>0.54290000000000005</v>
      </c>
      <c r="V117" s="159">
        <f t="shared" ref="V117:V122" si="20">ROUND(E117*U117,2)</f>
        <v>7.6</v>
      </c>
      <c r="W117" s="159"/>
      <c r="X117" s="159" t="s">
        <v>168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169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0.399999999999999" outlineLevel="1" x14ac:dyDescent="0.25">
      <c r="A118" s="174">
        <v>49</v>
      </c>
      <c r="B118" s="175" t="s">
        <v>310</v>
      </c>
      <c r="C118" s="182" t="s">
        <v>311</v>
      </c>
      <c r="D118" s="176" t="s">
        <v>184</v>
      </c>
      <c r="E118" s="177">
        <v>18</v>
      </c>
      <c r="F118" s="178"/>
      <c r="G118" s="179">
        <f t="shared" si="14"/>
        <v>0</v>
      </c>
      <c r="H118" s="160">
        <v>27.39</v>
      </c>
      <c r="I118" s="159">
        <f t="shared" si="15"/>
        <v>493.02</v>
      </c>
      <c r="J118" s="160">
        <v>59.31</v>
      </c>
      <c r="K118" s="159">
        <f t="shared" si="16"/>
        <v>1067.58</v>
      </c>
      <c r="L118" s="159">
        <v>15</v>
      </c>
      <c r="M118" s="159">
        <f t="shared" si="17"/>
        <v>0</v>
      </c>
      <c r="N118" s="159">
        <v>4.0000000000000003E-5</v>
      </c>
      <c r="O118" s="159">
        <f t="shared" si="18"/>
        <v>0</v>
      </c>
      <c r="P118" s="159">
        <v>0</v>
      </c>
      <c r="Q118" s="159">
        <f t="shared" si="19"/>
        <v>0</v>
      </c>
      <c r="R118" s="159"/>
      <c r="S118" s="159" t="s">
        <v>142</v>
      </c>
      <c r="T118" s="159" t="s">
        <v>142</v>
      </c>
      <c r="U118" s="159">
        <v>0.129</v>
      </c>
      <c r="V118" s="159">
        <f t="shared" si="20"/>
        <v>2.3199999999999998</v>
      </c>
      <c r="W118" s="159"/>
      <c r="X118" s="159" t="s">
        <v>168</v>
      </c>
      <c r="Y118" s="150"/>
      <c r="Z118" s="150"/>
      <c r="AA118" s="150"/>
      <c r="AB118" s="150"/>
      <c r="AC118" s="150"/>
      <c r="AD118" s="150"/>
      <c r="AE118" s="150"/>
      <c r="AF118" s="150"/>
      <c r="AG118" s="150" t="s">
        <v>169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74">
        <v>50</v>
      </c>
      <c r="B119" s="175" t="s">
        <v>312</v>
      </c>
      <c r="C119" s="182" t="s">
        <v>313</v>
      </c>
      <c r="D119" s="176" t="s">
        <v>174</v>
      </c>
      <c r="E119" s="177">
        <v>2</v>
      </c>
      <c r="F119" s="178"/>
      <c r="G119" s="179">
        <f t="shared" si="14"/>
        <v>0</v>
      </c>
      <c r="H119" s="160">
        <v>112.43</v>
      </c>
      <c r="I119" s="159">
        <f t="shared" si="15"/>
        <v>224.86</v>
      </c>
      <c r="J119" s="160">
        <v>118.57</v>
      </c>
      <c r="K119" s="159">
        <f t="shared" si="16"/>
        <v>237.14</v>
      </c>
      <c r="L119" s="159">
        <v>15</v>
      </c>
      <c r="M119" s="159">
        <f t="shared" si="17"/>
        <v>0</v>
      </c>
      <c r="N119" s="159">
        <v>6.3000000000000003E-4</v>
      </c>
      <c r="O119" s="159">
        <f t="shared" si="18"/>
        <v>0</v>
      </c>
      <c r="P119" s="159">
        <v>0</v>
      </c>
      <c r="Q119" s="159">
        <f t="shared" si="19"/>
        <v>0</v>
      </c>
      <c r="R119" s="159"/>
      <c r="S119" s="159" t="s">
        <v>142</v>
      </c>
      <c r="T119" s="159" t="s">
        <v>142</v>
      </c>
      <c r="U119" s="159">
        <v>0.27200000000000002</v>
      </c>
      <c r="V119" s="159">
        <f t="shared" si="20"/>
        <v>0.54</v>
      </c>
      <c r="W119" s="159"/>
      <c r="X119" s="159" t="s">
        <v>168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169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74">
        <v>51</v>
      </c>
      <c r="B120" s="175" t="s">
        <v>314</v>
      </c>
      <c r="C120" s="182" t="s">
        <v>315</v>
      </c>
      <c r="D120" s="176" t="s">
        <v>316</v>
      </c>
      <c r="E120" s="177">
        <v>3</v>
      </c>
      <c r="F120" s="178"/>
      <c r="G120" s="179">
        <f t="shared" si="14"/>
        <v>0</v>
      </c>
      <c r="H120" s="160">
        <v>230.12</v>
      </c>
      <c r="I120" s="159">
        <f t="shared" si="15"/>
        <v>690.36</v>
      </c>
      <c r="J120" s="160">
        <v>235.38</v>
      </c>
      <c r="K120" s="159">
        <f t="shared" si="16"/>
        <v>706.14</v>
      </c>
      <c r="L120" s="159">
        <v>15</v>
      </c>
      <c r="M120" s="159">
        <f t="shared" si="17"/>
        <v>0</v>
      </c>
      <c r="N120" s="159">
        <v>1.48E-3</v>
      </c>
      <c r="O120" s="159">
        <f t="shared" si="18"/>
        <v>0</v>
      </c>
      <c r="P120" s="159">
        <v>0</v>
      </c>
      <c r="Q120" s="159">
        <f t="shared" si="19"/>
        <v>0</v>
      </c>
      <c r="R120" s="159"/>
      <c r="S120" s="159" t="s">
        <v>142</v>
      </c>
      <c r="T120" s="159" t="s">
        <v>142</v>
      </c>
      <c r="U120" s="159">
        <v>0.54</v>
      </c>
      <c r="V120" s="159">
        <f t="shared" si="20"/>
        <v>1.62</v>
      </c>
      <c r="W120" s="159"/>
      <c r="X120" s="159" t="s">
        <v>168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169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74">
        <v>52</v>
      </c>
      <c r="B121" s="175" t="s">
        <v>317</v>
      </c>
      <c r="C121" s="182" t="s">
        <v>318</v>
      </c>
      <c r="D121" s="176" t="s">
        <v>184</v>
      </c>
      <c r="E121" s="177">
        <v>14</v>
      </c>
      <c r="F121" s="178"/>
      <c r="G121" s="179">
        <f t="shared" si="14"/>
        <v>0</v>
      </c>
      <c r="H121" s="160">
        <v>0.26</v>
      </c>
      <c r="I121" s="159">
        <f t="shared" si="15"/>
        <v>3.64</v>
      </c>
      <c r="J121" s="160">
        <v>10.64</v>
      </c>
      <c r="K121" s="159">
        <f t="shared" si="16"/>
        <v>148.96</v>
      </c>
      <c r="L121" s="159">
        <v>15</v>
      </c>
      <c r="M121" s="159">
        <f t="shared" si="17"/>
        <v>0</v>
      </c>
      <c r="N121" s="159">
        <v>0</v>
      </c>
      <c r="O121" s="159">
        <f t="shared" si="18"/>
        <v>0</v>
      </c>
      <c r="P121" s="159">
        <v>0</v>
      </c>
      <c r="Q121" s="159">
        <f t="shared" si="19"/>
        <v>0</v>
      </c>
      <c r="R121" s="159"/>
      <c r="S121" s="159" t="s">
        <v>142</v>
      </c>
      <c r="T121" s="159" t="s">
        <v>142</v>
      </c>
      <c r="U121" s="159">
        <v>2.1000000000000001E-2</v>
      </c>
      <c r="V121" s="159">
        <f t="shared" si="20"/>
        <v>0.28999999999999998</v>
      </c>
      <c r="W121" s="159"/>
      <c r="X121" s="159" t="s">
        <v>168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169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4">
        <v>53</v>
      </c>
      <c r="B122" s="175" t="s">
        <v>319</v>
      </c>
      <c r="C122" s="182" t="s">
        <v>320</v>
      </c>
      <c r="D122" s="176" t="s">
        <v>0</v>
      </c>
      <c r="E122" s="177">
        <v>82.757000000000005</v>
      </c>
      <c r="F122" s="178"/>
      <c r="G122" s="179">
        <f t="shared" si="14"/>
        <v>0</v>
      </c>
      <c r="H122" s="160">
        <v>0</v>
      </c>
      <c r="I122" s="159">
        <f t="shared" si="15"/>
        <v>0</v>
      </c>
      <c r="J122" s="160">
        <v>1.25</v>
      </c>
      <c r="K122" s="159">
        <f t="shared" si="16"/>
        <v>103.45</v>
      </c>
      <c r="L122" s="159">
        <v>15</v>
      </c>
      <c r="M122" s="159">
        <f t="shared" si="17"/>
        <v>0</v>
      </c>
      <c r="N122" s="159">
        <v>0</v>
      </c>
      <c r="O122" s="159">
        <f t="shared" si="18"/>
        <v>0</v>
      </c>
      <c r="P122" s="159">
        <v>0</v>
      </c>
      <c r="Q122" s="159">
        <f t="shared" si="19"/>
        <v>0</v>
      </c>
      <c r="R122" s="159"/>
      <c r="S122" s="159" t="s">
        <v>142</v>
      </c>
      <c r="T122" s="159" t="s">
        <v>142</v>
      </c>
      <c r="U122" s="159">
        <v>0</v>
      </c>
      <c r="V122" s="159">
        <f t="shared" si="20"/>
        <v>0</v>
      </c>
      <c r="W122" s="159"/>
      <c r="X122" s="159" t="s">
        <v>279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280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5">
      <c r="A123" s="162" t="s">
        <v>137</v>
      </c>
      <c r="B123" s="163" t="s">
        <v>83</v>
      </c>
      <c r="C123" s="181" t="s">
        <v>84</v>
      </c>
      <c r="D123" s="164"/>
      <c r="E123" s="165"/>
      <c r="F123" s="166"/>
      <c r="G123" s="167">
        <f>SUMIF(AG124:AG151,"&lt;&gt;NOR",G124:G151)</f>
        <v>0</v>
      </c>
      <c r="H123" s="161"/>
      <c r="I123" s="161">
        <f>SUM(I124:I151)</f>
        <v>24431.699999999997</v>
      </c>
      <c r="J123" s="161"/>
      <c r="K123" s="161">
        <f>SUM(K124:K151)</f>
        <v>6582.9700000000012</v>
      </c>
      <c r="L123" s="161"/>
      <c r="M123" s="161">
        <f>SUM(M124:M151)</f>
        <v>0</v>
      </c>
      <c r="N123" s="161"/>
      <c r="O123" s="161">
        <f>SUM(O124:O151)</f>
        <v>0.14000000000000001</v>
      </c>
      <c r="P123" s="161"/>
      <c r="Q123" s="161">
        <f>SUM(Q124:Q151)</f>
        <v>0.21</v>
      </c>
      <c r="R123" s="161"/>
      <c r="S123" s="161"/>
      <c r="T123" s="161"/>
      <c r="U123" s="161"/>
      <c r="V123" s="161">
        <f>SUM(V124:V151)</f>
        <v>12.450000000000001</v>
      </c>
      <c r="W123" s="161"/>
      <c r="X123" s="161"/>
      <c r="AG123" t="s">
        <v>138</v>
      </c>
    </row>
    <row r="124" spans="1:60" ht="20.399999999999999" outlineLevel="1" x14ac:dyDescent="0.25">
      <c r="A124" s="174">
        <v>54</v>
      </c>
      <c r="B124" s="175" t="s">
        <v>321</v>
      </c>
      <c r="C124" s="182" t="s">
        <v>322</v>
      </c>
      <c r="D124" s="176" t="s">
        <v>323</v>
      </c>
      <c r="E124" s="177">
        <v>1</v>
      </c>
      <c r="F124" s="178"/>
      <c r="G124" s="179">
        <f t="shared" ref="G124:G141" si="21">ROUND(E124*F124,2)</f>
        <v>0</v>
      </c>
      <c r="H124" s="160">
        <v>5673.21</v>
      </c>
      <c r="I124" s="159">
        <f t="shared" ref="I124:I141" si="22">ROUND(E124*H124,2)</f>
        <v>5673.21</v>
      </c>
      <c r="J124" s="160">
        <v>826.79</v>
      </c>
      <c r="K124" s="159">
        <f t="shared" ref="K124:K141" si="23">ROUND(E124*J124,2)</f>
        <v>826.79</v>
      </c>
      <c r="L124" s="159">
        <v>15</v>
      </c>
      <c r="M124" s="159">
        <f t="shared" ref="M124:M141" si="24">G124*(1+L124/100)</f>
        <v>0</v>
      </c>
      <c r="N124" s="159">
        <v>2.8719999999999999E-2</v>
      </c>
      <c r="O124" s="159">
        <f t="shared" ref="O124:O141" si="25">ROUND(E124*N124,2)</f>
        <v>0.03</v>
      </c>
      <c r="P124" s="159">
        <v>0</v>
      </c>
      <c r="Q124" s="159">
        <f t="shared" ref="Q124:Q141" si="26">ROUND(E124*P124,2)</f>
        <v>0</v>
      </c>
      <c r="R124" s="159"/>
      <c r="S124" s="159" t="s">
        <v>142</v>
      </c>
      <c r="T124" s="159" t="s">
        <v>143</v>
      </c>
      <c r="U124" s="159">
        <v>1.5</v>
      </c>
      <c r="V124" s="159">
        <f t="shared" ref="V124:V141" si="27">ROUND(E124*U124,2)</f>
        <v>1.5</v>
      </c>
      <c r="W124" s="159"/>
      <c r="X124" s="159" t="s">
        <v>168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169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5">
      <c r="A125" s="174">
        <v>55</v>
      </c>
      <c r="B125" s="175" t="s">
        <v>324</v>
      </c>
      <c r="C125" s="182" t="s">
        <v>325</v>
      </c>
      <c r="D125" s="176" t="s">
        <v>323</v>
      </c>
      <c r="E125" s="177">
        <v>1</v>
      </c>
      <c r="F125" s="178"/>
      <c r="G125" s="179">
        <f t="shared" si="21"/>
        <v>0</v>
      </c>
      <c r="H125" s="160">
        <v>563.53</v>
      </c>
      <c r="I125" s="159">
        <f t="shared" si="22"/>
        <v>563.53</v>
      </c>
      <c r="J125" s="160">
        <v>672.47</v>
      </c>
      <c r="K125" s="159">
        <f t="shared" si="23"/>
        <v>672.47</v>
      </c>
      <c r="L125" s="159">
        <v>15</v>
      </c>
      <c r="M125" s="159">
        <f t="shared" si="24"/>
        <v>0</v>
      </c>
      <c r="N125" s="159">
        <v>1.8600000000000001E-3</v>
      </c>
      <c r="O125" s="159">
        <f t="shared" si="25"/>
        <v>0</v>
      </c>
      <c r="P125" s="159">
        <v>0</v>
      </c>
      <c r="Q125" s="159">
        <f t="shared" si="26"/>
        <v>0</v>
      </c>
      <c r="R125" s="159"/>
      <c r="S125" s="159" t="s">
        <v>142</v>
      </c>
      <c r="T125" s="159" t="s">
        <v>142</v>
      </c>
      <c r="U125" s="159">
        <v>1.3340000000000001</v>
      </c>
      <c r="V125" s="159">
        <f t="shared" si="27"/>
        <v>1.33</v>
      </c>
      <c r="W125" s="159"/>
      <c r="X125" s="159" t="s">
        <v>168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169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74">
        <v>56</v>
      </c>
      <c r="B126" s="175" t="s">
        <v>326</v>
      </c>
      <c r="C126" s="182" t="s">
        <v>327</v>
      </c>
      <c r="D126" s="176" t="s">
        <v>323</v>
      </c>
      <c r="E126" s="177">
        <v>1</v>
      </c>
      <c r="F126" s="178"/>
      <c r="G126" s="179">
        <f t="shared" si="21"/>
        <v>0</v>
      </c>
      <c r="H126" s="160">
        <v>99.75</v>
      </c>
      <c r="I126" s="159">
        <f t="shared" si="22"/>
        <v>99.75</v>
      </c>
      <c r="J126" s="160">
        <v>759.25</v>
      </c>
      <c r="K126" s="159">
        <f t="shared" si="23"/>
        <v>759.25</v>
      </c>
      <c r="L126" s="159">
        <v>15</v>
      </c>
      <c r="M126" s="159">
        <f t="shared" si="24"/>
        <v>0</v>
      </c>
      <c r="N126" s="159">
        <v>1.41E-3</v>
      </c>
      <c r="O126" s="159">
        <f t="shared" si="25"/>
        <v>0</v>
      </c>
      <c r="P126" s="159">
        <v>0</v>
      </c>
      <c r="Q126" s="159">
        <f t="shared" si="26"/>
        <v>0</v>
      </c>
      <c r="R126" s="159"/>
      <c r="S126" s="159" t="s">
        <v>142</v>
      </c>
      <c r="T126" s="159" t="s">
        <v>142</v>
      </c>
      <c r="U126" s="159">
        <v>1.575</v>
      </c>
      <c r="V126" s="159">
        <f t="shared" si="27"/>
        <v>1.58</v>
      </c>
      <c r="W126" s="159"/>
      <c r="X126" s="159" t="s">
        <v>168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169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5">
      <c r="A127" s="174">
        <v>57</v>
      </c>
      <c r="B127" s="175" t="s">
        <v>328</v>
      </c>
      <c r="C127" s="182" t="s">
        <v>329</v>
      </c>
      <c r="D127" s="176" t="s">
        <v>323</v>
      </c>
      <c r="E127" s="177">
        <v>1</v>
      </c>
      <c r="F127" s="178"/>
      <c r="G127" s="179">
        <f t="shared" si="21"/>
        <v>0</v>
      </c>
      <c r="H127" s="160">
        <v>0</v>
      </c>
      <c r="I127" s="159">
        <f t="shared" si="22"/>
        <v>0</v>
      </c>
      <c r="J127" s="160">
        <v>455.5</v>
      </c>
      <c r="K127" s="159">
        <f t="shared" si="23"/>
        <v>455.5</v>
      </c>
      <c r="L127" s="159">
        <v>15</v>
      </c>
      <c r="M127" s="159">
        <f t="shared" si="24"/>
        <v>0</v>
      </c>
      <c r="N127" s="159">
        <v>0</v>
      </c>
      <c r="O127" s="159">
        <f t="shared" si="25"/>
        <v>0</v>
      </c>
      <c r="P127" s="159">
        <v>0.125</v>
      </c>
      <c r="Q127" s="159">
        <f t="shared" si="26"/>
        <v>0.13</v>
      </c>
      <c r="R127" s="159"/>
      <c r="S127" s="159" t="s">
        <v>142</v>
      </c>
      <c r="T127" s="159" t="s">
        <v>142</v>
      </c>
      <c r="U127" s="159">
        <v>1.1499999999999999</v>
      </c>
      <c r="V127" s="159">
        <f t="shared" si="27"/>
        <v>1.1499999999999999</v>
      </c>
      <c r="W127" s="159"/>
      <c r="X127" s="159" t="s">
        <v>168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169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74">
        <v>58</v>
      </c>
      <c r="B128" s="175" t="s">
        <v>330</v>
      </c>
      <c r="C128" s="182" t="s">
        <v>331</v>
      </c>
      <c r="D128" s="176" t="s">
        <v>323</v>
      </c>
      <c r="E128" s="177">
        <v>3</v>
      </c>
      <c r="F128" s="178"/>
      <c r="G128" s="179">
        <f t="shared" si="21"/>
        <v>0</v>
      </c>
      <c r="H128" s="160">
        <v>23.85</v>
      </c>
      <c r="I128" s="159">
        <f t="shared" si="22"/>
        <v>71.55</v>
      </c>
      <c r="J128" s="160">
        <v>166.15</v>
      </c>
      <c r="K128" s="159">
        <f t="shared" si="23"/>
        <v>498.45</v>
      </c>
      <c r="L128" s="159">
        <v>15</v>
      </c>
      <c r="M128" s="159">
        <f t="shared" si="24"/>
        <v>0</v>
      </c>
      <c r="N128" s="159">
        <v>3.0000000000000001E-5</v>
      </c>
      <c r="O128" s="159">
        <f t="shared" si="25"/>
        <v>0</v>
      </c>
      <c r="P128" s="159">
        <v>0</v>
      </c>
      <c r="Q128" s="159">
        <f t="shared" si="26"/>
        <v>0</v>
      </c>
      <c r="R128" s="159"/>
      <c r="S128" s="159" t="s">
        <v>142</v>
      </c>
      <c r="T128" s="159" t="s">
        <v>142</v>
      </c>
      <c r="U128" s="159">
        <v>0.33</v>
      </c>
      <c r="V128" s="159">
        <f t="shared" si="27"/>
        <v>0.99</v>
      </c>
      <c r="W128" s="159"/>
      <c r="X128" s="159" t="s">
        <v>168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169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5">
      <c r="A129" s="174">
        <v>59</v>
      </c>
      <c r="B129" s="175" t="s">
        <v>332</v>
      </c>
      <c r="C129" s="182" t="s">
        <v>333</v>
      </c>
      <c r="D129" s="176" t="s">
        <v>323</v>
      </c>
      <c r="E129" s="177">
        <v>5</v>
      </c>
      <c r="F129" s="178"/>
      <c r="G129" s="179">
        <f t="shared" si="21"/>
        <v>0</v>
      </c>
      <c r="H129" s="160">
        <v>129.06</v>
      </c>
      <c r="I129" s="159">
        <f t="shared" si="22"/>
        <v>645.29999999999995</v>
      </c>
      <c r="J129" s="160">
        <v>114.44</v>
      </c>
      <c r="K129" s="159">
        <f t="shared" si="23"/>
        <v>572.20000000000005</v>
      </c>
      <c r="L129" s="159">
        <v>15</v>
      </c>
      <c r="M129" s="159">
        <f t="shared" si="24"/>
        <v>0</v>
      </c>
      <c r="N129" s="159">
        <v>1.7000000000000001E-4</v>
      </c>
      <c r="O129" s="159">
        <f t="shared" si="25"/>
        <v>0</v>
      </c>
      <c r="P129" s="159">
        <v>0</v>
      </c>
      <c r="Q129" s="159">
        <f t="shared" si="26"/>
        <v>0</v>
      </c>
      <c r="R129" s="159"/>
      <c r="S129" s="159" t="s">
        <v>142</v>
      </c>
      <c r="T129" s="159" t="s">
        <v>142</v>
      </c>
      <c r="U129" s="159">
        <v>0.22700000000000001</v>
      </c>
      <c r="V129" s="159">
        <f t="shared" si="27"/>
        <v>1.1399999999999999</v>
      </c>
      <c r="W129" s="159"/>
      <c r="X129" s="159" t="s">
        <v>168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169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5">
      <c r="A130" s="174">
        <v>60</v>
      </c>
      <c r="B130" s="175" t="s">
        <v>334</v>
      </c>
      <c r="C130" s="182" t="s">
        <v>335</v>
      </c>
      <c r="D130" s="176" t="s">
        <v>323</v>
      </c>
      <c r="E130" s="177">
        <v>1</v>
      </c>
      <c r="F130" s="178"/>
      <c r="G130" s="179">
        <f t="shared" si="21"/>
        <v>0</v>
      </c>
      <c r="H130" s="160">
        <v>196.5</v>
      </c>
      <c r="I130" s="159">
        <f t="shared" si="22"/>
        <v>196.5</v>
      </c>
      <c r="J130" s="160">
        <v>62.5</v>
      </c>
      <c r="K130" s="159">
        <f t="shared" si="23"/>
        <v>62.5</v>
      </c>
      <c r="L130" s="159">
        <v>15</v>
      </c>
      <c r="M130" s="159">
        <f t="shared" si="24"/>
        <v>0</v>
      </c>
      <c r="N130" s="159">
        <v>2.4000000000000001E-4</v>
      </c>
      <c r="O130" s="159">
        <f t="shared" si="25"/>
        <v>0</v>
      </c>
      <c r="P130" s="159">
        <v>0</v>
      </c>
      <c r="Q130" s="159">
        <f t="shared" si="26"/>
        <v>0</v>
      </c>
      <c r="R130" s="159"/>
      <c r="S130" s="159" t="s">
        <v>142</v>
      </c>
      <c r="T130" s="159" t="s">
        <v>142</v>
      </c>
      <c r="U130" s="159">
        <v>0.124</v>
      </c>
      <c r="V130" s="159">
        <f t="shared" si="27"/>
        <v>0.12</v>
      </c>
      <c r="W130" s="159"/>
      <c r="X130" s="159" t="s">
        <v>168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169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0.399999999999999" outlineLevel="1" x14ac:dyDescent="0.25">
      <c r="A131" s="174">
        <v>61</v>
      </c>
      <c r="B131" s="175" t="s">
        <v>336</v>
      </c>
      <c r="C131" s="182" t="s">
        <v>337</v>
      </c>
      <c r="D131" s="176" t="s">
        <v>174</v>
      </c>
      <c r="E131" s="177">
        <v>1</v>
      </c>
      <c r="F131" s="178"/>
      <c r="G131" s="179">
        <f t="shared" si="21"/>
        <v>0</v>
      </c>
      <c r="H131" s="160">
        <v>1800.68</v>
      </c>
      <c r="I131" s="159">
        <f t="shared" si="22"/>
        <v>1800.68</v>
      </c>
      <c r="J131" s="160">
        <v>224.32</v>
      </c>
      <c r="K131" s="159">
        <f t="shared" si="23"/>
        <v>224.32</v>
      </c>
      <c r="L131" s="159">
        <v>15</v>
      </c>
      <c r="M131" s="159">
        <f t="shared" si="24"/>
        <v>0</v>
      </c>
      <c r="N131" s="159">
        <v>1.64E-3</v>
      </c>
      <c r="O131" s="159">
        <f t="shared" si="25"/>
        <v>0</v>
      </c>
      <c r="P131" s="159">
        <v>0</v>
      </c>
      <c r="Q131" s="159">
        <f t="shared" si="26"/>
        <v>0</v>
      </c>
      <c r="R131" s="159"/>
      <c r="S131" s="159" t="s">
        <v>142</v>
      </c>
      <c r="T131" s="159" t="s">
        <v>142</v>
      </c>
      <c r="U131" s="159">
        <v>0.44500000000000001</v>
      </c>
      <c r="V131" s="159">
        <f t="shared" si="27"/>
        <v>0.45</v>
      </c>
      <c r="W131" s="159"/>
      <c r="X131" s="159" t="s">
        <v>168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169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5">
      <c r="A132" s="174">
        <v>62</v>
      </c>
      <c r="B132" s="175" t="s">
        <v>338</v>
      </c>
      <c r="C132" s="182" t="s">
        <v>339</v>
      </c>
      <c r="D132" s="176" t="s">
        <v>174</v>
      </c>
      <c r="E132" s="177">
        <v>1</v>
      </c>
      <c r="F132" s="178"/>
      <c r="G132" s="179">
        <f t="shared" si="21"/>
        <v>0</v>
      </c>
      <c r="H132" s="160">
        <v>2120.5100000000002</v>
      </c>
      <c r="I132" s="159">
        <f t="shared" si="22"/>
        <v>2120.5100000000002</v>
      </c>
      <c r="J132" s="160">
        <v>244.49</v>
      </c>
      <c r="K132" s="159">
        <f t="shared" si="23"/>
        <v>244.49</v>
      </c>
      <c r="L132" s="159">
        <v>15</v>
      </c>
      <c r="M132" s="159">
        <f t="shared" si="24"/>
        <v>0</v>
      </c>
      <c r="N132" s="159">
        <v>8.4999999999999995E-4</v>
      </c>
      <c r="O132" s="159">
        <f t="shared" si="25"/>
        <v>0</v>
      </c>
      <c r="P132" s="159">
        <v>0</v>
      </c>
      <c r="Q132" s="159">
        <f t="shared" si="26"/>
        <v>0</v>
      </c>
      <c r="R132" s="159"/>
      <c r="S132" s="159" t="s">
        <v>142</v>
      </c>
      <c r="T132" s="159" t="s">
        <v>142</v>
      </c>
      <c r="U132" s="159">
        <v>0.48499999999999999</v>
      </c>
      <c r="V132" s="159">
        <f t="shared" si="27"/>
        <v>0.49</v>
      </c>
      <c r="W132" s="159"/>
      <c r="X132" s="159" t="s">
        <v>168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169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5">
      <c r="A133" s="174">
        <v>63</v>
      </c>
      <c r="B133" s="175" t="s">
        <v>340</v>
      </c>
      <c r="C133" s="182" t="s">
        <v>341</v>
      </c>
      <c r="D133" s="176" t="s">
        <v>174</v>
      </c>
      <c r="E133" s="177">
        <v>2</v>
      </c>
      <c r="F133" s="178"/>
      <c r="G133" s="179">
        <f t="shared" si="21"/>
        <v>0</v>
      </c>
      <c r="H133" s="160">
        <v>7.11</v>
      </c>
      <c r="I133" s="159">
        <f t="shared" si="22"/>
        <v>14.22</v>
      </c>
      <c r="J133" s="160">
        <v>224.39</v>
      </c>
      <c r="K133" s="159">
        <f t="shared" si="23"/>
        <v>448.78</v>
      </c>
      <c r="L133" s="159">
        <v>15</v>
      </c>
      <c r="M133" s="159">
        <f t="shared" si="24"/>
        <v>0</v>
      </c>
      <c r="N133" s="159">
        <v>4.0000000000000003E-5</v>
      </c>
      <c r="O133" s="159">
        <f t="shared" si="25"/>
        <v>0</v>
      </c>
      <c r="P133" s="159">
        <v>0</v>
      </c>
      <c r="Q133" s="159">
        <f t="shared" si="26"/>
        <v>0</v>
      </c>
      <c r="R133" s="159"/>
      <c r="S133" s="159" t="s">
        <v>142</v>
      </c>
      <c r="T133" s="159" t="s">
        <v>142</v>
      </c>
      <c r="U133" s="159">
        <v>0.44500000000000001</v>
      </c>
      <c r="V133" s="159">
        <f t="shared" si="27"/>
        <v>0.89</v>
      </c>
      <c r="W133" s="159"/>
      <c r="X133" s="159" t="s">
        <v>168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169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5">
      <c r="A134" s="174">
        <v>64</v>
      </c>
      <c r="B134" s="175" t="s">
        <v>342</v>
      </c>
      <c r="C134" s="182" t="s">
        <v>343</v>
      </c>
      <c r="D134" s="176" t="s">
        <v>323</v>
      </c>
      <c r="E134" s="177">
        <v>1</v>
      </c>
      <c r="F134" s="178"/>
      <c r="G134" s="179">
        <f t="shared" si="21"/>
        <v>0</v>
      </c>
      <c r="H134" s="160">
        <v>0</v>
      </c>
      <c r="I134" s="159">
        <f t="shared" si="22"/>
        <v>0</v>
      </c>
      <c r="J134" s="160">
        <v>86</v>
      </c>
      <c r="K134" s="159">
        <f t="shared" si="23"/>
        <v>86</v>
      </c>
      <c r="L134" s="159">
        <v>15</v>
      </c>
      <c r="M134" s="159">
        <f t="shared" si="24"/>
        <v>0</v>
      </c>
      <c r="N134" s="159">
        <v>0</v>
      </c>
      <c r="O134" s="159">
        <f t="shared" si="25"/>
        <v>0</v>
      </c>
      <c r="P134" s="159">
        <v>1.56E-3</v>
      </c>
      <c r="Q134" s="159">
        <f t="shared" si="26"/>
        <v>0</v>
      </c>
      <c r="R134" s="159"/>
      <c r="S134" s="159" t="s">
        <v>142</v>
      </c>
      <c r="T134" s="159" t="s">
        <v>142</v>
      </c>
      <c r="U134" s="159">
        <v>0.217</v>
      </c>
      <c r="V134" s="159">
        <f t="shared" si="27"/>
        <v>0.22</v>
      </c>
      <c r="W134" s="159"/>
      <c r="X134" s="159" t="s">
        <v>168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169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5">
      <c r="A135" s="174">
        <v>65</v>
      </c>
      <c r="B135" s="175" t="s">
        <v>344</v>
      </c>
      <c r="C135" s="182" t="s">
        <v>345</v>
      </c>
      <c r="D135" s="176" t="s">
        <v>323</v>
      </c>
      <c r="E135" s="177">
        <v>2</v>
      </c>
      <c r="F135" s="178"/>
      <c r="G135" s="179">
        <f t="shared" si="21"/>
        <v>0</v>
      </c>
      <c r="H135" s="160">
        <v>0</v>
      </c>
      <c r="I135" s="159">
        <f t="shared" si="22"/>
        <v>0</v>
      </c>
      <c r="J135" s="160">
        <v>87.9</v>
      </c>
      <c r="K135" s="159">
        <f t="shared" si="23"/>
        <v>175.8</v>
      </c>
      <c r="L135" s="159">
        <v>15</v>
      </c>
      <c r="M135" s="159">
        <f t="shared" si="24"/>
        <v>0</v>
      </c>
      <c r="N135" s="159">
        <v>0</v>
      </c>
      <c r="O135" s="159">
        <f t="shared" si="25"/>
        <v>0</v>
      </c>
      <c r="P135" s="159">
        <v>8.5999999999999998E-4</v>
      </c>
      <c r="Q135" s="159">
        <f t="shared" si="26"/>
        <v>0</v>
      </c>
      <c r="R135" s="159"/>
      <c r="S135" s="159" t="s">
        <v>142</v>
      </c>
      <c r="T135" s="159" t="s">
        <v>142</v>
      </c>
      <c r="U135" s="159">
        <v>0.222</v>
      </c>
      <c r="V135" s="159">
        <f t="shared" si="27"/>
        <v>0.44</v>
      </c>
      <c r="W135" s="159"/>
      <c r="X135" s="159" t="s">
        <v>168</v>
      </c>
      <c r="Y135" s="150"/>
      <c r="Z135" s="150"/>
      <c r="AA135" s="150"/>
      <c r="AB135" s="150"/>
      <c r="AC135" s="150"/>
      <c r="AD135" s="150"/>
      <c r="AE135" s="150"/>
      <c r="AF135" s="150"/>
      <c r="AG135" s="150" t="s">
        <v>169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0.399999999999999" outlineLevel="1" x14ac:dyDescent="0.25">
      <c r="A136" s="174">
        <v>66</v>
      </c>
      <c r="B136" s="175" t="s">
        <v>346</v>
      </c>
      <c r="C136" s="182" t="s">
        <v>347</v>
      </c>
      <c r="D136" s="176" t="s">
        <v>174</v>
      </c>
      <c r="E136" s="177">
        <v>1</v>
      </c>
      <c r="F136" s="178"/>
      <c r="G136" s="179">
        <f t="shared" si="21"/>
        <v>0</v>
      </c>
      <c r="H136" s="160">
        <v>435.99</v>
      </c>
      <c r="I136" s="159">
        <f t="shared" si="22"/>
        <v>435.99</v>
      </c>
      <c r="J136" s="160">
        <v>124.01</v>
      </c>
      <c r="K136" s="159">
        <f t="shared" si="23"/>
        <v>124.01</v>
      </c>
      <c r="L136" s="159">
        <v>15</v>
      </c>
      <c r="M136" s="159">
        <f t="shared" si="24"/>
        <v>0</v>
      </c>
      <c r="N136" s="159">
        <v>2.0000000000000001E-4</v>
      </c>
      <c r="O136" s="159">
        <f t="shared" si="25"/>
        <v>0</v>
      </c>
      <c r="P136" s="159">
        <v>0</v>
      </c>
      <c r="Q136" s="159">
        <f t="shared" si="26"/>
        <v>0</v>
      </c>
      <c r="R136" s="159"/>
      <c r="S136" s="159" t="s">
        <v>142</v>
      </c>
      <c r="T136" s="159" t="s">
        <v>142</v>
      </c>
      <c r="U136" s="159">
        <v>0.246</v>
      </c>
      <c r="V136" s="159">
        <f t="shared" si="27"/>
        <v>0.25</v>
      </c>
      <c r="W136" s="159"/>
      <c r="X136" s="159" t="s">
        <v>168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169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0.399999999999999" outlineLevel="1" x14ac:dyDescent="0.25">
      <c r="A137" s="174">
        <v>67</v>
      </c>
      <c r="B137" s="175" t="s">
        <v>348</v>
      </c>
      <c r="C137" s="182" t="s">
        <v>349</v>
      </c>
      <c r="D137" s="176" t="s">
        <v>174</v>
      </c>
      <c r="E137" s="177">
        <v>1</v>
      </c>
      <c r="F137" s="178"/>
      <c r="G137" s="179">
        <f t="shared" si="21"/>
        <v>0</v>
      </c>
      <c r="H137" s="160">
        <v>308.99</v>
      </c>
      <c r="I137" s="159">
        <f t="shared" si="22"/>
        <v>308.99</v>
      </c>
      <c r="J137" s="160">
        <v>124.01</v>
      </c>
      <c r="K137" s="159">
        <f t="shared" si="23"/>
        <v>124.01</v>
      </c>
      <c r="L137" s="159">
        <v>15</v>
      </c>
      <c r="M137" s="159">
        <f t="shared" si="24"/>
        <v>0</v>
      </c>
      <c r="N137" s="159">
        <v>9.0000000000000006E-5</v>
      </c>
      <c r="O137" s="159">
        <f t="shared" si="25"/>
        <v>0</v>
      </c>
      <c r="P137" s="159">
        <v>0</v>
      </c>
      <c r="Q137" s="159">
        <f t="shared" si="26"/>
        <v>0</v>
      </c>
      <c r="R137" s="159"/>
      <c r="S137" s="159" t="s">
        <v>142</v>
      </c>
      <c r="T137" s="159" t="s">
        <v>142</v>
      </c>
      <c r="U137" s="159">
        <v>0.246</v>
      </c>
      <c r="V137" s="159">
        <f t="shared" si="27"/>
        <v>0.25</v>
      </c>
      <c r="W137" s="159"/>
      <c r="X137" s="159" t="s">
        <v>168</v>
      </c>
      <c r="Y137" s="150"/>
      <c r="Z137" s="150"/>
      <c r="AA137" s="150"/>
      <c r="AB137" s="150"/>
      <c r="AC137" s="150"/>
      <c r="AD137" s="150"/>
      <c r="AE137" s="150"/>
      <c r="AF137" s="150"/>
      <c r="AG137" s="150" t="s">
        <v>169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5">
      <c r="A138" s="174">
        <v>68</v>
      </c>
      <c r="B138" s="175" t="s">
        <v>350</v>
      </c>
      <c r="C138" s="182" t="s">
        <v>351</v>
      </c>
      <c r="D138" s="176" t="s">
        <v>174</v>
      </c>
      <c r="E138" s="177">
        <v>1</v>
      </c>
      <c r="F138" s="178"/>
      <c r="G138" s="179">
        <f t="shared" si="21"/>
        <v>0</v>
      </c>
      <c r="H138" s="160">
        <v>358.49</v>
      </c>
      <c r="I138" s="159">
        <f t="shared" si="22"/>
        <v>358.49</v>
      </c>
      <c r="J138" s="160">
        <v>124.01</v>
      </c>
      <c r="K138" s="159">
        <f t="shared" si="23"/>
        <v>124.01</v>
      </c>
      <c r="L138" s="159">
        <v>15</v>
      </c>
      <c r="M138" s="159">
        <f t="shared" si="24"/>
        <v>0</v>
      </c>
      <c r="N138" s="159">
        <v>2.5999999999999998E-4</v>
      </c>
      <c r="O138" s="159">
        <f t="shared" si="25"/>
        <v>0</v>
      </c>
      <c r="P138" s="159">
        <v>0</v>
      </c>
      <c r="Q138" s="159">
        <f t="shared" si="26"/>
        <v>0</v>
      </c>
      <c r="R138" s="159"/>
      <c r="S138" s="159" t="s">
        <v>142</v>
      </c>
      <c r="T138" s="159" t="s">
        <v>142</v>
      </c>
      <c r="U138" s="159">
        <v>0.246</v>
      </c>
      <c r="V138" s="159">
        <f t="shared" si="27"/>
        <v>0.25</v>
      </c>
      <c r="W138" s="159"/>
      <c r="X138" s="159" t="s">
        <v>168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169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5">
      <c r="A139" s="174">
        <v>69</v>
      </c>
      <c r="B139" s="175" t="s">
        <v>352</v>
      </c>
      <c r="C139" s="182" t="s">
        <v>353</v>
      </c>
      <c r="D139" s="176" t="s">
        <v>174</v>
      </c>
      <c r="E139" s="177">
        <v>1</v>
      </c>
      <c r="F139" s="178"/>
      <c r="G139" s="179">
        <f t="shared" si="21"/>
        <v>0</v>
      </c>
      <c r="H139" s="160">
        <v>243.49</v>
      </c>
      <c r="I139" s="159">
        <f t="shared" si="22"/>
        <v>243.49</v>
      </c>
      <c r="J139" s="160">
        <v>124.01</v>
      </c>
      <c r="K139" s="159">
        <f t="shared" si="23"/>
        <v>124.01</v>
      </c>
      <c r="L139" s="159">
        <v>15</v>
      </c>
      <c r="M139" s="159">
        <f t="shared" si="24"/>
        <v>0</v>
      </c>
      <c r="N139" s="159">
        <v>2.0000000000000001E-4</v>
      </c>
      <c r="O139" s="159">
        <f t="shared" si="25"/>
        <v>0</v>
      </c>
      <c r="P139" s="159">
        <v>0</v>
      </c>
      <c r="Q139" s="159">
        <f t="shared" si="26"/>
        <v>0</v>
      </c>
      <c r="R139" s="159"/>
      <c r="S139" s="159" t="s">
        <v>142</v>
      </c>
      <c r="T139" s="159" t="s">
        <v>142</v>
      </c>
      <c r="U139" s="159">
        <v>0.246</v>
      </c>
      <c r="V139" s="159">
        <f t="shared" si="27"/>
        <v>0.25</v>
      </c>
      <c r="W139" s="159"/>
      <c r="X139" s="159" t="s">
        <v>168</v>
      </c>
      <c r="Y139" s="150"/>
      <c r="Z139" s="150"/>
      <c r="AA139" s="150"/>
      <c r="AB139" s="150"/>
      <c r="AC139" s="150"/>
      <c r="AD139" s="150"/>
      <c r="AE139" s="150"/>
      <c r="AF139" s="150"/>
      <c r="AG139" s="150" t="s">
        <v>169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5">
      <c r="A140" s="174">
        <v>70</v>
      </c>
      <c r="B140" s="175" t="s">
        <v>354</v>
      </c>
      <c r="C140" s="182" t="s">
        <v>355</v>
      </c>
      <c r="D140" s="176" t="s">
        <v>174</v>
      </c>
      <c r="E140" s="177">
        <v>1</v>
      </c>
      <c r="F140" s="178"/>
      <c r="G140" s="179">
        <f t="shared" si="21"/>
        <v>0</v>
      </c>
      <c r="H140" s="160">
        <v>2306.71</v>
      </c>
      <c r="I140" s="159">
        <f t="shared" si="22"/>
        <v>2306.71</v>
      </c>
      <c r="J140" s="160">
        <v>318.29000000000002</v>
      </c>
      <c r="K140" s="159">
        <f t="shared" si="23"/>
        <v>318.29000000000002</v>
      </c>
      <c r="L140" s="159">
        <v>15</v>
      </c>
      <c r="M140" s="159">
        <f t="shared" si="24"/>
        <v>0</v>
      </c>
      <c r="N140" s="159">
        <v>4.453E-2</v>
      </c>
      <c r="O140" s="159">
        <f t="shared" si="25"/>
        <v>0.04</v>
      </c>
      <c r="P140" s="159">
        <v>4.2529999999999998E-2</v>
      </c>
      <c r="Q140" s="159">
        <f t="shared" si="26"/>
        <v>0.04</v>
      </c>
      <c r="R140" s="159"/>
      <c r="S140" s="159" t="s">
        <v>142</v>
      </c>
      <c r="T140" s="159" t="s">
        <v>356</v>
      </c>
      <c r="U140" s="159">
        <v>0.65400000000000003</v>
      </c>
      <c r="V140" s="159">
        <f t="shared" si="27"/>
        <v>0.65</v>
      </c>
      <c r="W140" s="159"/>
      <c r="X140" s="159" t="s">
        <v>168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169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5">
      <c r="A141" s="168">
        <v>71</v>
      </c>
      <c r="B141" s="169" t="s">
        <v>357</v>
      </c>
      <c r="C141" s="183" t="s">
        <v>358</v>
      </c>
      <c r="D141" s="170" t="s">
        <v>179</v>
      </c>
      <c r="E141" s="171">
        <v>0.24</v>
      </c>
      <c r="F141" s="172"/>
      <c r="G141" s="173">
        <f t="shared" si="21"/>
        <v>0</v>
      </c>
      <c r="H141" s="160">
        <v>30.35</v>
      </c>
      <c r="I141" s="159">
        <f t="shared" si="22"/>
        <v>7.28</v>
      </c>
      <c r="J141" s="160">
        <v>1075.6500000000001</v>
      </c>
      <c r="K141" s="159">
        <f t="shared" si="23"/>
        <v>258.16000000000003</v>
      </c>
      <c r="L141" s="159">
        <v>15</v>
      </c>
      <c r="M141" s="159">
        <f t="shared" si="24"/>
        <v>0</v>
      </c>
      <c r="N141" s="159">
        <v>8.0000000000000007E-5</v>
      </c>
      <c r="O141" s="159">
        <f t="shared" si="25"/>
        <v>0</v>
      </c>
      <c r="P141" s="159">
        <v>0</v>
      </c>
      <c r="Q141" s="159">
        <f t="shared" si="26"/>
        <v>0</v>
      </c>
      <c r="R141" s="159"/>
      <c r="S141" s="159" t="s">
        <v>142</v>
      </c>
      <c r="T141" s="159" t="s">
        <v>142</v>
      </c>
      <c r="U141" s="159">
        <v>2.1</v>
      </c>
      <c r="V141" s="159">
        <f t="shared" si="27"/>
        <v>0.5</v>
      </c>
      <c r="W141" s="159"/>
      <c r="X141" s="159" t="s">
        <v>168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169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5">
      <c r="A142" s="157"/>
      <c r="B142" s="158"/>
      <c r="C142" s="191" t="s">
        <v>359</v>
      </c>
      <c r="D142" s="187"/>
      <c r="E142" s="188">
        <v>0.24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171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0.399999999999999" outlineLevel="1" x14ac:dyDescent="0.25">
      <c r="A143" s="174">
        <v>72</v>
      </c>
      <c r="B143" s="175" t="s">
        <v>360</v>
      </c>
      <c r="C143" s="182" t="s">
        <v>361</v>
      </c>
      <c r="D143" s="176" t="s">
        <v>174</v>
      </c>
      <c r="E143" s="177">
        <v>1</v>
      </c>
      <c r="F143" s="178"/>
      <c r="G143" s="179">
        <f t="shared" ref="G143:G151" si="28">ROUND(E143*F143,2)</f>
        <v>0</v>
      </c>
      <c r="H143" s="160">
        <v>1073</v>
      </c>
      <c r="I143" s="159">
        <f t="shared" ref="I143:I151" si="29">ROUND(E143*H143,2)</f>
        <v>1073</v>
      </c>
      <c r="J143" s="160">
        <v>0</v>
      </c>
      <c r="K143" s="159">
        <f t="shared" ref="K143:K151" si="30">ROUND(E143*J143,2)</f>
        <v>0</v>
      </c>
      <c r="L143" s="159">
        <v>15</v>
      </c>
      <c r="M143" s="159">
        <f t="shared" ref="M143:M151" si="31">G143*(1+L143/100)</f>
        <v>0</v>
      </c>
      <c r="N143" s="159">
        <v>1.2999999999999999E-2</v>
      </c>
      <c r="O143" s="159">
        <f t="shared" ref="O143:O151" si="32">ROUND(E143*N143,2)</f>
        <v>0.01</v>
      </c>
      <c r="P143" s="159">
        <v>0</v>
      </c>
      <c r="Q143" s="159">
        <f t="shared" ref="Q143:Q151" si="33">ROUND(E143*P143,2)</f>
        <v>0</v>
      </c>
      <c r="R143" s="159"/>
      <c r="S143" s="159" t="s">
        <v>142</v>
      </c>
      <c r="T143" s="159" t="s">
        <v>142</v>
      </c>
      <c r="U143" s="159">
        <v>0</v>
      </c>
      <c r="V143" s="159">
        <f t="shared" ref="V143:V151" si="34">ROUND(E143*U143,2)</f>
        <v>0</v>
      </c>
      <c r="W143" s="159"/>
      <c r="X143" s="159" t="s">
        <v>205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362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5">
      <c r="A144" s="174">
        <v>73</v>
      </c>
      <c r="B144" s="175" t="s">
        <v>363</v>
      </c>
      <c r="C144" s="182" t="s">
        <v>364</v>
      </c>
      <c r="D144" s="176" t="s">
        <v>174</v>
      </c>
      <c r="E144" s="177">
        <v>2</v>
      </c>
      <c r="F144" s="178"/>
      <c r="G144" s="179">
        <f t="shared" si="28"/>
        <v>0</v>
      </c>
      <c r="H144" s="160">
        <v>345</v>
      </c>
      <c r="I144" s="159">
        <f t="shared" si="29"/>
        <v>690</v>
      </c>
      <c r="J144" s="160">
        <v>0</v>
      </c>
      <c r="K144" s="159">
        <f t="shared" si="30"/>
        <v>0</v>
      </c>
      <c r="L144" s="159">
        <v>15</v>
      </c>
      <c r="M144" s="159">
        <f t="shared" si="31"/>
        <v>0</v>
      </c>
      <c r="N144" s="159">
        <v>8.9999999999999998E-4</v>
      </c>
      <c r="O144" s="159">
        <f t="shared" si="32"/>
        <v>0</v>
      </c>
      <c r="P144" s="159">
        <v>0</v>
      </c>
      <c r="Q144" s="159">
        <f t="shared" si="33"/>
        <v>0</v>
      </c>
      <c r="R144" s="159"/>
      <c r="S144" s="159" t="s">
        <v>154</v>
      </c>
      <c r="T144" s="159" t="s">
        <v>143</v>
      </c>
      <c r="U144" s="159">
        <v>0</v>
      </c>
      <c r="V144" s="159">
        <f t="shared" si="34"/>
        <v>0</v>
      </c>
      <c r="W144" s="159"/>
      <c r="X144" s="159" t="s">
        <v>196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197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0.399999999999999" outlineLevel="1" x14ac:dyDescent="0.25">
      <c r="A145" s="174">
        <v>74</v>
      </c>
      <c r="B145" s="175" t="s">
        <v>365</v>
      </c>
      <c r="C145" s="182" t="s">
        <v>366</v>
      </c>
      <c r="D145" s="176" t="s">
        <v>174</v>
      </c>
      <c r="E145" s="177">
        <v>1</v>
      </c>
      <c r="F145" s="178"/>
      <c r="G145" s="179">
        <f t="shared" si="28"/>
        <v>0</v>
      </c>
      <c r="H145" s="160">
        <v>1140</v>
      </c>
      <c r="I145" s="159">
        <f t="shared" si="29"/>
        <v>1140</v>
      </c>
      <c r="J145" s="160">
        <v>0</v>
      </c>
      <c r="K145" s="159">
        <f t="shared" si="30"/>
        <v>0</v>
      </c>
      <c r="L145" s="159">
        <v>15</v>
      </c>
      <c r="M145" s="159">
        <f t="shared" si="31"/>
        <v>0</v>
      </c>
      <c r="N145" s="159">
        <v>8.0000000000000004E-4</v>
      </c>
      <c r="O145" s="159">
        <f t="shared" si="32"/>
        <v>0</v>
      </c>
      <c r="P145" s="159">
        <v>0</v>
      </c>
      <c r="Q145" s="159">
        <f t="shared" si="33"/>
        <v>0</v>
      </c>
      <c r="R145" s="159" t="s">
        <v>200</v>
      </c>
      <c r="S145" s="159" t="s">
        <v>142</v>
      </c>
      <c r="T145" s="159" t="s">
        <v>143</v>
      </c>
      <c r="U145" s="159">
        <v>0</v>
      </c>
      <c r="V145" s="159">
        <f t="shared" si="34"/>
        <v>0</v>
      </c>
      <c r="W145" s="159"/>
      <c r="X145" s="159" t="s">
        <v>196</v>
      </c>
      <c r="Y145" s="150"/>
      <c r="Z145" s="150"/>
      <c r="AA145" s="150"/>
      <c r="AB145" s="150"/>
      <c r="AC145" s="150"/>
      <c r="AD145" s="150"/>
      <c r="AE145" s="150"/>
      <c r="AF145" s="150"/>
      <c r="AG145" s="150" t="s">
        <v>197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5">
      <c r="A146" s="174">
        <v>75</v>
      </c>
      <c r="B146" s="175" t="s">
        <v>367</v>
      </c>
      <c r="C146" s="182" t="s">
        <v>368</v>
      </c>
      <c r="D146" s="176" t="s">
        <v>174</v>
      </c>
      <c r="E146" s="177">
        <v>1</v>
      </c>
      <c r="F146" s="178"/>
      <c r="G146" s="179">
        <f t="shared" si="28"/>
        <v>0</v>
      </c>
      <c r="H146" s="160">
        <v>480</v>
      </c>
      <c r="I146" s="159">
        <f t="shared" si="29"/>
        <v>480</v>
      </c>
      <c r="J146" s="160">
        <v>0</v>
      </c>
      <c r="K146" s="159">
        <f t="shared" si="30"/>
        <v>0</v>
      </c>
      <c r="L146" s="159">
        <v>15</v>
      </c>
      <c r="M146" s="159">
        <f t="shared" si="31"/>
        <v>0</v>
      </c>
      <c r="N146" s="159">
        <v>2E-3</v>
      </c>
      <c r="O146" s="159">
        <f t="shared" si="32"/>
        <v>0</v>
      </c>
      <c r="P146" s="159">
        <v>0</v>
      </c>
      <c r="Q146" s="159">
        <f t="shared" si="33"/>
        <v>0</v>
      </c>
      <c r="R146" s="159"/>
      <c r="S146" s="159" t="s">
        <v>154</v>
      </c>
      <c r="T146" s="159" t="s">
        <v>143</v>
      </c>
      <c r="U146" s="159">
        <v>0</v>
      </c>
      <c r="V146" s="159">
        <f t="shared" si="34"/>
        <v>0</v>
      </c>
      <c r="W146" s="159"/>
      <c r="X146" s="159" t="s">
        <v>196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197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5">
      <c r="A147" s="174">
        <v>76</v>
      </c>
      <c r="B147" s="175" t="s">
        <v>369</v>
      </c>
      <c r="C147" s="182" t="s">
        <v>370</v>
      </c>
      <c r="D147" s="176" t="s">
        <v>174</v>
      </c>
      <c r="E147" s="177">
        <v>1</v>
      </c>
      <c r="F147" s="178"/>
      <c r="G147" s="179">
        <f t="shared" si="28"/>
        <v>0</v>
      </c>
      <c r="H147" s="160">
        <v>5850</v>
      </c>
      <c r="I147" s="159">
        <f t="shared" si="29"/>
        <v>5850</v>
      </c>
      <c r="J147" s="160">
        <v>0</v>
      </c>
      <c r="K147" s="159">
        <f t="shared" si="30"/>
        <v>0</v>
      </c>
      <c r="L147" s="159">
        <v>15</v>
      </c>
      <c r="M147" s="159">
        <f t="shared" si="31"/>
        <v>0</v>
      </c>
      <c r="N147" s="159">
        <v>4.5999999999999999E-2</v>
      </c>
      <c r="O147" s="159">
        <f t="shared" si="32"/>
        <v>0.05</v>
      </c>
      <c r="P147" s="159">
        <v>0</v>
      </c>
      <c r="Q147" s="159">
        <f t="shared" si="33"/>
        <v>0</v>
      </c>
      <c r="R147" s="159" t="s">
        <v>200</v>
      </c>
      <c r="S147" s="159" t="s">
        <v>142</v>
      </c>
      <c r="T147" s="159" t="s">
        <v>143</v>
      </c>
      <c r="U147" s="159">
        <v>0</v>
      </c>
      <c r="V147" s="159">
        <f t="shared" si="34"/>
        <v>0</v>
      </c>
      <c r="W147" s="159"/>
      <c r="X147" s="159" t="s">
        <v>196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197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5">
      <c r="A148" s="174">
        <v>77</v>
      </c>
      <c r="B148" s="175" t="s">
        <v>371</v>
      </c>
      <c r="C148" s="182" t="s">
        <v>372</v>
      </c>
      <c r="D148" s="176" t="s">
        <v>195</v>
      </c>
      <c r="E148" s="177">
        <v>1</v>
      </c>
      <c r="F148" s="178"/>
      <c r="G148" s="179">
        <f t="shared" si="28"/>
        <v>0</v>
      </c>
      <c r="H148" s="160">
        <v>352.5</v>
      </c>
      <c r="I148" s="159">
        <f t="shared" si="29"/>
        <v>352.5</v>
      </c>
      <c r="J148" s="160">
        <v>0</v>
      </c>
      <c r="K148" s="159">
        <f t="shared" si="30"/>
        <v>0</v>
      </c>
      <c r="L148" s="159">
        <v>15</v>
      </c>
      <c r="M148" s="159">
        <f t="shared" si="31"/>
        <v>0</v>
      </c>
      <c r="N148" s="159">
        <v>0.01</v>
      </c>
      <c r="O148" s="159">
        <f t="shared" si="32"/>
        <v>0.01</v>
      </c>
      <c r="P148" s="159">
        <v>0</v>
      </c>
      <c r="Q148" s="159">
        <f t="shared" si="33"/>
        <v>0</v>
      </c>
      <c r="R148" s="159" t="s">
        <v>200</v>
      </c>
      <c r="S148" s="159" t="s">
        <v>142</v>
      </c>
      <c r="T148" s="159" t="s">
        <v>142</v>
      </c>
      <c r="U148" s="159">
        <v>0</v>
      </c>
      <c r="V148" s="159">
        <f t="shared" si="34"/>
        <v>0</v>
      </c>
      <c r="W148" s="159"/>
      <c r="X148" s="159" t="s">
        <v>196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197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5">
      <c r="A149" s="174">
        <v>78</v>
      </c>
      <c r="B149" s="175" t="s">
        <v>373</v>
      </c>
      <c r="C149" s="182" t="s">
        <v>374</v>
      </c>
      <c r="D149" s="176" t="s">
        <v>323</v>
      </c>
      <c r="E149" s="177">
        <v>1</v>
      </c>
      <c r="F149" s="178"/>
      <c r="G149" s="179">
        <f t="shared" si="28"/>
        <v>0</v>
      </c>
      <c r="H149" s="160">
        <v>0</v>
      </c>
      <c r="I149" s="159">
        <f t="shared" si="29"/>
        <v>0</v>
      </c>
      <c r="J149" s="160">
        <v>233.5</v>
      </c>
      <c r="K149" s="159">
        <f t="shared" si="30"/>
        <v>233.5</v>
      </c>
      <c r="L149" s="159">
        <v>15</v>
      </c>
      <c r="M149" s="159">
        <f t="shared" si="31"/>
        <v>0</v>
      </c>
      <c r="N149" s="159">
        <v>0</v>
      </c>
      <c r="O149" s="159">
        <f t="shared" si="32"/>
        <v>0</v>
      </c>
      <c r="P149" s="159">
        <v>1.933E-2</v>
      </c>
      <c r="Q149" s="159">
        <f t="shared" si="33"/>
        <v>0.02</v>
      </c>
      <c r="R149" s="159"/>
      <c r="S149" s="159" t="s">
        <v>142</v>
      </c>
      <c r="T149" s="159" t="s">
        <v>142</v>
      </c>
      <c r="U149" s="159">
        <v>0</v>
      </c>
      <c r="V149" s="159">
        <f t="shared" si="34"/>
        <v>0</v>
      </c>
      <c r="W149" s="159"/>
      <c r="X149" s="159" t="s">
        <v>205</v>
      </c>
      <c r="Y149" s="150"/>
      <c r="Z149" s="150"/>
      <c r="AA149" s="150"/>
      <c r="AB149" s="150"/>
      <c r="AC149" s="150"/>
      <c r="AD149" s="150"/>
      <c r="AE149" s="150"/>
      <c r="AF149" s="150"/>
      <c r="AG149" s="150" t="s">
        <v>206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5">
      <c r="A150" s="174">
        <v>79</v>
      </c>
      <c r="B150" s="175" t="s">
        <v>375</v>
      </c>
      <c r="C150" s="182" t="s">
        <v>376</v>
      </c>
      <c r="D150" s="176" t="s">
        <v>323</v>
      </c>
      <c r="E150" s="177">
        <v>1</v>
      </c>
      <c r="F150" s="178"/>
      <c r="G150" s="179">
        <f t="shared" si="28"/>
        <v>0</v>
      </c>
      <c r="H150" s="160">
        <v>0</v>
      </c>
      <c r="I150" s="159">
        <f t="shared" si="29"/>
        <v>0</v>
      </c>
      <c r="J150" s="160">
        <v>151.5</v>
      </c>
      <c r="K150" s="159">
        <f t="shared" si="30"/>
        <v>151.5</v>
      </c>
      <c r="L150" s="159">
        <v>15</v>
      </c>
      <c r="M150" s="159">
        <f t="shared" si="31"/>
        <v>0</v>
      </c>
      <c r="N150" s="159">
        <v>0</v>
      </c>
      <c r="O150" s="159">
        <f t="shared" si="32"/>
        <v>0</v>
      </c>
      <c r="P150" s="159">
        <v>1.9460000000000002E-2</v>
      </c>
      <c r="Q150" s="159">
        <f t="shared" si="33"/>
        <v>0.02</v>
      </c>
      <c r="R150" s="159"/>
      <c r="S150" s="159" t="s">
        <v>142</v>
      </c>
      <c r="T150" s="159" t="s">
        <v>142</v>
      </c>
      <c r="U150" s="159">
        <v>0</v>
      </c>
      <c r="V150" s="159">
        <f t="shared" si="34"/>
        <v>0</v>
      </c>
      <c r="W150" s="159"/>
      <c r="X150" s="159" t="s">
        <v>205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206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5">
      <c r="A151" s="174">
        <v>80</v>
      </c>
      <c r="B151" s="175" t="s">
        <v>377</v>
      </c>
      <c r="C151" s="182" t="s">
        <v>378</v>
      </c>
      <c r="D151" s="176" t="s">
        <v>0</v>
      </c>
      <c r="E151" s="177">
        <v>309.1574</v>
      </c>
      <c r="F151" s="178"/>
      <c r="G151" s="179">
        <f t="shared" si="28"/>
        <v>0</v>
      </c>
      <c r="H151" s="160">
        <v>0</v>
      </c>
      <c r="I151" s="159">
        <f t="shared" si="29"/>
        <v>0</v>
      </c>
      <c r="J151" s="160">
        <v>0.32</v>
      </c>
      <c r="K151" s="159">
        <f t="shared" si="30"/>
        <v>98.93</v>
      </c>
      <c r="L151" s="159">
        <v>15</v>
      </c>
      <c r="M151" s="159">
        <f t="shared" si="31"/>
        <v>0</v>
      </c>
      <c r="N151" s="159">
        <v>0</v>
      </c>
      <c r="O151" s="159">
        <f t="shared" si="32"/>
        <v>0</v>
      </c>
      <c r="P151" s="159">
        <v>0</v>
      </c>
      <c r="Q151" s="159">
        <f t="shared" si="33"/>
        <v>0</v>
      </c>
      <c r="R151" s="159"/>
      <c r="S151" s="159" t="s">
        <v>142</v>
      </c>
      <c r="T151" s="159" t="s">
        <v>142</v>
      </c>
      <c r="U151" s="159">
        <v>0</v>
      </c>
      <c r="V151" s="159">
        <f t="shared" si="34"/>
        <v>0</v>
      </c>
      <c r="W151" s="159"/>
      <c r="X151" s="159" t="s">
        <v>279</v>
      </c>
      <c r="Y151" s="150"/>
      <c r="Z151" s="150"/>
      <c r="AA151" s="150"/>
      <c r="AB151" s="150"/>
      <c r="AC151" s="150"/>
      <c r="AD151" s="150"/>
      <c r="AE151" s="150"/>
      <c r="AF151" s="150"/>
      <c r="AG151" s="150" t="s">
        <v>280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x14ac:dyDescent="0.25">
      <c r="A152" s="162" t="s">
        <v>137</v>
      </c>
      <c r="B152" s="163" t="s">
        <v>85</v>
      </c>
      <c r="C152" s="181" t="s">
        <v>86</v>
      </c>
      <c r="D152" s="164"/>
      <c r="E152" s="165"/>
      <c r="F152" s="166"/>
      <c r="G152" s="167">
        <f>SUMIF(AG153:AG156,"&lt;&gt;NOR",G153:G156)</f>
        <v>0</v>
      </c>
      <c r="H152" s="161"/>
      <c r="I152" s="161">
        <f>SUM(I153:I156)</f>
        <v>544</v>
      </c>
      <c r="J152" s="161"/>
      <c r="K152" s="161">
        <f>SUM(K153:K156)</f>
        <v>630.30999999999995</v>
      </c>
      <c r="L152" s="161"/>
      <c r="M152" s="161">
        <f>SUM(M153:M156)</f>
        <v>0</v>
      </c>
      <c r="N152" s="161"/>
      <c r="O152" s="161">
        <f>SUM(O153:O156)</f>
        <v>0</v>
      </c>
      <c r="P152" s="161"/>
      <c r="Q152" s="161">
        <f>SUM(Q153:Q156)</f>
        <v>0.03</v>
      </c>
      <c r="R152" s="161"/>
      <c r="S152" s="161"/>
      <c r="T152" s="161"/>
      <c r="U152" s="161"/>
      <c r="V152" s="161">
        <f>SUM(V153:V156)</f>
        <v>1.3599999999999999</v>
      </c>
      <c r="W152" s="161"/>
      <c r="X152" s="161"/>
      <c r="AG152" t="s">
        <v>138</v>
      </c>
    </row>
    <row r="153" spans="1:60" ht="20.399999999999999" outlineLevel="1" x14ac:dyDescent="0.25">
      <c r="A153" s="174">
        <v>81</v>
      </c>
      <c r="B153" s="175" t="s">
        <v>379</v>
      </c>
      <c r="C153" s="182" t="s">
        <v>380</v>
      </c>
      <c r="D153" s="176" t="s">
        <v>174</v>
      </c>
      <c r="E153" s="177">
        <v>1</v>
      </c>
      <c r="F153" s="178"/>
      <c r="G153" s="179">
        <f>ROUND(E153*F153,2)</f>
        <v>0</v>
      </c>
      <c r="H153" s="160">
        <v>0</v>
      </c>
      <c r="I153" s="159">
        <f>ROUND(E153*H153,2)</f>
        <v>0</v>
      </c>
      <c r="J153" s="160">
        <v>230</v>
      </c>
      <c r="K153" s="159">
        <f>ROUND(E153*J153,2)</f>
        <v>230</v>
      </c>
      <c r="L153" s="159">
        <v>15</v>
      </c>
      <c r="M153" s="159">
        <f>G153*(1+L153/100)</f>
        <v>0</v>
      </c>
      <c r="N153" s="159">
        <v>0</v>
      </c>
      <c r="O153" s="159">
        <f>ROUND(E153*N153,2)</f>
        <v>0</v>
      </c>
      <c r="P153" s="159">
        <v>0</v>
      </c>
      <c r="Q153" s="159">
        <f>ROUND(E153*P153,2)</f>
        <v>0</v>
      </c>
      <c r="R153" s="159"/>
      <c r="S153" s="159" t="s">
        <v>142</v>
      </c>
      <c r="T153" s="159" t="s">
        <v>142</v>
      </c>
      <c r="U153" s="159">
        <v>0.5</v>
      </c>
      <c r="V153" s="159">
        <f>ROUND(E153*U153,2)</f>
        <v>0.5</v>
      </c>
      <c r="W153" s="159"/>
      <c r="X153" s="159" t="s">
        <v>168</v>
      </c>
      <c r="Y153" s="150"/>
      <c r="Z153" s="150"/>
      <c r="AA153" s="150"/>
      <c r="AB153" s="150"/>
      <c r="AC153" s="150"/>
      <c r="AD153" s="150"/>
      <c r="AE153" s="150"/>
      <c r="AF153" s="150"/>
      <c r="AG153" s="150" t="s">
        <v>169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20.399999999999999" outlineLevel="1" x14ac:dyDescent="0.25">
      <c r="A154" s="174">
        <v>82</v>
      </c>
      <c r="B154" s="175" t="s">
        <v>381</v>
      </c>
      <c r="C154" s="182" t="s">
        <v>382</v>
      </c>
      <c r="D154" s="176" t="s">
        <v>174</v>
      </c>
      <c r="E154" s="177">
        <v>2</v>
      </c>
      <c r="F154" s="178"/>
      <c r="G154" s="179">
        <f>ROUND(E154*F154,2)</f>
        <v>0</v>
      </c>
      <c r="H154" s="160">
        <v>0</v>
      </c>
      <c r="I154" s="159">
        <f>ROUND(E154*H154,2)</f>
        <v>0</v>
      </c>
      <c r="J154" s="160">
        <v>197</v>
      </c>
      <c r="K154" s="159">
        <f>ROUND(E154*J154,2)</f>
        <v>394</v>
      </c>
      <c r="L154" s="159">
        <v>15</v>
      </c>
      <c r="M154" s="159">
        <f>G154*(1+L154/100)</f>
        <v>0</v>
      </c>
      <c r="N154" s="159">
        <v>0</v>
      </c>
      <c r="O154" s="159">
        <f>ROUND(E154*N154,2)</f>
        <v>0</v>
      </c>
      <c r="P154" s="159">
        <v>1.489E-2</v>
      </c>
      <c r="Q154" s="159">
        <f>ROUND(E154*P154,2)</f>
        <v>0.03</v>
      </c>
      <c r="R154" s="159"/>
      <c r="S154" s="159" t="s">
        <v>142</v>
      </c>
      <c r="T154" s="159" t="s">
        <v>142</v>
      </c>
      <c r="U154" s="159">
        <v>0.42899999999999999</v>
      </c>
      <c r="V154" s="159">
        <f>ROUND(E154*U154,2)</f>
        <v>0.86</v>
      </c>
      <c r="W154" s="159"/>
      <c r="X154" s="159" t="s">
        <v>168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169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ht="20.399999999999999" outlineLevel="1" x14ac:dyDescent="0.25">
      <c r="A155" s="174">
        <v>83</v>
      </c>
      <c r="B155" s="175" t="s">
        <v>383</v>
      </c>
      <c r="C155" s="182" t="s">
        <v>384</v>
      </c>
      <c r="D155" s="176" t="s">
        <v>174</v>
      </c>
      <c r="E155" s="177">
        <v>1</v>
      </c>
      <c r="F155" s="178"/>
      <c r="G155" s="179">
        <f>ROUND(E155*F155,2)</f>
        <v>0</v>
      </c>
      <c r="H155" s="160">
        <v>544</v>
      </c>
      <c r="I155" s="159">
        <f>ROUND(E155*H155,2)</f>
        <v>544</v>
      </c>
      <c r="J155" s="160">
        <v>0</v>
      </c>
      <c r="K155" s="159">
        <f>ROUND(E155*J155,2)</f>
        <v>0</v>
      </c>
      <c r="L155" s="159">
        <v>15</v>
      </c>
      <c r="M155" s="159">
        <f>G155*(1+L155/100)</f>
        <v>0</v>
      </c>
      <c r="N155" s="159">
        <v>5.9000000000000003E-4</v>
      </c>
      <c r="O155" s="159">
        <f>ROUND(E155*N155,2)</f>
        <v>0</v>
      </c>
      <c r="P155" s="159">
        <v>0</v>
      </c>
      <c r="Q155" s="159">
        <f>ROUND(E155*P155,2)</f>
        <v>0</v>
      </c>
      <c r="R155" s="159" t="s">
        <v>200</v>
      </c>
      <c r="S155" s="159" t="s">
        <v>142</v>
      </c>
      <c r="T155" s="159" t="s">
        <v>142</v>
      </c>
      <c r="U155" s="159">
        <v>0</v>
      </c>
      <c r="V155" s="159">
        <f>ROUND(E155*U155,2)</f>
        <v>0</v>
      </c>
      <c r="W155" s="159"/>
      <c r="X155" s="159" t="s">
        <v>196</v>
      </c>
      <c r="Y155" s="150"/>
      <c r="Z155" s="150"/>
      <c r="AA155" s="150"/>
      <c r="AB155" s="150"/>
      <c r="AC155" s="150"/>
      <c r="AD155" s="150"/>
      <c r="AE155" s="150"/>
      <c r="AF155" s="150"/>
      <c r="AG155" s="150" t="s">
        <v>197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5">
      <c r="A156" s="174">
        <v>84</v>
      </c>
      <c r="B156" s="175" t="s">
        <v>385</v>
      </c>
      <c r="C156" s="182" t="s">
        <v>386</v>
      </c>
      <c r="D156" s="176" t="s">
        <v>0</v>
      </c>
      <c r="E156" s="177">
        <v>11.68</v>
      </c>
      <c r="F156" s="178"/>
      <c r="G156" s="179">
        <f>ROUND(E156*F156,2)</f>
        <v>0</v>
      </c>
      <c r="H156" s="160">
        <v>0</v>
      </c>
      <c r="I156" s="159">
        <f>ROUND(E156*H156,2)</f>
        <v>0</v>
      </c>
      <c r="J156" s="160">
        <v>0.54</v>
      </c>
      <c r="K156" s="159">
        <f>ROUND(E156*J156,2)</f>
        <v>6.31</v>
      </c>
      <c r="L156" s="159">
        <v>15</v>
      </c>
      <c r="M156" s="159">
        <f>G156*(1+L156/100)</f>
        <v>0</v>
      </c>
      <c r="N156" s="159">
        <v>0</v>
      </c>
      <c r="O156" s="159">
        <f>ROUND(E156*N156,2)</f>
        <v>0</v>
      </c>
      <c r="P156" s="159">
        <v>0</v>
      </c>
      <c r="Q156" s="159">
        <f>ROUND(E156*P156,2)</f>
        <v>0</v>
      </c>
      <c r="R156" s="159"/>
      <c r="S156" s="159" t="s">
        <v>142</v>
      </c>
      <c r="T156" s="159" t="s">
        <v>142</v>
      </c>
      <c r="U156" s="159">
        <v>0</v>
      </c>
      <c r="V156" s="159">
        <f>ROUND(E156*U156,2)</f>
        <v>0</v>
      </c>
      <c r="W156" s="159"/>
      <c r="X156" s="159" t="s">
        <v>279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280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x14ac:dyDescent="0.25">
      <c r="A157" s="162" t="s">
        <v>137</v>
      </c>
      <c r="B157" s="163" t="s">
        <v>87</v>
      </c>
      <c r="C157" s="181" t="s">
        <v>88</v>
      </c>
      <c r="D157" s="164"/>
      <c r="E157" s="165"/>
      <c r="F157" s="166"/>
      <c r="G157" s="167">
        <f>SUMIF(AG158:AG187,"&lt;&gt;NOR",G158:G187)</f>
        <v>0</v>
      </c>
      <c r="H157" s="161"/>
      <c r="I157" s="161">
        <f>SUM(I158:I187)</f>
        <v>13100</v>
      </c>
      <c r="J157" s="161"/>
      <c r="K157" s="161">
        <f>SUM(K158:K187)</f>
        <v>45530.76</v>
      </c>
      <c r="L157" s="161"/>
      <c r="M157" s="161">
        <f>SUM(M158:M187)</f>
        <v>0</v>
      </c>
      <c r="N157" s="161"/>
      <c r="O157" s="161">
        <f>SUM(O158:O187)</f>
        <v>0.03</v>
      </c>
      <c r="P157" s="161"/>
      <c r="Q157" s="161">
        <f>SUM(Q158:Q187)</f>
        <v>0.34</v>
      </c>
      <c r="R157" s="161"/>
      <c r="S157" s="161"/>
      <c r="T157" s="161"/>
      <c r="U157" s="161"/>
      <c r="V157" s="161">
        <f>SUM(V158:V187)</f>
        <v>6.06</v>
      </c>
      <c r="W157" s="161"/>
      <c r="X157" s="161"/>
      <c r="AG157" t="s">
        <v>138</v>
      </c>
    </row>
    <row r="158" spans="1:60" outlineLevel="1" x14ac:dyDescent="0.25">
      <c r="A158" s="174">
        <v>85</v>
      </c>
      <c r="B158" s="175" t="s">
        <v>387</v>
      </c>
      <c r="C158" s="182" t="s">
        <v>388</v>
      </c>
      <c r="D158" s="176" t="s">
        <v>174</v>
      </c>
      <c r="E158" s="177">
        <v>3</v>
      </c>
      <c r="F158" s="178"/>
      <c r="G158" s="179">
        <f>ROUND(E158*F158,2)</f>
        <v>0</v>
      </c>
      <c r="H158" s="160">
        <v>0</v>
      </c>
      <c r="I158" s="159">
        <f>ROUND(E158*H158,2)</f>
        <v>0</v>
      </c>
      <c r="J158" s="160">
        <v>666</v>
      </c>
      <c r="K158" s="159">
        <f>ROUND(E158*J158,2)</f>
        <v>1998</v>
      </c>
      <c r="L158" s="159">
        <v>15</v>
      </c>
      <c r="M158" s="159">
        <f>G158*(1+L158/100)</f>
        <v>0</v>
      </c>
      <c r="N158" s="159">
        <v>0</v>
      </c>
      <c r="O158" s="159">
        <f>ROUND(E158*N158,2)</f>
        <v>0</v>
      </c>
      <c r="P158" s="159">
        <v>0</v>
      </c>
      <c r="Q158" s="159">
        <f>ROUND(E158*P158,2)</f>
        <v>0</v>
      </c>
      <c r="R158" s="159"/>
      <c r="S158" s="159" t="s">
        <v>142</v>
      </c>
      <c r="T158" s="159" t="s">
        <v>142</v>
      </c>
      <c r="U158" s="159">
        <v>1.45</v>
      </c>
      <c r="V158" s="159">
        <f>ROUND(E158*U158,2)</f>
        <v>4.3499999999999996</v>
      </c>
      <c r="W158" s="159"/>
      <c r="X158" s="159" t="s">
        <v>168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169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5">
      <c r="A159" s="174">
        <v>86</v>
      </c>
      <c r="B159" s="175" t="s">
        <v>389</v>
      </c>
      <c r="C159" s="182" t="s">
        <v>390</v>
      </c>
      <c r="D159" s="176" t="s">
        <v>174</v>
      </c>
      <c r="E159" s="177">
        <v>3</v>
      </c>
      <c r="F159" s="178"/>
      <c r="G159" s="179">
        <f>ROUND(E159*F159,2)</f>
        <v>0</v>
      </c>
      <c r="H159" s="160">
        <v>0</v>
      </c>
      <c r="I159" s="159">
        <f>ROUND(E159*H159,2)</f>
        <v>0</v>
      </c>
      <c r="J159" s="160">
        <v>50.6</v>
      </c>
      <c r="K159" s="159">
        <f>ROUND(E159*J159,2)</f>
        <v>151.80000000000001</v>
      </c>
      <c r="L159" s="159">
        <v>15</v>
      </c>
      <c r="M159" s="159">
        <f>G159*(1+L159/100)</f>
        <v>0</v>
      </c>
      <c r="N159" s="159">
        <v>0</v>
      </c>
      <c r="O159" s="159">
        <f>ROUND(E159*N159,2)</f>
        <v>0</v>
      </c>
      <c r="P159" s="159">
        <v>1.8E-3</v>
      </c>
      <c r="Q159" s="159">
        <f>ROUND(E159*P159,2)</f>
        <v>0.01</v>
      </c>
      <c r="R159" s="159"/>
      <c r="S159" s="159" t="s">
        <v>142</v>
      </c>
      <c r="T159" s="159" t="s">
        <v>142</v>
      </c>
      <c r="U159" s="159">
        <v>0.11</v>
      </c>
      <c r="V159" s="159">
        <f>ROUND(E159*U159,2)</f>
        <v>0.33</v>
      </c>
      <c r="W159" s="159"/>
      <c r="X159" s="159" t="s">
        <v>168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169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5">
      <c r="A160" s="174">
        <v>87</v>
      </c>
      <c r="B160" s="175" t="s">
        <v>391</v>
      </c>
      <c r="C160" s="182" t="s">
        <v>392</v>
      </c>
      <c r="D160" s="176" t="s">
        <v>174</v>
      </c>
      <c r="E160" s="177">
        <v>3</v>
      </c>
      <c r="F160" s="178"/>
      <c r="G160" s="179">
        <f>ROUND(E160*F160,2)</f>
        <v>0</v>
      </c>
      <c r="H160" s="160">
        <v>0</v>
      </c>
      <c r="I160" s="159">
        <f>ROUND(E160*H160,2)</f>
        <v>0</v>
      </c>
      <c r="J160" s="160">
        <v>211.5</v>
      </c>
      <c r="K160" s="159">
        <f>ROUND(E160*J160,2)</f>
        <v>634.5</v>
      </c>
      <c r="L160" s="159">
        <v>15</v>
      </c>
      <c r="M160" s="159">
        <f>G160*(1+L160/100)</f>
        <v>0</v>
      </c>
      <c r="N160" s="159">
        <v>0</v>
      </c>
      <c r="O160" s="159">
        <f>ROUND(E160*N160,2)</f>
        <v>0</v>
      </c>
      <c r="P160" s="159">
        <v>0.1104</v>
      </c>
      <c r="Q160" s="159">
        <f>ROUND(E160*P160,2)</f>
        <v>0.33</v>
      </c>
      <c r="R160" s="159"/>
      <c r="S160" s="159" t="s">
        <v>142</v>
      </c>
      <c r="T160" s="159" t="s">
        <v>142</v>
      </c>
      <c r="U160" s="159">
        <v>0.46</v>
      </c>
      <c r="V160" s="159">
        <f>ROUND(E160*U160,2)</f>
        <v>1.38</v>
      </c>
      <c r="W160" s="159"/>
      <c r="X160" s="159" t="s">
        <v>168</v>
      </c>
      <c r="Y160" s="150"/>
      <c r="Z160" s="150"/>
      <c r="AA160" s="150"/>
      <c r="AB160" s="150"/>
      <c r="AC160" s="150"/>
      <c r="AD160" s="150"/>
      <c r="AE160" s="150"/>
      <c r="AF160" s="150"/>
      <c r="AG160" s="150" t="s">
        <v>169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0.399999999999999" outlineLevel="1" x14ac:dyDescent="0.25">
      <c r="A161" s="168">
        <v>88</v>
      </c>
      <c r="B161" s="169" t="s">
        <v>393</v>
      </c>
      <c r="C161" s="183" t="s">
        <v>394</v>
      </c>
      <c r="D161" s="170" t="s">
        <v>174</v>
      </c>
      <c r="E161" s="171">
        <v>1</v>
      </c>
      <c r="F161" s="172"/>
      <c r="G161" s="173">
        <f>ROUND(E161*F161,2)</f>
        <v>0</v>
      </c>
      <c r="H161" s="160">
        <v>0</v>
      </c>
      <c r="I161" s="159">
        <f>ROUND(E161*H161,2)</f>
        <v>0</v>
      </c>
      <c r="J161" s="160">
        <v>5990</v>
      </c>
      <c r="K161" s="159">
        <f>ROUND(E161*J161,2)</f>
        <v>5990</v>
      </c>
      <c r="L161" s="159">
        <v>15</v>
      </c>
      <c r="M161" s="159">
        <f>G161*(1+L161/100)</f>
        <v>0</v>
      </c>
      <c r="N161" s="159">
        <v>0</v>
      </c>
      <c r="O161" s="159">
        <f>ROUND(E161*N161,2)</f>
        <v>0</v>
      </c>
      <c r="P161" s="159">
        <v>0</v>
      </c>
      <c r="Q161" s="159">
        <f>ROUND(E161*P161,2)</f>
        <v>0</v>
      </c>
      <c r="R161" s="159"/>
      <c r="S161" s="159" t="s">
        <v>154</v>
      </c>
      <c r="T161" s="159" t="s">
        <v>143</v>
      </c>
      <c r="U161" s="159">
        <v>0</v>
      </c>
      <c r="V161" s="159">
        <f>ROUND(E161*U161,2)</f>
        <v>0</v>
      </c>
      <c r="W161" s="159"/>
      <c r="X161" s="159" t="s">
        <v>168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169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5">
      <c r="A162" s="157"/>
      <c r="B162" s="158"/>
      <c r="C162" s="191" t="s">
        <v>395</v>
      </c>
      <c r="D162" s="187"/>
      <c r="E162" s="188">
        <v>1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171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0.399999999999999" outlineLevel="1" x14ac:dyDescent="0.25">
      <c r="A163" s="157"/>
      <c r="B163" s="158"/>
      <c r="C163" s="191" t="s">
        <v>396</v>
      </c>
      <c r="D163" s="187"/>
      <c r="E163" s="188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171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0.399999999999999" outlineLevel="1" x14ac:dyDescent="0.25">
      <c r="A164" s="157"/>
      <c r="B164" s="158"/>
      <c r="C164" s="191" t="s">
        <v>397</v>
      </c>
      <c r="D164" s="187"/>
      <c r="E164" s="188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171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5">
      <c r="A165" s="157"/>
      <c r="B165" s="158"/>
      <c r="C165" s="191" t="s">
        <v>398</v>
      </c>
      <c r="D165" s="187"/>
      <c r="E165" s="188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171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20.399999999999999" outlineLevel="1" x14ac:dyDescent="0.25">
      <c r="A166" s="174">
        <v>89</v>
      </c>
      <c r="B166" s="175" t="s">
        <v>399</v>
      </c>
      <c r="C166" s="182" t="s">
        <v>400</v>
      </c>
      <c r="D166" s="176" t="s">
        <v>174</v>
      </c>
      <c r="E166" s="177">
        <v>1</v>
      </c>
      <c r="F166" s="178"/>
      <c r="G166" s="179">
        <f>ROUND(E166*F166,2)</f>
        <v>0</v>
      </c>
      <c r="H166" s="160">
        <v>2100</v>
      </c>
      <c r="I166" s="159">
        <f>ROUND(E166*H166,2)</f>
        <v>2100</v>
      </c>
      <c r="J166" s="160">
        <v>0</v>
      </c>
      <c r="K166" s="159">
        <f>ROUND(E166*J166,2)</f>
        <v>0</v>
      </c>
      <c r="L166" s="159">
        <v>15</v>
      </c>
      <c r="M166" s="159">
        <f>G166*(1+L166/100)</f>
        <v>0</v>
      </c>
      <c r="N166" s="159">
        <v>1.2999999999999999E-2</v>
      </c>
      <c r="O166" s="159">
        <f>ROUND(E166*N166,2)</f>
        <v>0.01</v>
      </c>
      <c r="P166" s="159">
        <v>0</v>
      </c>
      <c r="Q166" s="159">
        <f>ROUND(E166*P166,2)</f>
        <v>0</v>
      </c>
      <c r="R166" s="159"/>
      <c r="S166" s="159" t="s">
        <v>154</v>
      </c>
      <c r="T166" s="159" t="s">
        <v>143</v>
      </c>
      <c r="U166" s="159">
        <v>0</v>
      </c>
      <c r="V166" s="159">
        <f>ROUND(E166*U166,2)</f>
        <v>0</v>
      </c>
      <c r="W166" s="159"/>
      <c r="X166" s="159" t="s">
        <v>196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197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0.399999999999999" outlineLevel="1" x14ac:dyDescent="0.25">
      <c r="A167" s="174">
        <v>90</v>
      </c>
      <c r="B167" s="175" t="s">
        <v>401</v>
      </c>
      <c r="C167" s="182" t="s">
        <v>402</v>
      </c>
      <c r="D167" s="176" t="s">
        <v>174</v>
      </c>
      <c r="E167" s="177">
        <v>1</v>
      </c>
      <c r="F167" s="178"/>
      <c r="G167" s="179">
        <f>ROUND(E167*F167,2)</f>
        <v>0</v>
      </c>
      <c r="H167" s="160">
        <v>2450</v>
      </c>
      <c r="I167" s="159">
        <f>ROUND(E167*H167,2)</f>
        <v>2450</v>
      </c>
      <c r="J167" s="160">
        <v>0</v>
      </c>
      <c r="K167" s="159">
        <f>ROUND(E167*J167,2)</f>
        <v>0</v>
      </c>
      <c r="L167" s="159">
        <v>15</v>
      </c>
      <c r="M167" s="159">
        <f>G167*(1+L167/100)</f>
        <v>0</v>
      </c>
      <c r="N167" s="159">
        <v>0.02</v>
      </c>
      <c r="O167" s="159">
        <f>ROUND(E167*N167,2)</f>
        <v>0.02</v>
      </c>
      <c r="P167" s="159">
        <v>0</v>
      </c>
      <c r="Q167" s="159">
        <f>ROUND(E167*P167,2)</f>
        <v>0</v>
      </c>
      <c r="R167" s="159"/>
      <c r="S167" s="159" t="s">
        <v>154</v>
      </c>
      <c r="T167" s="159" t="s">
        <v>143</v>
      </c>
      <c r="U167" s="159">
        <v>0</v>
      </c>
      <c r="V167" s="159">
        <f>ROUND(E167*U167,2)</f>
        <v>0</v>
      </c>
      <c r="W167" s="159"/>
      <c r="X167" s="159" t="s">
        <v>196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197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40.799999999999997" outlineLevel="1" x14ac:dyDescent="0.25">
      <c r="A168" s="174">
        <v>91</v>
      </c>
      <c r="B168" s="175" t="s">
        <v>403</v>
      </c>
      <c r="C168" s="182" t="s">
        <v>404</v>
      </c>
      <c r="D168" s="176" t="s">
        <v>292</v>
      </c>
      <c r="E168" s="177">
        <v>1</v>
      </c>
      <c r="F168" s="178"/>
      <c r="G168" s="179">
        <f>ROUND(E168*F168,2)</f>
        <v>0</v>
      </c>
      <c r="H168" s="160">
        <v>8550</v>
      </c>
      <c r="I168" s="159">
        <f>ROUND(E168*H168,2)</f>
        <v>8550</v>
      </c>
      <c r="J168" s="160">
        <v>0</v>
      </c>
      <c r="K168" s="159">
        <f>ROUND(E168*J168,2)</f>
        <v>0</v>
      </c>
      <c r="L168" s="159">
        <v>15</v>
      </c>
      <c r="M168" s="159">
        <f>G168*(1+L168/100)</f>
        <v>0</v>
      </c>
      <c r="N168" s="159">
        <v>0</v>
      </c>
      <c r="O168" s="159">
        <f>ROUND(E168*N168,2)</f>
        <v>0</v>
      </c>
      <c r="P168" s="159">
        <v>0</v>
      </c>
      <c r="Q168" s="159">
        <f>ROUND(E168*P168,2)</f>
        <v>0</v>
      </c>
      <c r="R168" s="159"/>
      <c r="S168" s="159" t="s">
        <v>154</v>
      </c>
      <c r="T168" s="159" t="s">
        <v>143</v>
      </c>
      <c r="U168" s="159">
        <v>0</v>
      </c>
      <c r="V168" s="159">
        <f>ROUND(E168*U168,2)</f>
        <v>0</v>
      </c>
      <c r="W168" s="159"/>
      <c r="X168" s="159" t="s">
        <v>196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197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0.399999999999999" outlineLevel="1" x14ac:dyDescent="0.25">
      <c r="A169" s="174">
        <v>92</v>
      </c>
      <c r="B169" s="175" t="s">
        <v>405</v>
      </c>
      <c r="C169" s="182" t="s">
        <v>406</v>
      </c>
      <c r="D169" s="176" t="s">
        <v>174</v>
      </c>
      <c r="E169" s="177">
        <v>1</v>
      </c>
      <c r="F169" s="178"/>
      <c r="G169" s="179">
        <f>ROUND(E169*F169,2)</f>
        <v>0</v>
      </c>
      <c r="H169" s="160">
        <v>0</v>
      </c>
      <c r="I169" s="159">
        <f>ROUND(E169*H169,2)</f>
        <v>0</v>
      </c>
      <c r="J169" s="160">
        <v>1990</v>
      </c>
      <c r="K169" s="159">
        <f>ROUND(E169*J169,2)</f>
        <v>1990</v>
      </c>
      <c r="L169" s="159">
        <v>15</v>
      </c>
      <c r="M169" s="159">
        <f>G169*(1+L169/100)</f>
        <v>0</v>
      </c>
      <c r="N169" s="159">
        <v>0</v>
      </c>
      <c r="O169" s="159">
        <f>ROUND(E169*N169,2)</f>
        <v>0</v>
      </c>
      <c r="P169" s="159">
        <v>0</v>
      </c>
      <c r="Q169" s="159">
        <f>ROUND(E169*P169,2)</f>
        <v>0</v>
      </c>
      <c r="R169" s="159"/>
      <c r="S169" s="159" t="s">
        <v>154</v>
      </c>
      <c r="T169" s="159" t="s">
        <v>143</v>
      </c>
      <c r="U169" s="159">
        <v>0</v>
      </c>
      <c r="V169" s="159">
        <f>ROUND(E169*U169,2)</f>
        <v>0</v>
      </c>
      <c r="W169" s="159"/>
      <c r="X169" s="159" t="s">
        <v>205</v>
      </c>
      <c r="Y169" s="150"/>
      <c r="Z169" s="150"/>
      <c r="AA169" s="150"/>
      <c r="AB169" s="150"/>
      <c r="AC169" s="150"/>
      <c r="AD169" s="150"/>
      <c r="AE169" s="150"/>
      <c r="AF169" s="150"/>
      <c r="AG169" s="150" t="s">
        <v>206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0.399999999999999" outlineLevel="1" x14ac:dyDescent="0.25">
      <c r="A170" s="168">
        <v>93</v>
      </c>
      <c r="B170" s="169" t="s">
        <v>407</v>
      </c>
      <c r="C170" s="183" t="s">
        <v>408</v>
      </c>
      <c r="D170" s="170" t="s">
        <v>292</v>
      </c>
      <c r="E170" s="171">
        <v>1</v>
      </c>
      <c r="F170" s="172"/>
      <c r="G170" s="173">
        <f>ROUND(E170*F170,2)</f>
        <v>0</v>
      </c>
      <c r="H170" s="160">
        <v>0</v>
      </c>
      <c r="I170" s="159">
        <f>ROUND(E170*H170,2)</f>
        <v>0</v>
      </c>
      <c r="J170" s="160">
        <v>1500</v>
      </c>
      <c r="K170" s="159">
        <f>ROUND(E170*J170,2)</f>
        <v>1500</v>
      </c>
      <c r="L170" s="159">
        <v>15</v>
      </c>
      <c r="M170" s="159">
        <f>G170*(1+L170/100)</f>
        <v>0</v>
      </c>
      <c r="N170" s="159">
        <v>0</v>
      </c>
      <c r="O170" s="159">
        <f>ROUND(E170*N170,2)</f>
        <v>0</v>
      </c>
      <c r="P170" s="159">
        <v>0</v>
      </c>
      <c r="Q170" s="159">
        <f>ROUND(E170*P170,2)</f>
        <v>0</v>
      </c>
      <c r="R170" s="159"/>
      <c r="S170" s="159" t="s">
        <v>154</v>
      </c>
      <c r="T170" s="159" t="s">
        <v>143</v>
      </c>
      <c r="U170" s="159">
        <v>0</v>
      </c>
      <c r="V170" s="159">
        <f>ROUND(E170*U170,2)</f>
        <v>0</v>
      </c>
      <c r="W170" s="159"/>
      <c r="X170" s="159" t="s">
        <v>205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206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5">
      <c r="A171" s="157"/>
      <c r="B171" s="158"/>
      <c r="C171" s="191" t="s">
        <v>409</v>
      </c>
      <c r="D171" s="187"/>
      <c r="E171" s="188">
        <v>1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171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ht="20.399999999999999" outlineLevel="1" x14ac:dyDescent="0.25">
      <c r="A172" s="168">
        <v>94</v>
      </c>
      <c r="B172" s="169" t="s">
        <v>410</v>
      </c>
      <c r="C172" s="183" t="s">
        <v>411</v>
      </c>
      <c r="D172" s="170" t="s">
        <v>184</v>
      </c>
      <c r="E172" s="171">
        <v>2.4</v>
      </c>
      <c r="F172" s="172"/>
      <c r="G172" s="173">
        <f>ROUND(E172*F172,2)</f>
        <v>0</v>
      </c>
      <c r="H172" s="160">
        <v>0</v>
      </c>
      <c r="I172" s="159">
        <f>ROUND(E172*H172,2)</f>
        <v>0</v>
      </c>
      <c r="J172" s="160">
        <v>13500</v>
      </c>
      <c r="K172" s="159">
        <f>ROUND(E172*J172,2)</f>
        <v>32400</v>
      </c>
      <c r="L172" s="159">
        <v>15</v>
      </c>
      <c r="M172" s="159">
        <f>G172*(1+L172/100)</f>
        <v>0</v>
      </c>
      <c r="N172" s="159">
        <v>0</v>
      </c>
      <c r="O172" s="159">
        <f>ROUND(E172*N172,2)</f>
        <v>0</v>
      </c>
      <c r="P172" s="159">
        <v>0</v>
      </c>
      <c r="Q172" s="159">
        <f>ROUND(E172*P172,2)</f>
        <v>0</v>
      </c>
      <c r="R172" s="159"/>
      <c r="S172" s="159" t="s">
        <v>154</v>
      </c>
      <c r="T172" s="159" t="s">
        <v>143</v>
      </c>
      <c r="U172" s="159">
        <v>0</v>
      </c>
      <c r="V172" s="159">
        <f>ROUND(E172*U172,2)</f>
        <v>0</v>
      </c>
      <c r="W172" s="159"/>
      <c r="X172" s="159" t="s">
        <v>205</v>
      </c>
      <c r="Y172" s="150"/>
      <c r="Z172" s="150"/>
      <c r="AA172" s="150"/>
      <c r="AB172" s="150"/>
      <c r="AC172" s="150"/>
      <c r="AD172" s="150"/>
      <c r="AE172" s="150"/>
      <c r="AF172" s="150"/>
      <c r="AG172" s="150" t="s">
        <v>206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5">
      <c r="A173" s="157"/>
      <c r="B173" s="158"/>
      <c r="C173" s="191" t="s">
        <v>412</v>
      </c>
      <c r="D173" s="187"/>
      <c r="E173" s="188">
        <v>2.4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171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5">
      <c r="A174" s="157"/>
      <c r="B174" s="158"/>
      <c r="C174" s="191" t="s">
        <v>413</v>
      </c>
      <c r="D174" s="187"/>
      <c r="E174" s="188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171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5">
      <c r="A175" s="157"/>
      <c r="B175" s="158"/>
      <c r="C175" s="191" t="s">
        <v>414</v>
      </c>
      <c r="D175" s="187"/>
      <c r="E175" s="188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171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ht="20.399999999999999" outlineLevel="1" x14ac:dyDescent="0.25">
      <c r="A176" s="157"/>
      <c r="B176" s="158"/>
      <c r="C176" s="191" t="s">
        <v>415</v>
      </c>
      <c r="D176" s="187"/>
      <c r="E176" s="188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171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5">
      <c r="A177" s="157"/>
      <c r="B177" s="158"/>
      <c r="C177" s="191" t="s">
        <v>416</v>
      </c>
      <c r="D177" s="187"/>
      <c r="E177" s="188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171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30.6" outlineLevel="1" x14ac:dyDescent="0.25">
      <c r="A178" s="157"/>
      <c r="B178" s="158"/>
      <c r="C178" s="191" t="s">
        <v>417</v>
      </c>
      <c r="D178" s="187"/>
      <c r="E178" s="188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171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5">
      <c r="A179" s="157"/>
      <c r="B179" s="158"/>
      <c r="C179" s="191" t="s">
        <v>418</v>
      </c>
      <c r="D179" s="187"/>
      <c r="E179" s="188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171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5">
      <c r="A180" s="157"/>
      <c r="B180" s="158"/>
      <c r="C180" s="191" t="s">
        <v>419</v>
      </c>
      <c r="D180" s="187"/>
      <c r="E180" s="188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171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5">
      <c r="A181" s="157"/>
      <c r="B181" s="158"/>
      <c r="C181" s="191" t="s">
        <v>420</v>
      </c>
      <c r="D181" s="187"/>
      <c r="E181" s="188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171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0.399999999999999" outlineLevel="1" x14ac:dyDescent="0.25">
      <c r="A182" s="157"/>
      <c r="B182" s="158"/>
      <c r="C182" s="191" t="s">
        <v>421</v>
      </c>
      <c r="D182" s="187"/>
      <c r="E182" s="188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171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0.399999999999999" outlineLevel="1" x14ac:dyDescent="0.25">
      <c r="A183" s="157"/>
      <c r="B183" s="158"/>
      <c r="C183" s="191" t="s">
        <v>422</v>
      </c>
      <c r="D183" s="187"/>
      <c r="E183" s="188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171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5">
      <c r="A184" s="157"/>
      <c r="B184" s="158"/>
      <c r="C184" s="191" t="s">
        <v>423</v>
      </c>
      <c r="D184" s="187"/>
      <c r="E184" s="188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171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0.399999999999999" outlineLevel="1" x14ac:dyDescent="0.25">
      <c r="A185" s="157"/>
      <c r="B185" s="158"/>
      <c r="C185" s="191" t="s">
        <v>424</v>
      </c>
      <c r="D185" s="187"/>
      <c r="E185" s="188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171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30.6" outlineLevel="1" x14ac:dyDescent="0.25">
      <c r="A186" s="157"/>
      <c r="B186" s="158"/>
      <c r="C186" s="191" t="s">
        <v>425</v>
      </c>
      <c r="D186" s="187"/>
      <c r="E186" s="188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171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5">
      <c r="A187" s="174">
        <v>95</v>
      </c>
      <c r="B187" s="175" t="s">
        <v>426</v>
      </c>
      <c r="C187" s="182" t="s">
        <v>427</v>
      </c>
      <c r="D187" s="176" t="s">
        <v>0</v>
      </c>
      <c r="E187" s="177">
        <v>577.64300000000003</v>
      </c>
      <c r="F187" s="178"/>
      <c r="G187" s="179">
        <f>ROUND(E187*F187,2)</f>
        <v>0</v>
      </c>
      <c r="H187" s="160">
        <v>0</v>
      </c>
      <c r="I187" s="159">
        <f>ROUND(E187*H187,2)</f>
        <v>0</v>
      </c>
      <c r="J187" s="160">
        <v>1.5</v>
      </c>
      <c r="K187" s="159">
        <f>ROUND(E187*J187,2)</f>
        <v>866.46</v>
      </c>
      <c r="L187" s="159">
        <v>15</v>
      </c>
      <c r="M187" s="159">
        <f>G187*(1+L187/100)</f>
        <v>0</v>
      </c>
      <c r="N187" s="159">
        <v>0</v>
      </c>
      <c r="O187" s="159">
        <f>ROUND(E187*N187,2)</f>
        <v>0</v>
      </c>
      <c r="P187" s="159">
        <v>0</v>
      </c>
      <c r="Q187" s="159">
        <f>ROUND(E187*P187,2)</f>
        <v>0</v>
      </c>
      <c r="R187" s="159"/>
      <c r="S187" s="159" t="s">
        <v>142</v>
      </c>
      <c r="T187" s="159" t="s">
        <v>142</v>
      </c>
      <c r="U187" s="159">
        <v>0</v>
      </c>
      <c r="V187" s="159">
        <f>ROUND(E187*U187,2)</f>
        <v>0</v>
      </c>
      <c r="W187" s="159"/>
      <c r="X187" s="159" t="s">
        <v>279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280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x14ac:dyDescent="0.25">
      <c r="A188" s="162" t="s">
        <v>137</v>
      </c>
      <c r="B188" s="163" t="s">
        <v>89</v>
      </c>
      <c r="C188" s="181" t="s">
        <v>90</v>
      </c>
      <c r="D188" s="164"/>
      <c r="E188" s="165"/>
      <c r="F188" s="166"/>
      <c r="G188" s="167">
        <f>SUMIF(AG189:AG192,"&lt;&gt;NOR",G189:G192)</f>
        <v>0</v>
      </c>
      <c r="H188" s="161"/>
      <c r="I188" s="161">
        <f>SUM(I189:I192)</f>
        <v>0</v>
      </c>
      <c r="J188" s="161"/>
      <c r="K188" s="161">
        <f>SUM(K189:K192)</f>
        <v>1773.6599999999999</v>
      </c>
      <c r="L188" s="161"/>
      <c r="M188" s="161">
        <f>SUM(M189:M192)</f>
        <v>0</v>
      </c>
      <c r="N188" s="161"/>
      <c r="O188" s="161">
        <f>SUM(O189:O192)</f>
        <v>0</v>
      </c>
      <c r="P188" s="161"/>
      <c r="Q188" s="161">
        <f>SUM(Q189:Q192)</f>
        <v>0.32</v>
      </c>
      <c r="R188" s="161"/>
      <c r="S188" s="161"/>
      <c r="T188" s="161"/>
      <c r="U188" s="161"/>
      <c r="V188" s="161">
        <f>SUM(V189:V192)</f>
        <v>0</v>
      </c>
      <c r="W188" s="161"/>
      <c r="X188" s="161"/>
      <c r="AG188" t="s">
        <v>138</v>
      </c>
    </row>
    <row r="189" spans="1:60" ht="20.399999999999999" outlineLevel="1" x14ac:dyDescent="0.25">
      <c r="A189" s="168">
        <v>96</v>
      </c>
      <c r="B189" s="169" t="s">
        <v>428</v>
      </c>
      <c r="C189" s="183" t="s">
        <v>429</v>
      </c>
      <c r="D189" s="170" t="s">
        <v>179</v>
      </c>
      <c r="E189" s="171">
        <v>26.6</v>
      </c>
      <c r="F189" s="172"/>
      <c r="G189" s="173">
        <f>ROUND(E189*F189,2)</f>
        <v>0</v>
      </c>
      <c r="H189" s="160">
        <v>0</v>
      </c>
      <c r="I189" s="159">
        <f>ROUND(E189*H189,2)</f>
        <v>0</v>
      </c>
      <c r="J189" s="160">
        <v>65.5</v>
      </c>
      <c r="K189" s="159">
        <f>ROUND(E189*J189,2)</f>
        <v>1742.3</v>
      </c>
      <c r="L189" s="159">
        <v>15</v>
      </c>
      <c r="M189" s="159">
        <f>G189*(1+L189/100)</f>
        <v>0</v>
      </c>
      <c r="N189" s="159">
        <v>0</v>
      </c>
      <c r="O189" s="159">
        <f>ROUND(E189*N189,2)</f>
        <v>0</v>
      </c>
      <c r="P189" s="159">
        <v>1.2E-2</v>
      </c>
      <c r="Q189" s="159">
        <f>ROUND(E189*P189,2)</f>
        <v>0.32</v>
      </c>
      <c r="R189" s="159"/>
      <c r="S189" s="159" t="s">
        <v>142</v>
      </c>
      <c r="T189" s="159" t="s">
        <v>142</v>
      </c>
      <c r="U189" s="159">
        <v>0</v>
      </c>
      <c r="V189" s="159">
        <f>ROUND(E189*U189,2)</f>
        <v>0</v>
      </c>
      <c r="W189" s="159"/>
      <c r="X189" s="159" t="s">
        <v>205</v>
      </c>
      <c r="Y189" s="150"/>
      <c r="Z189" s="150"/>
      <c r="AA189" s="150"/>
      <c r="AB189" s="150"/>
      <c r="AC189" s="150"/>
      <c r="AD189" s="150"/>
      <c r="AE189" s="150"/>
      <c r="AF189" s="150"/>
      <c r="AG189" s="150" t="s">
        <v>206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5">
      <c r="A190" s="157"/>
      <c r="B190" s="158"/>
      <c r="C190" s="191" t="s">
        <v>430</v>
      </c>
      <c r="D190" s="187"/>
      <c r="E190" s="188">
        <v>23.14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171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5">
      <c r="A191" s="157"/>
      <c r="B191" s="158"/>
      <c r="C191" s="191" t="s">
        <v>431</v>
      </c>
      <c r="D191" s="187"/>
      <c r="E191" s="188">
        <v>3.46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171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5">
      <c r="A192" s="174">
        <v>97</v>
      </c>
      <c r="B192" s="175" t="s">
        <v>432</v>
      </c>
      <c r="C192" s="182" t="s">
        <v>433</v>
      </c>
      <c r="D192" s="176" t="s">
        <v>0</v>
      </c>
      <c r="E192" s="177">
        <v>17.422999999999998</v>
      </c>
      <c r="F192" s="178"/>
      <c r="G192" s="179">
        <f>ROUND(E192*F192,2)</f>
        <v>0</v>
      </c>
      <c r="H192" s="160">
        <v>0</v>
      </c>
      <c r="I192" s="159">
        <f>ROUND(E192*H192,2)</f>
        <v>0</v>
      </c>
      <c r="J192" s="160">
        <v>1.8</v>
      </c>
      <c r="K192" s="159">
        <f>ROUND(E192*J192,2)</f>
        <v>31.36</v>
      </c>
      <c r="L192" s="159">
        <v>15</v>
      </c>
      <c r="M192" s="159">
        <f>G192*(1+L192/100)</f>
        <v>0</v>
      </c>
      <c r="N192" s="159">
        <v>0</v>
      </c>
      <c r="O192" s="159">
        <f>ROUND(E192*N192,2)</f>
        <v>0</v>
      </c>
      <c r="P192" s="159">
        <v>0</v>
      </c>
      <c r="Q192" s="159">
        <f>ROUND(E192*P192,2)</f>
        <v>0</v>
      </c>
      <c r="R192" s="159"/>
      <c r="S192" s="159" t="s">
        <v>142</v>
      </c>
      <c r="T192" s="159" t="s">
        <v>142</v>
      </c>
      <c r="U192" s="159">
        <v>0</v>
      </c>
      <c r="V192" s="159">
        <f>ROUND(E192*U192,2)</f>
        <v>0</v>
      </c>
      <c r="W192" s="159"/>
      <c r="X192" s="159" t="s">
        <v>279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280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x14ac:dyDescent="0.25">
      <c r="A193" s="162" t="s">
        <v>137</v>
      </c>
      <c r="B193" s="163" t="s">
        <v>91</v>
      </c>
      <c r="C193" s="181" t="s">
        <v>92</v>
      </c>
      <c r="D193" s="164"/>
      <c r="E193" s="165"/>
      <c r="F193" s="166"/>
      <c r="G193" s="167">
        <f>SUMIF(AG194:AG210,"&lt;&gt;NOR",G194:G210)</f>
        <v>0</v>
      </c>
      <c r="H193" s="161"/>
      <c r="I193" s="161">
        <f>SUM(I194:I210)</f>
        <v>4168.6099999999997</v>
      </c>
      <c r="J193" s="161"/>
      <c r="K193" s="161">
        <f>SUM(K194:K210)</f>
        <v>3035.25</v>
      </c>
      <c r="L193" s="161"/>
      <c r="M193" s="161">
        <f>SUM(M194:M210)</f>
        <v>0</v>
      </c>
      <c r="N193" s="161"/>
      <c r="O193" s="161">
        <f>SUM(O194:O210)</f>
        <v>0.02</v>
      </c>
      <c r="P193" s="161"/>
      <c r="Q193" s="161">
        <f>SUM(Q194:Q210)</f>
        <v>0</v>
      </c>
      <c r="R193" s="161"/>
      <c r="S193" s="161"/>
      <c r="T193" s="161"/>
      <c r="U193" s="161"/>
      <c r="V193" s="161">
        <f>SUM(V194:V210)</f>
        <v>5.13</v>
      </c>
      <c r="W193" s="161"/>
      <c r="X193" s="161"/>
      <c r="AG193" t="s">
        <v>138</v>
      </c>
    </row>
    <row r="194" spans="1:60" outlineLevel="1" x14ac:dyDescent="0.25">
      <c r="A194" s="168">
        <v>98</v>
      </c>
      <c r="B194" s="169" t="s">
        <v>434</v>
      </c>
      <c r="C194" s="183" t="s">
        <v>435</v>
      </c>
      <c r="D194" s="170" t="s">
        <v>179</v>
      </c>
      <c r="E194" s="171">
        <v>3.46</v>
      </c>
      <c r="F194" s="172"/>
      <c r="G194" s="173">
        <f>ROUND(E194*F194,2)</f>
        <v>0</v>
      </c>
      <c r="H194" s="160">
        <v>0</v>
      </c>
      <c r="I194" s="159">
        <f>ROUND(E194*H194,2)</f>
        <v>0</v>
      </c>
      <c r="J194" s="160">
        <v>7.1</v>
      </c>
      <c r="K194" s="159">
        <f>ROUND(E194*J194,2)</f>
        <v>24.57</v>
      </c>
      <c r="L194" s="159">
        <v>15</v>
      </c>
      <c r="M194" s="159">
        <f>G194*(1+L194/100)</f>
        <v>0</v>
      </c>
      <c r="N194" s="159">
        <v>0</v>
      </c>
      <c r="O194" s="159">
        <f>ROUND(E194*N194,2)</f>
        <v>0</v>
      </c>
      <c r="P194" s="159">
        <v>0</v>
      </c>
      <c r="Q194" s="159">
        <f>ROUND(E194*P194,2)</f>
        <v>0</v>
      </c>
      <c r="R194" s="159"/>
      <c r="S194" s="159" t="s">
        <v>142</v>
      </c>
      <c r="T194" s="159" t="s">
        <v>142</v>
      </c>
      <c r="U194" s="159">
        <v>1.6E-2</v>
      </c>
      <c r="V194" s="159">
        <f>ROUND(E194*U194,2)</f>
        <v>0.06</v>
      </c>
      <c r="W194" s="159"/>
      <c r="X194" s="159" t="s">
        <v>168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169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5">
      <c r="A195" s="157"/>
      <c r="B195" s="158"/>
      <c r="C195" s="191" t="s">
        <v>246</v>
      </c>
      <c r="D195" s="187"/>
      <c r="E195" s="188">
        <v>3.46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171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5">
      <c r="A196" s="168">
        <v>99</v>
      </c>
      <c r="B196" s="169" t="s">
        <v>436</v>
      </c>
      <c r="C196" s="183" t="s">
        <v>437</v>
      </c>
      <c r="D196" s="170" t="s">
        <v>179</v>
      </c>
      <c r="E196" s="171">
        <v>3.46</v>
      </c>
      <c r="F196" s="172"/>
      <c r="G196" s="173">
        <f>ROUND(E196*F196,2)</f>
        <v>0</v>
      </c>
      <c r="H196" s="160">
        <v>24.89</v>
      </c>
      <c r="I196" s="159">
        <f>ROUND(E196*H196,2)</f>
        <v>86.12</v>
      </c>
      <c r="J196" s="160">
        <v>25.21</v>
      </c>
      <c r="K196" s="159">
        <f>ROUND(E196*J196,2)</f>
        <v>87.23</v>
      </c>
      <c r="L196" s="159">
        <v>15</v>
      </c>
      <c r="M196" s="159">
        <f>G196*(1+L196/100)</f>
        <v>0</v>
      </c>
      <c r="N196" s="159">
        <v>2.1000000000000001E-4</v>
      </c>
      <c r="O196" s="159">
        <f>ROUND(E196*N196,2)</f>
        <v>0</v>
      </c>
      <c r="P196" s="159">
        <v>0</v>
      </c>
      <c r="Q196" s="159">
        <f>ROUND(E196*P196,2)</f>
        <v>0</v>
      </c>
      <c r="R196" s="159"/>
      <c r="S196" s="159" t="s">
        <v>142</v>
      </c>
      <c r="T196" s="159" t="s">
        <v>142</v>
      </c>
      <c r="U196" s="159">
        <v>0.05</v>
      </c>
      <c r="V196" s="159">
        <f>ROUND(E196*U196,2)</f>
        <v>0.17</v>
      </c>
      <c r="W196" s="159"/>
      <c r="X196" s="159" t="s">
        <v>168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169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5">
      <c r="A197" s="157"/>
      <c r="B197" s="158"/>
      <c r="C197" s="191" t="s">
        <v>246</v>
      </c>
      <c r="D197" s="187"/>
      <c r="E197" s="188">
        <v>3.46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171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5">
      <c r="A198" s="168">
        <v>100</v>
      </c>
      <c r="B198" s="169" t="s">
        <v>438</v>
      </c>
      <c r="C198" s="183" t="s">
        <v>439</v>
      </c>
      <c r="D198" s="170" t="s">
        <v>179</v>
      </c>
      <c r="E198" s="171">
        <v>3.46</v>
      </c>
      <c r="F198" s="172"/>
      <c r="G198" s="173">
        <f>ROUND(E198*F198,2)</f>
        <v>0</v>
      </c>
      <c r="H198" s="160">
        <v>137.32</v>
      </c>
      <c r="I198" s="159">
        <f>ROUND(E198*H198,2)</f>
        <v>475.13</v>
      </c>
      <c r="J198" s="160">
        <v>524.67999999999995</v>
      </c>
      <c r="K198" s="159">
        <f>ROUND(E198*J198,2)</f>
        <v>1815.39</v>
      </c>
      <c r="L198" s="159">
        <v>15</v>
      </c>
      <c r="M198" s="159">
        <f>G198*(1+L198/100)</f>
        <v>0</v>
      </c>
      <c r="N198" s="159">
        <v>5.1500000000000001E-3</v>
      </c>
      <c r="O198" s="159">
        <f>ROUND(E198*N198,2)</f>
        <v>0.02</v>
      </c>
      <c r="P198" s="159">
        <v>0</v>
      </c>
      <c r="Q198" s="159">
        <f>ROUND(E198*P198,2)</f>
        <v>0</v>
      </c>
      <c r="R198" s="159"/>
      <c r="S198" s="159" t="s">
        <v>142</v>
      </c>
      <c r="T198" s="159" t="s">
        <v>142</v>
      </c>
      <c r="U198" s="159">
        <v>1.04</v>
      </c>
      <c r="V198" s="159">
        <f>ROUND(E198*U198,2)</f>
        <v>3.6</v>
      </c>
      <c r="W198" s="159"/>
      <c r="X198" s="159" t="s">
        <v>168</v>
      </c>
      <c r="Y198" s="150"/>
      <c r="Z198" s="150"/>
      <c r="AA198" s="150"/>
      <c r="AB198" s="150"/>
      <c r="AC198" s="150"/>
      <c r="AD198" s="150"/>
      <c r="AE198" s="150"/>
      <c r="AF198" s="150"/>
      <c r="AG198" s="150" t="s">
        <v>169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5">
      <c r="A199" s="157"/>
      <c r="B199" s="158"/>
      <c r="C199" s="191" t="s">
        <v>246</v>
      </c>
      <c r="D199" s="187"/>
      <c r="E199" s="188">
        <v>3.46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171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5">
      <c r="A200" s="168">
        <v>101</v>
      </c>
      <c r="B200" s="169" t="s">
        <v>440</v>
      </c>
      <c r="C200" s="183" t="s">
        <v>441</v>
      </c>
      <c r="D200" s="170" t="s">
        <v>184</v>
      </c>
      <c r="E200" s="171">
        <v>17.100000000000001</v>
      </c>
      <c r="F200" s="172"/>
      <c r="G200" s="173">
        <f>ROUND(E200*F200,2)</f>
        <v>0</v>
      </c>
      <c r="H200" s="160">
        <v>21.81</v>
      </c>
      <c r="I200" s="159">
        <f>ROUND(E200*H200,2)</f>
        <v>372.95</v>
      </c>
      <c r="J200" s="160">
        <v>35.29</v>
      </c>
      <c r="K200" s="159">
        <f>ROUND(E200*J200,2)</f>
        <v>603.46</v>
      </c>
      <c r="L200" s="159">
        <v>15</v>
      </c>
      <c r="M200" s="159">
        <f>G200*(1+L200/100)</f>
        <v>0</v>
      </c>
      <c r="N200" s="159">
        <v>4.0000000000000003E-5</v>
      </c>
      <c r="O200" s="159">
        <f>ROUND(E200*N200,2)</f>
        <v>0</v>
      </c>
      <c r="P200" s="159">
        <v>0</v>
      </c>
      <c r="Q200" s="159">
        <f>ROUND(E200*P200,2)</f>
        <v>0</v>
      </c>
      <c r="R200" s="159"/>
      <c r="S200" s="159" t="s">
        <v>142</v>
      </c>
      <c r="T200" s="159" t="s">
        <v>142</v>
      </c>
      <c r="U200" s="159">
        <v>7.0000000000000007E-2</v>
      </c>
      <c r="V200" s="159">
        <f>ROUND(E200*U200,2)</f>
        <v>1.2</v>
      </c>
      <c r="W200" s="159"/>
      <c r="X200" s="159" t="s">
        <v>168</v>
      </c>
      <c r="Y200" s="150"/>
      <c r="Z200" s="150"/>
      <c r="AA200" s="150"/>
      <c r="AB200" s="150"/>
      <c r="AC200" s="150"/>
      <c r="AD200" s="150"/>
      <c r="AE200" s="150"/>
      <c r="AF200" s="150"/>
      <c r="AG200" s="150" t="s">
        <v>169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5">
      <c r="A201" s="157"/>
      <c r="B201" s="158"/>
      <c r="C201" s="191" t="s">
        <v>442</v>
      </c>
      <c r="D201" s="187"/>
      <c r="E201" s="188">
        <v>7.1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171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5">
      <c r="A202" s="157"/>
      <c r="B202" s="158"/>
      <c r="C202" s="191" t="s">
        <v>443</v>
      </c>
      <c r="D202" s="187"/>
      <c r="E202" s="188">
        <v>10</v>
      </c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171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5">
      <c r="A203" s="168">
        <v>102</v>
      </c>
      <c r="B203" s="169" t="s">
        <v>444</v>
      </c>
      <c r="C203" s="183" t="s">
        <v>445</v>
      </c>
      <c r="D203" s="170" t="s">
        <v>179</v>
      </c>
      <c r="E203" s="171">
        <v>3.46</v>
      </c>
      <c r="F203" s="172"/>
      <c r="G203" s="173">
        <f>ROUND(E203*F203,2)</f>
        <v>0</v>
      </c>
      <c r="H203" s="160">
        <v>0</v>
      </c>
      <c r="I203" s="159">
        <f>ROUND(E203*H203,2)</f>
        <v>0</v>
      </c>
      <c r="J203" s="160">
        <v>15.1</v>
      </c>
      <c r="K203" s="159">
        <f>ROUND(E203*J203,2)</f>
        <v>52.25</v>
      </c>
      <c r="L203" s="159">
        <v>15</v>
      </c>
      <c r="M203" s="159">
        <f>G203*(1+L203/100)</f>
        <v>0</v>
      </c>
      <c r="N203" s="159">
        <v>0</v>
      </c>
      <c r="O203" s="159">
        <f>ROUND(E203*N203,2)</f>
        <v>0</v>
      </c>
      <c r="P203" s="159">
        <v>0</v>
      </c>
      <c r="Q203" s="159">
        <f>ROUND(E203*P203,2)</f>
        <v>0</v>
      </c>
      <c r="R203" s="159"/>
      <c r="S203" s="159" t="s">
        <v>142</v>
      </c>
      <c r="T203" s="159" t="s">
        <v>142</v>
      </c>
      <c r="U203" s="159">
        <v>0.03</v>
      </c>
      <c r="V203" s="159">
        <f>ROUND(E203*U203,2)</f>
        <v>0.1</v>
      </c>
      <c r="W203" s="159"/>
      <c r="X203" s="159" t="s">
        <v>168</v>
      </c>
      <c r="Y203" s="150"/>
      <c r="Z203" s="150"/>
      <c r="AA203" s="150"/>
      <c r="AB203" s="150"/>
      <c r="AC203" s="150"/>
      <c r="AD203" s="150"/>
      <c r="AE203" s="150"/>
      <c r="AF203" s="150"/>
      <c r="AG203" s="150" t="s">
        <v>169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5">
      <c r="A204" s="157"/>
      <c r="B204" s="158"/>
      <c r="C204" s="191" t="s">
        <v>246</v>
      </c>
      <c r="D204" s="187"/>
      <c r="E204" s="188">
        <v>3.46</v>
      </c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171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5">
      <c r="A205" s="168">
        <v>103</v>
      </c>
      <c r="B205" s="169" t="s">
        <v>446</v>
      </c>
      <c r="C205" s="183" t="s">
        <v>447</v>
      </c>
      <c r="D205" s="170" t="s">
        <v>179</v>
      </c>
      <c r="E205" s="171">
        <v>3.46</v>
      </c>
      <c r="F205" s="172"/>
      <c r="G205" s="173">
        <f>ROUND(E205*F205,2)</f>
        <v>0</v>
      </c>
      <c r="H205" s="160">
        <v>12.3</v>
      </c>
      <c r="I205" s="159">
        <f>ROUND(E205*H205,2)</f>
        <v>42.56</v>
      </c>
      <c r="J205" s="160">
        <v>0</v>
      </c>
      <c r="K205" s="159">
        <f>ROUND(E205*J205,2)</f>
        <v>0</v>
      </c>
      <c r="L205" s="159">
        <v>15</v>
      </c>
      <c r="M205" s="159">
        <f>G205*(1+L205/100)</f>
        <v>0</v>
      </c>
      <c r="N205" s="159">
        <v>1.1999999999999999E-3</v>
      </c>
      <c r="O205" s="159">
        <f>ROUND(E205*N205,2)</f>
        <v>0</v>
      </c>
      <c r="P205" s="159">
        <v>0</v>
      </c>
      <c r="Q205" s="159">
        <f>ROUND(E205*P205,2)</f>
        <v>0</v>
      </c>
      <c r="R205" s="159"/>
      <c r="S205" s="159" t="s">
        <v>142</v>
      </c>
      <c r="T205" s="159" t="s">
        <v>142</v>
      </c>
      <c r="U205" s="159">
        <v>0</v>
      </c>
      <c r="V205" s="159">
        <f>ROUND(E205*U205,2)</f>
        <v>0</v>
      </c>
      <c r="W205" s="159"/>
      <c r="X205" s="159" t="s">
        <v>168</v>
      </c>
      <c r="Y205" s="150"/>
      <c r="Z205" s="150"/>
      <c r="AA205" s="150"/>
      <c r="AB205" s="150"/>
      <c r="AC205" s="150"/>
      <c r="AD205" s="150"/>
      <c r="AE205" s="150"/>
      <c r="AF205" s="150"/>
      <c r="AG205" s="150" t="s">
        <v>169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5">
      <c r="A206" s="157"/>
      <c r="B206" s="158"/>
      <c r="C206" s="191" t="s">
        <v>246</v>
      </c>
      <c r="D206" s="187"/>
      <c r="E206" s="188">
        <v>3.46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171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5">
      <c r="A207" s="168">
        <v>104</v>
      </c>
      <c r="B207" s="169" t="s">
        <v>448</v>
      </c>
      <c r="C207" s="183" t="s">
        <v>449</v>
      </c>
      <c r="D207" s="170" t="s">
        <v>179</v>
      </c>
      <c r="E207" s="171">
        <v>7.093</v>
      </c>
      <c r="F207" s="172"/>
      <c r="G207" s="173">
        <f>ROUND(E207*F207,2)</f>
        <v>0</v>
      </c>
      <c r="H207" s="160">
        <v>450</v>
      </c>
      <c r="I207" s="159">
        <f>ROUND(E207*H207,2)</f>
        <v>3191.85</v>
      </c>
      <c r="J207" s="160">
        <v>0</v>
      </c>
      <c r="K207" s="159">
        <f>ROUND(E207*J207,2)</f>
        <v>0</v>
      </c>
      <c r="L207" s="159">
        <v>15</v>
      </c>
      <c r="M207" s="159">
        <f>G207*(1+L207/100)</f>
        <v>0</v>
      </c>
      <c r="N207" s="159">
        <v>0</v>
      </c>
      <c r="O207" s="159">
        <f>ROUND(E207*N207,2)</f>
        <v>0</v>
      </c>
      <c r="P207" s="159">
        <v>0</v>
      </c>
      <c r="Q207" s="159">
        <f>ROUND(E207*P207,2)</f>
        <v>0</v>
      </c>
      <c r="R207" s="159"/>
      <c r="S207" s="159" t="s">
        <v>154</v>
      </c>
      <c r="T207" s="159" t="s">
        <v>143</v>
      </c>
      <c r="U207" s="159">
        <v>0</v>
      </c>
      <c r="V207" s="159">
        <f>ROUND(E207*U207,2)</f>
        <v>0</v>
      </c>
      <c r="W207" s="159"/>
      <c r="X207" s="159" t="s">
        <v>196</v>
      </c>
      <c r="Y207" s="150"/>
      <c r="Z207" s="150"/>
      <c r="AA207" s="150"/>
      <c r="AB207" s="150"/>
      <c r="AC207" s="150"/>
      <c r="AD207" s="150"/>
      <c r="AE207" s="150"/>
      <c r="AF207" s="150"/>
      <c r="AG207" s="150" t="s">
        <v>197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5">
      <c r="A208" s="157"/>
      <c r="B208" s="158"/>
      <c r="C208" s="191" t="s">
        <v>246</v>
      </c>
      <c r="D208" s="187"/>
      <c r="E208" s="188">
        <v>3.46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171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5">
      <c r="A209" s="157"/>
      <c r="B209" s="158"/>
      <c r="C209" s="191" t="s">
        <v>450</v>
      </c>
      <c r="D209" s="187"/>
      <c r="E209" s="188">
        <v>3.633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171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5">
      <c r="A210" s="174">
        <v>105</v>
      </c>
      <c r="B210" s="175" t="s">
        <v>451</v>
      </c>
      <c r="C210" s="182" t="s">
        <v>452</v>
      </c>
      <c r="D210" s="176" t="s">
        <v>0</v>
      </c>
      <c r="E210" s="177">
        <v>67.515100000000004</v>
      </c>
      <c r="F210" s="178"/>
      <c r="G210" s="179">
        <f>ROUND(E210*F210,2)</f>
        <v>0</v>
      </c>
      <c r="H210" s="160">
        <v>0</v>
      </c>
      <c r="I210" s="159">
        <f>ROUND(E210*H210,2)</f>
        <v>0</v>
      </c>
      <c r="J210" s="160">
        <v>6.7</v>
      </c>
      <c r="K210" s="159">
        <f>ROUND(E210*J210,2)</f>
        <v>452.35</v>
      </c>
      <c r="L210" s="159">
        <v>15</v>
      </c>
      <c r="M210" s="159">
        <f>G210*(1+L210/100)</f>
        <v>0</v>
      </c>
      <c r="N210" s="159">
        <v>0</v>
      </c>
      <c r="O210" s="159">
        <f>ROUND(E210*N210,2)</f>
        <v>0</v>
      </c>
      <c r="P210" s="159">
        <v>0</v>
      </c>
      <c r="Q210" s="159">
        <f>ROUND(E210*P210,2)</f>
        <v>0</v>
      </c>
      <c r="R210" s="159"/>
      <c r="S210" s="159" t="s">
        <v>142</v>
      </c>
      <c r="T210" s="159" t="s">
        <v>142</v>
      </c>
      <c r="U210" s="159">
        <v>0</v>
      </c>
      <c r="V210" s="159">
        <f>ROUND(E210*U210,2)</f>
        <v>0</v>
      </c>
      <c r="W210" s="159"/>
      <c r="X210" s="159" t="s">
        <v>279</v>
      </c>
      <c r="Y210" s="150"/>
      <c r="Z210" s="150"/>
      <c r="AA210" s="150"/>
      <c r="AB210" s="150"/>
      <c r="AC210" s="150"/>
      <c r="AD210" s="150"/>
      <c r="AE210" s="150"/>
      <c r="AF210" s="150"/>
      <c r="AG210" s="150" t="s">
        <v>280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x14ac:dyDescent="0.25">
      <c r="A211" s="162" t="s">
        <v>137</v>
      </c>
      <c r="B211" s="163" t="s">
        <v>93</v>
      </c>
      <c r="C211" s="181" t="s">
        <v>94</v>
      </c>
      <c r="D211" s="164"/>
      <c r="E211" s="165"/>
      <c r="F211" s="166"/>
      <c r="G211" s="167">
        <f>SUMIF(AG212:AG236,"&lt;&gt;NOR",G212:G236)</f>
        <v>0</v>
      </c>
      <c r="H211" s="161"/>
      <c r="I211" s="161">
        <f>SUM(I212:I236)</f>
        <v>11576.49</v>
      </c>
      <c r="J211" s="161"/>
      <c r="K211" s="161">
        <f>SUM(K212:K236)</f>
        <v>9850.1000000000022</v>
      </c>
      <c r="L211" s="161"/>
      <c r="M211" s="161">
        <f>SUM(M212:M236)</f>
        <v>0</v>
      </c>
      <c r="N211" s="161"/>
      <c r="O211" s="161">
        <f>SUM(O212:O236)</f>
        <v>0.08</v>
      </c>
      <c r="P211" s="161"/>
      <c r="Q211" s="161">
        <f>SUM(Q212:Q236)</f>
        <v>0.02</v>
      </c>
      <c r="R211" s="161"/>
      <c r="S211" s="161"/>
      <c r="T211" s="161"/>
      <c r="U211" s="161"/>
      <c r="V211" s="161">
        <f>SUM(V212:V236)</f>
        <v>20.490000000000002</v>
      </c>
      <c r="W211" s="161"/>
      <c r="X211" s="161"/>
      <c r="AG211" t="s">
        <v>138</v>
      </c>
    </row>
    <row r="212" spans="1:60" outlineLevel="1" x14ac:dyDescent="0.25">
      <c r="A212" s="168">
        <v>106</v>
      </c>
      <c r="B212" s="169" t="s">
        <v>453</v>
      </c>
      <c r="C212" s="183" t="s">
        <v>454</v>
      </c>
      <c r="D212" s="170" t="s">
        <v>179</v>
      </c>
      <c r="E212" s="171">
        <v>22.88</v>
      </c>
      <c r="F212" s="172"/>
      <c r="G212" s="173">
        <f>ROUND(E212*F212,2)</f>
        <v>0</v>
      </c>
      <c r="H212" s="160">
        <v>0</v>
      </c>
      <c r="I212" s="159">
        <f>ROUND(E212*H212,2)</f>
        <v>0</v>
      </c>
      <c r="J212" s="160">
        <v>7.1</v>
      </c>
      <c r="K212" s="159">
        <f>ROUND(E212*J212,2)</f>
        <v>162.44999999999999</v>
      </c>
      <c r="L212" s="159">
        <v>15</v>
      </c>
      <c r="M212" s="159">
        <f>G212*(1+L212/100)</f>
        <v>0</v>
      </c>
      <c r="N212" s="159">
        <v>0</v>
      </c>
      <c r="O212" s="159">
        <f>ROUND(E212*N212,2)</f>
        <v>0</v>
      </c>
      <c r="P212" s="159">
        <v>0</v>
      </c>
      <c r="Q212" s="159">
        <f>ROUND(E212*P212,2)</f>
        <v>0</v>
      </c>
      <c r="R212" s="159"/>
      <c r="S212" s="159" t="s">
        <v>142</v>
      </c>
      <c r="T212" s="159" t="s">
        <v>142</v>
      </c>
      <c r="U212" s="159">
        <v>1.6E-2</v>
      </c>
      <c r="V212" s="159">
        <f>ROUND(E212*U212,2)</f>
        <v>0.37</v>
      </c>
      <c r="W212" s="159"/>
      <c r="X212" s="159" t="s">
        <v>168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169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5">
      <c r="A213" s="157"/>
      <c r="B213" s="158"/>
      <c r="C213" s="191" t="s">
        <v>192</v>
      </c>
      <c r="D213" s="187"/>
      <c r="E213" s="188">
        <v>3.68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171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5">
      <c r="A214" s="157"/>
      <c r="B214" s="158"/>
      <c r="C214" s="191" t="s">
        <v>455</v>
      </c>
      <c r="D214" s="187"/>
      <c r="E214" s="188">
        <v>19.2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171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5">
      <c r="A215" s="168">
        <v>107</v>
      </c>
      <c r="B215" s="169" t="s">
        <v>456</v>
      </c>
      <c r="C215" s="183" t="s">
        <v>457</v>
      </c>
      <c r="D215" s="170" t="s">
        <v>179</v>
      </c>
      <c r="E215" s="171">
        <v>22.88</v>
      </c>
      <c r="F215" s="172"/>
      <c r="G215" s="173">
        <f>ROUND(E215*F215,2)</f>
        <v>0</v>
      </c>
      <c r="H215" s="160">
        <v>0</v>
      </c>
      <c r="I215" s="159">
        <f>ROUND(E215*H215,2)</f>
        <v>0</v>
      </c>
      <c r="J215" s="160">
        <v>23.2</v>
      </c>
      <c r="K215" s="159">
        <f>ROUND(E215*J215,2)</f>
        <v>530.82000000000005</v>
      </c>
      <c r="L215" s="159">
        <v>15</v>
      </c>
      <c r="M215" s="159">
        <f>G215*(1+L215/100)</f>
        <v>0</v>
      </c>
      <c r="N215" s="159">
        <v>0</v>
      </c>
      <c r="O215" s="159">
        <f>ROUND(E215*N215,2)</f>
        <v>0</v>
      </c>
      <c r="P215" s="159">
        <v>0</v>
      </c>
      <c r="Q215" s="159">
        <f>ROUND(E215*P215,2)</f>
        <v>0</v>
      </c>
      <c r="R215" s="159"/>
      <c r="S215" s="159" t="s">
        <v>142</v>
      </c>
      <c r="T215" s="159" t="s">
        <v>142</v>
      </c>
      <c r="U215" s="159">
        <v>4.5999999999999999E-2</v>
      </c>
      <c r="V215" s="159">
        <f>ROUND(E215*U215,2)</f>
        <v>1.05</v>
      </c>
      <c r="W215" s="159"/>
      <c r="X215" s="159" t="s">
        <v>168</v>
      </c>
      <c r="Y215" s="150"/>
      <c r="Z215" s="150"/>
      <c r="AA215" s="150"/>
      <c r="AB215" s="150"/>
      <c r="AC215" s="150"/>
      <c r="AD215" s="150"/>
      <c r="AE215" s="150"/>
      <c r="AF215" s="150"/>
      <c r="AG215" s="150" t="s">
        <v>169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5">
      <c r="A216" s="157"/>
      <c r="B216" s="158"/>
      <c r="C216" s="191" t="s">
        <v>192</v>
      </c>
      <c r="D216" s="187"/>
      <c r="E216" s="188">
        <v>3.68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171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5">
      <c r="A217" s="157"/>
      <c r="B217" s="158"/>
      <c r="C217" s="191" t="s">
        <v>455</v>
      </c>
      <c r="D217" s="187"/>
      <c r="E217" s="188">
        <v>19.2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171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ht="20.399999999999999" outlineLevel="1" x14ac:dyDescent="0.25">
      <c r="A218" s="168">
        <v>108</v>
      </c>
      <c r="B218" s="169" t="s">
        <v>458</v>
      </c>
      <c r="C218" s="183" t="s">
        <v>459</v>
      </c>
      <c r="D218" s="170" t="s">
        <v>184</v>
      </c>
      <c r="E218" s="171">
        <v>25.9</v>
      </c>
      <c r="F218" s="172"/>
      <c r="G218" s="173">
        <f>ROUND(E218*F218,2)</f>
        <v>0</v>
      </c>
      <c r="H218" s="160">
        <v>33.85</v>
      </c>
      <c r="I218" s="159">
        <f>ROUND(E218*H218,2)</f>
        <v>876.72</v>
      </c>
      <c r="J218" s="160">
        <v>69.150000000000006</v>
      </c>
      <c r="K218" s="159">
        <f>ROUND(E218*J218,2)</f>
        <v>1790.99</v>
      </c>
      <c r="L218" s="159">
        <v>15</v>
      </c>
      <c r="M218" s="159">
        <f>G218*(1+L218/100)</f>
        <v>0</v>
      </c>
      <c r="N218" s="159">
        <v>8.0000000000000007E-5</v>
      </c>
      <c r="O218" s="159">
        <f>ROUND(E218*N218,2)</f>
        <v>0</v>
      </c>
      <c r="P218" s="159">
        <v>0</v>
      </c>
      <c r="Q218" s="159">
        <f>ROUND(E218*P218,2)</f>
        <v>0</v>
      </c>
      <c r="R218" s="159"/>
      <c r="S218" s="159" t="s">
        <v>142</v>
      </c>
      <c r="T218" s="159" t="s">
        <v>142</v>
      </c>
      <c r="U218" s="159">
        <v>0.13719999999999999</v>
      </c>
      <c r="V218" s="159">
        <f>ROUND(E218*U218,2)</f>
        <v>3.55</v>
      </c>
      <c r="W218" s="159"/>
      <c r="X218" s="159" t="s">
        <v>168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169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5">
      <c r="A219" s="157"/>
      <c r="B219" s="158"/>
      <c r="C219" s="191" t="s">
        <v>460</v>
      </c>
      <c r="D219" s="187"/>
      <c r="E219" s="188">
        <v>5.6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171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5">
      <c r="A220" s="157"/>
      <c r="B220" s="158"/>
      <c r="C220" s="191" t="s">
        <v>461</v>
      </c>
      <c r="D220" s="187"/>
      <c r="E220" s="188">
        <v>20.3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171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ht="20.399999999999999" outlineLevel="1" x14ac:dyDescent="0.25">
      <c r="A221" s="168">
        <v>109</v>
      </c>
      <c r="B221" s="169" t="s">
        <v>462</v>
      </c>
      <c r="C221" s="183" t="s">
        <v>463</v>
      </c>
      <c r="D221" s="170" t="s">
        <v>179</v>
      </c>
      <c r="E221" s="171">
        <v>22.88</v>
      </c>
      <c r="F221" s="172"/>
      <c r="G221" s="173">
        <f>ROUND(E221*F221,2)</f>
        <v>0</v>
      </c>
      <c r="H221" s="160">
        <v>0</v>
      </c>
      <c r="I221" s="159">
        <f>ROUND(E221*H221,2)</f>
        <v>0</v>
      </c>
      <c r="J221" s="160">
        <v>101</v>
      </c>
      <c r="K221" s="159">
        <f>ROUND(E221*J221,2)</f>
        <v>2310.88</v>
      </c>
      <c r="L221" s="159">
        <v>15</v>
      </c>
      <c r="M221" s="159">
        <f>G221*(1+L221/100)</f>
        <v>0</v>
      </c>
      <c r="N221" s="159">
        <v>0</v>
      </c>
      <c r="O221" s="159">
        <f>ROUND(E221*N221,2)</f>
        <v>0</v>
      </c>
      <c r="P221" s="159">
        <v>1E-3</v>
      </c>
      <c r="Q221" s="159">
        <f>ROUND(E221*P221,2)</f>
        <v>0.02</v>
      </c>
      <c r="R221" s="159"/>
      <c r="S221" s="159" t="s">
        <v>142</v>
      </c>
      <c r="T221" s="159" t="s">
        <v>142</v>
      </c>
      <c r="U221" s="159">
        <v>0.255</v>
      </c>
      <c r="V221" s="159">
        <f>ROUND(E221*U221,2)</f>
        <v>5.83</v>
      </c>
      <c r="W221" s="159"/>
      <c r="X221" s="159" t="s">
        <v>168</v>
      </c>
      <c r="Y221" s="150"/>
      <c r="Z221" s="150"/>
      <c r="AA221" s="150"/>
      <c r="AB221" s="150"/>
      <c r="AC221" s="150"/>
      <c r="AD221" s="150"/>
      <c r="AE221" s="150"/>
      <c r="AF221" s="150"/>
      <c r="AG221" s="150" t="s">
        <v>169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5">
      <c r="A222" s="157"/>
      <c r="B222" s="158"/>
      <c r="C222" s="191" t="s">
        <v>192</v>
      </c>
      <c r="D222" s="187"/>
      <c r="E222" s="188">
        <v>3.68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171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5">
      <c r="A223" s="157"/>
      <c r="B223" s="158"/>
      <c r="C223" s="191" t="s">
        <v>455</v>
      </c>
      <c r="D223" s="187"/>
      <c r="E223" s="188">
        <v>19.2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171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ht="20.399999999999999" outlineLevel="1" x14ac:dyDescent="0.25">
      <c r="A224" s="168">
        <v>110</v>
      </c>
      <c r="B224" s="169" t="s">
        <v>464</v>
      </c>
      <c r="C224" s="183" t="s">
        <v>465</v>
      </c>
      <c r="D224" s="170" t="s">
        <v>179</v>
      </c>
      <c r="E224" s="171">
        <v>22.88</v>
      </c>
      <c r="F224" s="172"/>
      <c r="G224" s="173">
        <f>ROUND(E224*F224,2)</f>
        <v>0</v>
      </c>
      <c r="H224" s="160">
        <v>456.44</v>
      </c>
      <c r="I224" s="159">
        <f>ROUND(E224*H224,2)</f>
        <v>10443.35</v>
      </c>
      <c r="J224" s="160">
        <v>191.56</v>
      </c>
      <c r="K224" s="159">
        <f>ROUND(E224*J224,2)</f>
        <v>4382.8900000000003</v>
      </c>
      <c r="L224" s="159">
        <v>15</v>
      </c>
      <c r="M224" s="159">
        <f>G224*(1+L224/100)</f>
        <v>0</v>
      </c>
      <c r="N224" s="159">
        <v>3.46E-3</v>
      </c>
      <c r="O224" s="159">
        <f>ROUND(E224*N224,2)</f>
        <v>0.08</v>
      </c>
      <c r="P224" s="159">
        <v>0</v>
      </c>
      <c r="Q224" s="159">
        <f>ROUND(E224*P224,2)</f>
        <v>0</v>
      </c>
      <c r="R224" s="159"/>
      <c r="S224" s="159" t="s">
        <v>142</v>
      </c>
      <c r="T224" s="159" t="s">
        <v>142</v>
      </c>
      <c r="U224" s="159">
        <v>0.38</v>
      </c>
      <c r="V224" s="159">
        <f>ROUND(E224*U224,2)</f>
        <v>8.69</v>
      </c>
      <c r="W224" s="159"/>
      <c r="X224" s="159" t="s">
        <v>168</v>
      </c>
      <c r="Y224" s="150"/>
      <c r="Z224" s="150"/>
      <c r="AA224" s="150"/>
      <c r="AB224" s="150"/>
      <c r="AC224" s="150"/>
      <c r="AD224" s="150"/>
      <c r="AE224" s="150"/>
      <c r="AF224" s="150"/>
      <c r="AG224" s="150" t="s">
        <v>169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5">
      <c r="A225" s="157"/>
      <c r="B225" s="158"/>
      <c r="C225" s="191" t="s">
        <v>192</v>
      </c>
      <c r="D225" s="187"/>
      <c r="E225" s="188">
        <v>3.68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171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5">
      <c r="A226" s="157"/>
      <c r="B226" s="158"/>
      <c r="C226" s="191" t="s">
        <v>455</v>
      </c>
      <c r="D226" s="187"/>
      <c r="E226" s="188">
        <v>19.2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171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5">
      <c r="A227" s="168">
        <v>111</v>
      </c>
      <c r="B227" s="169" t="s">
        <v>466</v>
      </c>
      <c r="C227" s="183" t="s">
        <v>467</v>
      </c>
      <c r="D227" s="170" t="s">
        <v>184</v>
      </c>
      <c r="E227" s="171">
        <v>0.7</v>
      </c>
      <c r="F227" s="172"/>
      <c r="G227" s="173">
        <f>ROUND(E227*F227,2)</f>
        <v>0</v>
      </c>
      <c r="H227" s="160">
        <v>0</v>
      </c>
      <c r="I227" s="159">
        <f>ROUND(E227*H227,2)</f>
        <v>0</v>
      </c>
      <c r="J227" s="160">
        <v>76.599999999999994</v>
      </c>
      <c r="K227" s="159">
        <f>ROUND(E227*J227,2)</f>
        <v>53.62</v>
      </c>
      <c r="L227" s="159">
        <v>15</v>
      </c>
      <c r="M227" s="159">
        <f>G227*(1+L227/100)</f>
        <v>0</v>
      </c>
      <c r="N227" s="159">
        <v>0</v>
      </c>
      <c r="O227" s="159">
        <f>ROUND(E227*N227,2)</f>
        <v>0</v>
      </c>
      <c r="P227" s="159">
        <v>0</v>
      </c>
      <c r="Q227" s="159">
        <f>ROUND(E227*P227,2)</f>
        <v>0</v>
      </c>
      <c r="R227" s="159"/>
      <c r="S227" s="159" t="s">
        <v>142</v>
      </c>
      <c r="T227" s="159" t="s">
        <v>142</v>
      </c>
      <c r="U227" s="159">
        <v>0.152</v>
      </c>
      <c r="V227" s="159">
        <f>ROUND(E227*U227,2)</f>
        <v>0.11</v>
      </c>
      <c r="W227" s="159"/>
      <c r="X227" s="159" t="s">
        <v>168</v>
      </c>
      <c r="Y227" s="150"/>
      <c r="Z227" s="150"/>
      <c r="AA227" s="150"/>
      <c r="AB227" s="150"/>
      <c r="AC227" s="150"/>
      <c r="AD227" s="150"/>
      <c r="AE227" s="150"/>
      <c r="AF227" s="150"/>
      <c r="AG227" s="150" t="s">
        <v>169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5">
      <c r="A228" s="157"/>
      <c r="B228" s="158"/>
      <c r="C228" s="191" t="s">
        <v>468</v>
      </c>
      <c r="D228" s="187"/>
      <c r="E228" s="188">
        <v>0.7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171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ht="20.399999999999999" outlineLevel="1" x14ac:dyDescent="0.25">
      <c r="A229" s="168">
        <v>112</v>
      </c>
      <c r="B229" s="169" t="s">
        <v>469</v>
      </c>
      <c r="C229" s="183" t="s">
        <v>470</v>
      </c>
      <c r="D229" s="170" t="s">
        <v>184</v>
      </c>
      <c r="E229" s="171">
        <v>11.44</v>
      </c>
      <c r="F229" s="172"/>
      <c r="G229" s="173">
        <f>ROUND(E229*F229,2)</f>
        <v>0</v>
      </c>
      <c r="H229" s="160">
        <v>10.92</v>
      </c>
      <c r="I229" s="159">
        <f>ROUND(E229*H229,2)</f>
        <v>124.92</v>
      </c>
      <c r="J229" s="160">
        <v>39.380000000000003</v>
      </c>
      <c r="K229" s="159">
        <f>ROUND(E229*J229,2)</f>
        <v>450.51</v>
      </c>
      <c r="L229" s="159">
        <v>15</v>
      </c>
      <c r="M229" s="159">
        <f>G229*(1+L229/100)</f>
        <v>0</v>
      </c>
      <c r="N229" s="159">
        <v>4.0000000000000003E-5</v>
      </c>
      <c r="O229" s="159">
        <f>ROUND(E229*N229,2)</f>
        <v>0</v>
      </c>
      <c r="P229" s="159">
        <v>0</v>
      </c>
      <c r="Q229" s="159">
        <f>ROUND(E229*P229,2)</f>
        <v>0</v>
      </c>
      <c r="R229" s="159"/>
      <c r="S229" s="159" t="s">
        <v>142</v>
      </c>
      <c r="T229" s="159" t="s">
        <v>142</v>
      </c>
      <c r="U229" s="159">
        <v>7.8200000000000006E-2</v>
      </c>
      <c r="V229" s="159">
        <f>ROUND(E229*U229,2)</f>
        <v>0.89</v>
      </c>
      <c r="W229" s="159"/>
      <c r="X229" s="159" t="s">
        <v>168</v>
      </c>
      <c r="Y229" s="150"/>
      <c r="Z229" s="150"/>
      <c r="AA229" s="150"/>
      <c r="AB229" s="150"/>
      <c r="AC229" s="150"/>
      <c r="AD229" s="150"/>
      <c r="AE229" s="150"/>
      <c r="AF229" s="150"/>
      <c r="AG229" s="150" t="s">
        <v>169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5">
      <c r="A230" s="157"/>
      <c r="B230" s="158"/>
      <c r="C230" s="192" t="s">
        <v>471</v>
      </c>
      <c r="D230" s="189"/>
      <c r="E230" s="190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171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5">
      <c r="A231" s="157"/>
      <c r="B231" s="158"/>
      <c r="C231" s="193" t="s">
        <v>472</v>
      </c>
      <c r="D231" s="189"/>
      <c r="E231" s="190">
        <v>3.68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171</v>
      </c>
      <c r="AH231" s="150">
        <v>2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5">
      <c r="A232" s="157"/>
      <c r="B232" s="158"/>
      <c r="C232" s="193" t="s">
        <v>473</v>
      </c>
      <c r="D232" s="189"/>
      <c r="E232" s="190">
        <v>19.2</v>
      </c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171</v>
      </c>
      <c r="AH232" s="150">
        <v>2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5">
      <c r="A233" s="157"/>
      <c r="B233" s="158"/>
      <c r="C233" s="192" t="s">
        <v>474</v>
      </c>
      <c r="D233" s="189"/>
      <c r="E233" s="190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171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5">
      <c r="A234" s="157"/>
      <c r="B234" s="158"/>
      <c r="C234" s="191" t="s">
        <v>475</v>
      </c>
      <c r="D234" s="187"/>
      <c r="E234" s="188">
        <v>11.44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171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5">
      <c r="A235" s="174">
        <v>113</v>
      </c>
      <c r="B235" s="175" t="s">
        <v>476</v>
      </c>
      <c r="C235" s="182" t="s">
        <v>477</v>
      </c>
      <c r="D235" s="176" t="s">
        <v>174</v>
      </c>
      <c r="E235" s="177">
        <v>1</v>
      </c>
      <c r="F235" s="178"/>
      <c r="G235" s="179">
        <f>ROUND(E235*F235,2)</f>
        <v>0</v>
      </c>
      <c r="H235" s="160">
        <v>131.5</v>
      </c>
      <c r="I235" s="159">
        <f>ROUND(E235*H235,2)</f>
        <v>131.5</v>
      </c>
      <c r="J235" s="160">
        <v>0</v>
      </c>
      <c r="K235" s="159">
        <f>ROUND(E235*J235,2)</f>
        <v>0</v>
      </c>
      <c r="L235" s="159">
        <v>15</v>
      </c>
      <c r="M235" s="159">
        <f>G235*(1+L235/100)</f>
        <v>0</v>
      </c>
      <c r="N235" s="159">
        <v>1.3999999999999999E-4</v>
      </c>
      <c r="O235" s="159">
        <f>ROUND(E235*N235,2)</f>
        <v>0</v>
      </c>
      <c r="P235" s="159">
        <v>0</v>
      </c>
      <c r="Q235" s="159">
        <f>ROUND(E235*P235,2)</f>
        <v>0</v>
      </c>
      <c r="R235" s="159" t="s">
        <v>200</v>
      </c>
      <c r="S235" s="159" t="s">
        <v>142</v>
      </c>
      <c r="T235" s="159" t="s">
        <v>142</v>
      </c>
      <c r="U235" s="159">
        <v>0</v>
      </c>
      <c r="V235" s="159">
        <f>ROUND(E235*U235,2)</f>
        <v>0</v>
      </c>
      <c r="W235" s="159"/>
      <c r="X235" s="159" t="s">
        <v>196</v>
      </c>
      <c r="Y235" s="150"/>
      <c r="Z235" s="150"/>
      <c r="AA235" s="150"/>
      <c r="AB235" s="150"/>
      <c r="AC235" s="150"/>
      <c r="AD235" s="150"/>
      <c r="AE235" s="150"/>
      <c r="AF235" s="150"/>
      <c r="AG235" s="150" t="s">
        <v>197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5">
      <c r="A236" s="174">
        <v>114</v>
      </c>
      <c r="B236" s="175" t="s">
        <v>478</v>
      </c>
      <c r="C236" s="182" t="s">
        <v>479</v>
      </c>
      <c r="D236" s="176" t="s">
        <v>0</v>
      </c>
      <c r="E236" s="177">
        <v>212.5864</v>
      </c>
      <c r="F236" s="178"/>
      <c r="G236" s="179">
        <f>ROUND(E236*F236,2)</f>
        <v>0</v>
      </c>
      <c r="H236" s="160">
        <v>0</v>
      </c>
      <c r="I236" s="159">
        <f>ROUND(E236*H236,2)</f>
        <v>0</v>
      </c>
      <c r="J236" s="160">
        <v>0.79</v>
      </c>
      <c r="K236" s="159">
        <f>ROUND(E236*J236,2)</f>
        <v>167.94</v>
      </c>
      <c r="L236" s="159">
        <v>15</v>
      </c>
      <c r="M236" s="159">
        <f>G236*(1+L236/100)</f>
        <v>0</v>
      </c>
      <c r="N236" s="159">
        <v>0</v>
      </c>
      <c r="O236" s="159">
        <f>ROUND(E236*N236,2)</f>
        <v>0</v>
      </c>
      <c r="P236" s="159">
        <v>0</v>
      </c>
      <c r="Q236" s="159">
        <f>ROUND(E236*P236,2)</f>
        <v>0</v>
      </c>
      <c r="R236" s="159"/>
      <c r="S236" s="159" t="s">
        <v>142</v>
      </c>
      <c r="T236" s="159" t="s">
        <v>142</v>
      </c>
      <c r="U236" s="159">
        <v>0</v>
      </c>
      <c r="V236" s="159">
        <f>ROUND(E236*U236,2)</f>
        <v>0</v>
      </c>
      <c r="W236" s="159"/>
      <c r="X236" s="159" t="s">
        <v>279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280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x14ac:dyDescent="0.25">
      <c r="A237" s="162" t="s">
        <v>137</v>
      </c>
      <c r="B237" s="163" t="s">
        <v>95</v>
      </c>
      <c r="C237" s="181" t="s">
        <v>96</v>
      </c>
      <c r="D237" s="164"/>
      <c r="E237" s="165"/>
      <c r="F237" s="166"/>
      <c r="G237" s="167">
        <f>SUMIF(AG238:AG266,"&lt;&gt;NOR",G238:G266)</f>
        <v>0</v>
      </c>
      <c r="H237" s="161"/>
      <c r="I237" s="161">
        <f>SUM(I238:I266)</f>
        <v>10632.56</v>
      </c>
      <c r="J237" s="161"/>
      <c r="K237" s="161">
        <f>SUM(K238:K266)</f>
        <v>13876.1</v>
      </c>
      <c r="L237" s="161"/>
      <c r="M237" s="161">
        <f>SUM(M238:M266)</f>
        <v>0</v>
      </c>
      <c r="N237" s="161"/>
      <c r="O237" s="161">
        <f>SUM(O238:O266)</f>
        <v>0.11</v>
      </c>
      <c r="P237" s="161"/>
      <c r="Q237" s="161">
        <f>SUM(Q238:Q266)</f>
        <v>0</v>
      </c>
      <c r="R237" s="161"/>
      <c r="S237" s="161"/>
      <c r="T237" s="161"/>
      <c r="U237" s="161"/>
      <c r="V237" s="161">
        <f>SUM(V238:V266)</f>
        <v>25.63</v>
      </c>
      <c r="W237" s="161"/>
      <c r="X237" s="161"/>
      <c r="AG237" t="s">
        <v>138</v>
      </c>
    </row>
    <row r="238" spans="1:60" outlineLevel="1" x14ac:dyDescent="0.25">
      <c r="A238" s="168">
        <v>115</v>
      </c>
      <c r="B238" s="169" t="s">
        <v>480</v>
      </c>
      <c r="C238" s="183" t="s">
        <v>481</v>
      </c>
      <c r="D238" s="170" t="s">
        <v>179</v>
      </c>
      <c r="E238" s="171">
        <v>16.824999999999999</v>
      </c>
      <c r="F238" s="172"/>
      <c r="G238" s="173">
        <f>ROUND(E238*F238,2)</f>
        <v>0</v>
      </c>
      <c r="H238" s="160">
        <v>24.89</v>
      </c>
      <c r="I238" s="159">
        <f>ROUND(E238*H238,2)</f>
        <v>418.77</v>
      </c>
      <c r="J238" s="160">
        <v>25.21</v>
      </c>
      <c r="K238" s="159">
        <f>ROUND(E238*J238,2)</f>
        <v>424.16</v>
      </c>
      <c r="L238" s="159">
        <v>15</v>
      </c>
      <c r="M238" s="159">
        <f>G238*(1+L238/100)</f>
        <v>0</v>
      </c>
      <c r="N238" s="159">
        <v>2.1000000000000001E-4</v>
      </c>
      <c r="O238" s="159">
        <f>ROUND(E238*N238,2)</f>
        <v>0</v>
      </c>
      <c r="P238" s="159">
        <v>0</v>
      </c>
      <c r="Q238" s="159">
        <f>ROUND(E238*P238,2)</f>
        <v>0</v>
      </c>
      <c r="R238" s="159"/>
      <c r="S238" s="159" t="s">
        <v>142</v>
      </c>
      <c r="T238" s="159" t="s">
        <v>142</v>
      </c>
      <c r="U238" s="159">
        <v>0.05</v>
      </c>
      <c r="V238" s="159">
        <f>ROUND(E238*U238,2)</f>
        <v>0.84</v>
      </c>
      <c r="W238" s="159"/>
      <c r="X238" s="159" t="s">
        <v>168</v>
      </c>
      <c r="Y238" s="150"/>
      <c r="Z238" s="150"/>
      <c r="AA238" s="150"/>
      <c r="AB238" s="150"/>
      <c r="AC238" s="150"/>
      <c r="AD238" s="150"/>
      <c r="AE238" s="150"/>
      <c r="AF238" s="150"/>
      <c r="AG238" s="150" t="s">
        <v>169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5">
      <c r="A239" s="157"/>
      <c r="B239" s="158"/>
      <c r="C239" s="191" t="s">
        <v>482</v>
      </c>
      <c r="D239" s="187"/>
      <c r="E239" s="188">
        <v>15.4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171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5">
      <c r="A240" s="157"/>
      <c r="B240" s="158"/>
      <c r="C240" s="191" t="s">
        <v>483</v>
      </c>
      <c r="D240" s="187"/>
      <c r="E240" s="188">
        <v>-1.2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171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5">
      <c r="A241" s="157"/>
      <c r="B241" s="158"/>
      <c r="C241" s="191" t="s">
        <v>484</v>
      </c>
      <c r="D241" s="187"/>
      <c r="E241" s="188">
        <v>2.625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171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5">
      <c r="A242" s="168">
        <v>116</v>
      </c>
      <c r="B242" s="169" t="s">
        <v>485</v>
      </c>
      <c r="C242" s="183" t="s">
        <v>486</v>
      </c>
      <c r="D242" s="170" t="s">
        <v>179</v>
      </c>
      <c r="E242" s="171">
        <v>16.824999999999999</v>
      </c>
      <c r="F242" s="172"/>
      <c r="G242" s="173">
        <f>ROUND(E242*F242,2)</f>
        <v>0</v>
      </c>
      <c r="H242" s="160">
        <v>0</v>
      </c>
      <c r="I242" s="159">
        <f>ROUND(E242*H242,2)</f>
        <v>0</v>
      </c>
      <c r="J242" s="160">
        <v>50.4</v>
      </c>
      <c r="K242" s="159">
        <f>ROUND(E242*J242,2)</f>
        <v>847.98</v>
      </c>
      <c r="L242" s="159">
        <v>15</v>
      </c>
      <c r="M242" s="159">
        <f>G242*(1+L242/100)</f>
        <v>0</v>
      </c>
      <c r="N242" s="159">
        <v>0</v>
      </c>
      <c r="O242" s="159">
        <f>ROUND(E242*N242,2)</f>
        <v>0</v>
      </c>
      <c r="P242" s="159">
        <v>0</v>
      </c>
      <c r="Q242" s="159">
        <f>ROUND(E242*P242,2)</f>
        <v>0</v>
      </c>
      <c r="R242" s="159"/>
      <c r="S242" s="159" t="s">
        <v>142</v>
      </c>
      <c r="T242" s="159" t="s">
        <v>142</v>
      </c>
      <c r="U242" s="159">
        <v>0.1</v>
      </c>
      <c r="V242" s="159">
        <f>ROUND(E242*U242,2)</f>
        <v>1.68</v>
      </c>
      <c r="W242" s="159"/>
      <c r="X242" s="159" t="s">
        <v>168</v>
      </c>
      <c r="Y242" s="150"/>
      <c r="Z242" s="150"/>
      <c r="AA242" s="150"/>
      <c r="AB242" s="150"/>
      <c r="AC242" s="150"/>
      <c r="AD242" s="150"/>
      <c r="AE242" s="150"/>
      <c r="AF242" s="150"/>
      <c r="AG242" s="150" t="s">
        <v>169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5">
      <c r="A243" s="157"/>
      <c r="B243" s="158"/>
      <c r="C243" s="191" t="s">
        <v>482</v>
      </c>
      <c r="D243" s="187"/>
      <c r="E243" s="188">
        <v>15.4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171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5">
      <c r="A244" s="157"/>
      <c r="B244" s="158"/>
      <c r="C244" s="191" t="s">
        <v>483</v>
      </c>
      <c r="D244" s="187"/>
      <c r="E244" s="188">
        <v>-1.2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171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5">
      <c r="A245" s="157"/>
      <c r="B245" s="158"/>
      <c r="C245" s="191" t="s">
        <v>484</v>
      </c>
      <c r="D245" s="187"/>
      <c r="E245" s="188">
        <v>2.625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171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5">
      <c r="A246" s="168">
        <v>117</v>
      </c>
      <c r="B246" s="169" t="s">
        <v>487</v>
      </c>
      <c r="C246" s="183" t="s">
        <v>488</v>
      </c>
      <c r="D246" s="170" t="s">
        <v>179</v>
      </c>
      <c r="E246" s="171">
        <v>16.824999999999999</v>
      </c>
      <c r="F246" s="172"/>
      <c r="G246" s="173">
        <f>ROUND(E246*F246,2)</f>
        <v>0</v>
      </c>
      <c r="H246" s="160">
        <v>142.66</v>
      </c>
      <c r="I246" s="159">
        <f>ROUND(E246*H246,2)</f>
        <v>2400.25</v>
      </c>
      <c r="J246" s="160">
        <v>653.34</v>
      </c>
      <c r="K246" s="159">
        <f>ROUND(E246*J246,2)</f>
        <v>10992.45</v>
      </c>
      <c r="L246" s="159">
        <v>15</v>
      </c>
      <c r="M246" s="159">
        <f>G246*(1+L246/100)</f>
        <v>0</v>
      </c>
      <c r="N246" s="159">
        <v>5.3499999999999997E-3</v>
      </c>
      <c r="O246" s="159">
        <f>ROUND(E246*N246,2)</f>
        <v>0.09</v>
      </c>
      <c r="P246" s="159">
        <v>0</v>
      </c>
      <c r="Q246" s="159">
        <f>ROUND(E246*P246,2)</f>
        <v>0</v>
      </c>
      <c r="R246" s="159"/>
      <c r="S246" s="159" t="s">
        <v>142</v>
      </c>
      <c r="T246" s="159" t="s">
        <v>142</v>
      </c>
      <c r="U246" s="159">
        <v>1.288</v>
      </c>
      <c r="V246" s="159">
        <f>ROUND(E246*U246,2)</f>
        <v>21.67</v>
      </c>
      <c r="W246" s="159"/>
      <c r="X246" s="159" t="s">
        <v>168</v>
      </c>
      <c r="Y246" s="150"/>
      <c r="Z246" s="150"/>
      <c r="AA246" s="150"/>
      <c r="AB246" s="150"/>
      <c r="AC246" s="150"/>
      <c r="AD246" s="150"/>
      <c r="AE246" s="150"/>
      <c r="AF246" s="150"/>
      <c r="AG246" s="150" t="s">
        <v>169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5">
      <c r="A247" s="157"/>
      <c r="B247" s="158"/>
      <c r="C247" s="191" t="s">
        <v>482</v>
      </c>
      <c r="D247" s="187"/>
      <c r="E247" s="188">
        <v>15.4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171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5">
      <c r="A248" s="157"/>
      <c r="B248" s="158"/>
      <c r="C248" s="191" t="s">
        <v>483</v>
      </c>
      <c r="D248" s="187"/>
      <c r="E248" s="188">
        <v>-1.2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171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5">
      <c r="A249" s="157"/>
      <c r="B249" s="158"/>
      <c r="C249" s="191" t="s">
        <v>484</v>
      </c>
      <c r="D249" s="187"/>
      <c r="E249" s="188">
        <v>2.625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171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5">
      <c r="A250" s="168">
        <v>118</v>
      </c>
      <c r="B250" s="169" t="s">
        <v>489</v>
      </c>
      <c r="C250" s="183" t="s">
        <v>490</v>
      </c>
      <c r="D250" s="170" t="s">
        <v>179</v>
      </c>
      <c r="E250" s="171">
        <v>16.824999999999999</v>
      </c>
      <c r="F250" s="172"/>
      <c r="G250" s="173">
        <f>ROUND(E250*F250,2)</f>
        <v>0</v>
      </c>
      <c r="H250" s="160">
        <v>9.1999999999999993</v>
      </c>
      <c r="I250" s="159">
        <f>ROUND(E250*H250,2)</f>
        <v>154.79</v>
      </c>
      <c r="J250" s="160">
        <v>0</v>
      </c>
      <c r="K250" s="159">
        <f>ROUND(E250*J250,2)</f>
        <v>0</v>
      </c>
      <c r="L250" s="159">
        <v>15</v>
      </c>
      <c r="M250" s="159">
        <f>G250*(1+L250/100)</f>
        <v>0</v>
      </c>
      <c r="N250" s="159">
        <v>8.9999999999999998E-4</v>
      </c>
      <c r="O250" s="159">
        <f>ROUND(E250*N250,2)</f>
        <v>0.02</v>
      </c>
      <c r="P250" s="159">
        <v>0</v>
      </c>
      <c r="Q250" s="159">
        <f>ROUND(E250*P250,2)</f>
        <v>0</v>
      </c>
      <c r="R250" s="159"/>
      <c r="S250" s="159" t="s">
        <v>142</v>
      </c>
      <c r="T250" s="159" t="s">
        <v>142</v>
      </c>
      <c r="U250" s="159">
        <v>0</v>
      </c>
      <c r="V250" s="159">
        <f>ROUND(E250*U250,2)</f>
        <v>0</v>
      </c>
      <c r="W250" s="159"/>
      <c r="X250" s="159" t="s">
        <v>168</v>
      </c>
      <c r="Y250" s="150"/>
      <c r="Z250" s="150"/>
      <c r="AA250" s="150"/>
      <c r="AB250" s="150"/>
      <c r="AC250" s="150"/>
      <c r="AD250" s="150"/>
      <c r="AE250" s="150"/>
      <c r="AF250" s="150"/>
      <c r="AG250" s="150" t="s">
        <v>169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5">
      <c r="A251" s="157"/>
      <c r="B251" s="158"/>
      <c r="C251" s="191" t="s">
        <v>482</v>
      </c>
      <c r="D251" s="187"/>
      <c r="E251" s="188">
        <v>15.4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171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5">
      <c r="A252" s="157"/>
      <c r="B252" s="158"/>
      <c r="C252" s="191" t="s">
        <v>483</v>
      </c>
      <c r="D252" s="187"/>
      <c r="E252" s="188">
        <v>-1.2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171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5">
      <c r="A253" s="157"/>
      <c r="B253" s="158"/>
      <c r="C253" s="191" t="s">
        <v>484</v>
      </c>
      <c r="D253" s="187"/>
      <c r="E253" s="188">
        <v>2.625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171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5">
      <c r="A254" s="168">
        <v>119</v>
      </c>
      <c r="B254" s="169" t="s">
        <v>491</v>
      </c>
      <c r="C254" s="183" t="s">
        <v>492</v>
      </c>
      <c r="D254" s="170" t="s">
        <v>184</v>
      </c>
      <c r="E254" s="171">
        <v>6</v>
      </c>
      <c r="F254" s="172"/>
      <c r="G254" s="173">
        <f>ROUND(E254*F254,2)</f>
        <v>0</v>
      </c>
      <c r="H254" s="160">
        <v>0</v>
      </c>
      <c r="I254" s="159">
        <f>ROUND(E254*H254,2)</f>
        <v>0</v>
      </c>
      <c r="J254" s="160">
        <v>60.5</v>
      </c>
      <c r="K254" s="159">
        <f>ROUND(E254*J254,2)</f>
        <v>363</v>
      </c>
      <c r="L254" s="159">
        <v>15</v>
      </c>
      <c r="M254" s="159">
        <f>G254*(1+L254/100)</f>
        <v>0</v>
      </c>
      <c r="N254" s="159">
        <v>0</v>
      </c>
      <c r="O254" s="159">
        <f>ROUND(E254*N254,2)</f>
        <v>0</v>
      </c>
      <c r="P254" s="159">
        <v>0</v>
      </c>
      <c r="Q254" s="159">
        <f>ROUND(E254*P254,2)</f>
        <v>0</v>
      </c>
      <c r="R254" s="159"/>
      <c r="S254" s="159" t="s">
        <v>142</v>
      </c>
      <c r="T254" s="159" t="s">
        <v>142</v>
      </c>
      <c r="U254" s="159">
        <v>0.12</v>
      </c>
      <c r="V254" s="159">
        <f>ROUND(E254*U254,2)</f>
        <v>0.72</v>
      </c>
      <c r="W254" s="159"/>
      <c r="X254" s="159" t="s">
        <v>168</v>
      </c>
      <c r="Y254" s="150"/>
      <c r="Z254" s="150"/>
      <c r="AA254" s="150"/>
      <c r="AB254" s="150"/>
      <c r="AC254" s="150"/>
      <c r="AD254" s="150"/>
      <c r="AE254" s="150"/>
      <c r="AF254" s="150"/>
      <c r="AG254" s="150" t="s">
        <v>169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5">
      <c r="A255" s="157"/>
      <c r="B255" s="158"/>
      <c r="C255" s="191" t="s">
        <v>493</v>
      </c>
      <c r="D255" s="187"/>
      <c r="E255" s="188">
        <v>6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171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5">
      <c r="A256" s="168">
        <v>120</v>
      </c>
      <c r="B256" s="169" t="s">
        <v>494</v>
      </c>
      <c r="C256" s="183" t="s">
        <v>495</v>
      </c>
      <c r="D256" s="170" t="s">
        <v>184</v>
      </c>
      <c r="E256" s="171">
        <v>1.8</v>
      </c>
      <c r="F256" s="172"/>
      <c r="G256" s="173">
        <f>ROUND(E256*F256,2)</f>
        <v>0</v>
      </c>
      <c r="H256" s="160">
        <v>39.03</v>
      </c>
      <c r="I256" s="159">
        <f>ROUND(E256*H256,2)</f>
        <v>70.25</v>
      </c>
      <c r="J256" s="160">
        <v>201.47</v>
      </c>
      <c r="K256" s="159">
        <f>ROUND(E256*J256,2)</f>
        <v>362.65</v>
      </c>
      <c r="L256" s="159">
        <v>15</v>
      </c>
      <c r="M256" s="159">
        <f>G256*(1+L256/100)</f>
        <v>0</v>
      </c>
      <c r="N256" s="159">
        <v>1.5100000000000001E-3</v>
      </c>
      <c r="O256" s="159">
        <f>ROUND(E256*N256,2)</f>
        <v>0</v>
      </c>
      <c r="P256" s="159">
        <v>0</v>
      </c>
      <c r="Q256" s="159">
        <f>ROUND(E256*P256,2)</f>
        <v>0</v>
      </c>
      <c r="R256" s="159"/>
      <c r="S256" s="159" t="s">
        <v>142</v>
      </c>
      <c r="T256" s="159" t="s">
        <v>142</v>
      </c>
      <c r="U256" s="159">
        <v>0.4</v>
      </c>
      <c r="V256" s="159">
        <f>ROUND(E256*U256,2)</f>
        <v>0.72</v>
      </c>
      <c r="W256" s="159"/>
      <c r="X256" s="159" t="s">
        <v>168</v>
      </c>
      <c r="Y256" s="150"/>
      <c r="Z256" s="150"/>
      <c r="AA256" s="150"/>
      <c r="AB256" s="150"/>
      <c r="AC256" s="150"/>
      <c r="AD256" s="150"/>
      <c r="AE256" s="150"/>
      <c r="AF256" s="150"/>
      <c r="AG256" s="150" t="s">
        <v>169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5">
      <c r="A257" s="157"/>
      <c r="B257" s="158"/>
      <c r="C257" s="191" t="s">
        <v>496</v>
      </c>
      <c r="D257" s="187"/>
      <c r="E257" s="188">
        <v>1.8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171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5">
      <c r="A258" s="168">
        <v>121</v>
      </c>
      <c r="B258" s="169" t="s">
        <v>497</v>
      </c>
      <c r="C258" s="183" t="s">
        <v>498</v>
      </c>
      <c r="D258" s="170" t="s">
        <v>179</v>
      </c>
      <c r="E258" s="171">
        <v>17.666250000000002</v>
      </c>
      <c r="F258" s="172"/>
      <c r="G258" s="173">
        <f>ROUND(E258*F258,2)</f>
        <v>0</v>
      </c>
      <c r="H258" s="160">
        <v>400</v>
      </c>
      <c r="I258" s="159">
        <f>ROUND(E258*H258,2)</f>
        <v>7066.5</v>
      </c>
      <c r="J258" s="160">
        <v>0</v>
      </c>
      <c r="K258" s="159">
        <f>ROUND(E258*J258,2)</f>
        <v>0</v>
      </c>
      <c r="L258" s="159">
        <v>15</v>
      </c>
      <c r="M258" s="159">
        <f>G258*(1+L258/100)</f>
        <v>0</v>
      </c>
      <c r="N258" s="159">
        <v>0</v>
      </c>
      <c r="O258" s="159">
        <f>ROUND(E258*N258,2)</f>
        <v>0</v>
      </c>
      <c r="P258" s="159">
        <v>0</v>
      </c>
      <c r="Q258" s="159">
        <f>ROUND(E258*P258,2)</f>
        <v>0</v>
      </c>
      <c r="R258" s="159"/>
      <c r="S258" s="159" t="s">
        <v>154</v>
      </c>
      <c r="T258" s="159" t="s">
        <v>143</v>
      </c>
      <c r="U258" s="159">
        <v>0</v>
      </c>
      <c r="V258" s="159">
        <f>ROUND(E258*U258,2)</f>
        <v>0</v>
      </c>
      <c r="W258" s="159"/>
      <c r="X258" s="159" t="s">
        <v>205</v>
      </c>
      <c r="Y258" s="150"/>
      <c r="Z258" s="150"/>
      <c r="AA258" s="150"/>
      <c r="AB258" s="150"/>
      <c r="AC258" s="150"/>
      <c r="AD258" s="150"/>
      <c r="AE258" s="150"/>
      <c r="AF258" s="150"/>
      <c r="AG258" s="150" t="s">
        <v>362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5">
      <c r="A259" s="157"/>
      <c r="B259" s="158"/>
      <c r="C259" s="192" t="s">
        <v>471</v>
      </c>
      <c r="D259" s="189"/>
      <c r="E259" s="190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171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5">
      <c r="A260" s="157"/>
      <c r="B260" s="158"/>
      <c r="C260" s="193" t="s">
        <v>499</v>
      </c>
      <c r="D260" s="189"/>
      <c r="E260" s="190">
        <v>15.4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171</v>
      </c>
      <c r="AH260" s="150">
        <v>2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5">
      <c r="A261" s="157"/>
      <c r="B261" s="158"/>
      <c r="C261" s="193" t="s">
        <v>500</v>
      </c>
      <c r="D261" s="189"/>
      <c r="E261" s="190">
        <v>-1.2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171</v>
      </c>
      <c r="AH261" s="150">
        <v>2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5">
      <c r="A262" s="157"/>
      <c r="B262" s="158"/>
      <c r="C262" s="193" t="s">
        <v>501</v>
      </c>
      <c r="D262" s="189"/>
      <c r="E262" s="190">
        <v>2.625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171</v>
      </c>
      <c r="AH262" s="150">
        <v>2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5">
      <c r="A263" s="157"/>
      <c r="B263" s="158"/>
      <c r="C263" s="192" t="s">
        <v>474</v>
      </c>
      <c r="D263" s="189"/>
      <c r="E263" s="190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171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5">
      <c r="A264" s="157"/>
      <c r="B264" s="158"/>
      <c r="C264" s="191" t="s">
        <v>502</v>
      </c>
      <c r="D264" s="187"/>
      <c r="E264" s="188">
        <v>17.666250000000002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171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5">
      <c r="A265" s="174">
        <v>122</v>
      </c>
      <c r="B265" s="175" t="s">
        <v>503</v>
      </c>
      <c r="C265" s="182" t="s">
        <v>504</v>
      </c>
      <c r="D265" s="176" t="s">
        <v>184</v>
      </c>
      <c r="E265" s="177">
        <v>6</v>
      </c>
      <c r="F265" s="178"/>
      <c r="G265" s="179">
        <f>ROUND(E265*F265,2)</f>
        <v>0</v>
      </c>
      <c r="H265" s="160">
        <v>87</v>
      </c>
      <c r="I265" s="159">
        <f>ROUND(E265*H265,2)</f>
        <v>522</v>
      </c>
      <c r="J265" s="160">
        <v>0</v>
      </c>
      <c r="K265" s="159">
        <f>ROUND(E265*J265,2)</f>
        <v>0</v>
      </c>
      <c r="L265" s="159">
        <v>15</v>
      </c>
      <c r="M265" s="159">
        <f>G265*(1+L265/100)</f>
        <v>0</v>
      </c>
      <c r="N265" s="159">
        <v>2.2000000000000001E-4</v>
      </c>
      <c r="O265" s="159">
        <f>ROUND(E265*N265,2)</f>
        <v>0</v>
      </c>
      <c r="P265" s="159">
        <v>0</v>
      </c>
      <c r="Q265" s="159">
        <f>ROUND(E265*P265,2)</f>
        <v>0</v>
      </c>
      <c r="R265" s="159"/>
      <c r="S265" s="159" t="s">
        <v>154</v>
      </c>
      <c r="T265" s="159" t="s">
        <v>143</v>
      </c>
      <c r="U265" s="159">
        <v>0</v>
      </c>
      <c r="V265" s="159">
        <f>ROUND(E265*U265,2)</f>
        <v>0</v>
      </c>
      <c r="W265" s="159"/>
      <c r="X265" s="159" t="s">
        <v>205</v>
      </c>
      <c r="Y265" s="150"/>
      <c r="Z265" s="150"/>
      <c r="AA265" s="150"/>
      <c r="AB265" s="150"/>
      <c r="AC265" s="150"/>
      <c r="AD265" s="150"/>
      <c r="AE265" s="150"/>
      <c r="AF265" s="150"/>
      <c r="AG265" s="150" t="s">
        <v>362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5">
      <c r="A266" s="174">
        <v>123</v>
      </c>
      <c r="B266" s="175" t="s">
        <v>505</v>
      </c>
      <c r="C266" s="182" t="s">
        <v>506</v>
      </c>
      <c r="D266" s="176" t="s">
        <v>0</v>
      </c>
      <c r="E266" s="177">
        <v>236.22800000000001</v>
      </c>
      <c r="F266" s="178"/>
      <c r="G266" s="179">
        <f>ROUND(E266*F266,2)</f>
        <v>0</v>
      </c>
      <c r="H266" s="160">
        <v>0</v>
      </c>
      <c r="I266" s="159">
        <f>ROUND(E266*H266,2)</f>
        <v>0</v>
      </c>
      <c r="J266" s="160">
        <v>3.75</v>
      </c>
      <c r="K266" s="159">
        <f>ROUND(E266*J266,2)</f>
        <v>885.86</v>
      </c>
      <c r="L266" s="159">
        <v>15</v>
      </c>
      <c r="M266" s="159">
        <f>G266*(1+L266/100)</f>
        <v>0</v>
      </c>
      <c r="N266" s="159">
        <v>0</v>
      </c>
      <c r="O266" s="159">
        <f>ROUND(E266*N266,2)</f>
        <v>0</v>
      </c>
      <c r="P266" s="159">
        <v>0</v>
      </c>
      <c r="Q266" s="159">
        <f>ROUND(E266*P266,2)</f>
        <v>0</v>
      </c>
      <c r="R266" s="159"/>
      <c r="S266" s="159" t="s">
        <v>142</v>
      </c>
      <c r="T266" s="159" t="s">
        <v>142</v>
      </c>
      <c r="U266" s="159">
        <v>0</v>
      </c>
      <c r="V266" s="159">
        <f>ROUND(E266*U266,2)</f>
        <v>0</v>
      </c>
      <c r="W266" s="159"/>
      <c r="X266" s="159" t="s">
        <v>279</v>
      </c>
      <c r="Y266" s="150"/>
      <c r="Z266" s="150"/>
      <c r="AA266" s="150"/>
      <c r="AB266" s="150"/>
      <c r="AC266" s="150"/>
      <c r="AD266" s="150"/>
      <c r="AE266" s="150"/>
      <c r="AF266" s="150"/>
      <c r="AG266" s="150" t="s">
        <v>280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x14ac:dyDescent="0.25">
      <c r="A267" s="162" t="s">
        <v>137</v>
      </c>
      <c r="B267" s="163" t="s">
        <v>97</v>
      </c>
      <c r="C267" s="181" t="s">
        <v>98</v>
      </c>
      <c r="D267" s="164"/>
      <c r="E267" s="165"/>
      <c r="F267" s="166"/>
      <c r="G267" s="167">
        <f>SUMIF(AG268:AG274,"&lt;&gt;NOR",G268:G274)</f>
        <v>0</v>
      </c>
      <c r="H267" s="161"/>
      <c r="I267" s="161">
        <f>SUM(I268:I274)</f>
        <v>570.47</v>
      </c>
      <c r="J267" s="161"/>
      <c r="K267" s="161">
        <f>SUM(K268:K274)</f>
        <v>1407.8899999999999</v>
      </c>
      <c r="L267" s="161"/>
      <c r="M267" s="161">
        <f>SUM(M268:M274)</f>
        <v>0</v>
      </c>
      <c r="N267" s="161"/>
      <c r="O267" s="161">
        <f>SUM(O268:O274)</f>
        <v>0</v>
      </c>
      <c r="P267" s="161"/>
      <c r="Q267" s="161">
        <f>SUM(Q268:Q274)</f>
        <v>0</v>
      </c>
      <c r="R267" s="161"/>
      <c r="S267" s="161"/>
      <c r="T267" s="161"/>
      <c r="U267" s="161"/>
      <c r="V267" s="161">
        <f>SUM(V268:V274)</f>
        <v>2.88</v>
      </c>
      <c r="W267" s="161"/>
      <c r="X267" s="161"/>
      <c r="AG267" t="s">
        <v>138</v>
      </c>
    </row>
    <row r="268" spans="1:60" outlineLevel="1" x14ac:dyDescent="0.25">
      <c r="A268" s="168">
        <v>124</v>
      </c>
      <c r="B268" s="169" t="s">
        <v>507</v>
      </c>
      <c r="C268" s="183" t="s">
        <v>508</v>
      </c>
      <c r="D268" s="170" t="s">
        <v>179</v>
      </c>
      <c r="E268" s="171">
        <v>3.84</v>
      </c>
      <c r="F268" s="172"/>
      <c r="G268" s="173">
        <f>ROUND(E268*F268,2)</f>
        <v>0</v>
      </c>
      <c r="H268" s="160">
        <v>72.930000000000007</v>
      </c>
      <c r="I268" s="159">
        <f>ROUND(E268*H268,2)</f>
        <v>280.05</v>
      </c>
      <c r="J268" s="160">
        <v>70.069999999999993</v>
      </c>
      <c r="K268" s="159">
        <f>ROUND(E268*J268,2)</f>
        <v>269.07</v>
      </c>
      <c r="L268" s="159">
        <v>15</v>
      </c>
      <c r="M268" s="159">
        <f>G268*(1+L268/100)</f>
        <v>0</v>
      </c>
      <c r="N268" s="159">
        <v>3.6999999999999999E-4</v>
      </c>
      <c r="O268" s="159">
        <f>ROUND(E268*N268,2)</f>
        <v>0</v>
      </c>
      <c r="P268" s="159">
        <v>0</v>
      </c>
      <c r="Q268" s="159">
        <f>ROUND(E268*P268,2)</f>
        <v>0</v>
      </c>
      <c r="R268" s="159"/>
      <c r="S268" s="159" t="s">
        <v>142</v>
      </c>
      <c r="T268" s="159" t="s">
        <v>142</v>
      </c>
      <c r="U268" s="159">
        <v>0.13900000000000001</v>
      </c>
      <c r="V268" s="159">
        <f>ROUND(E268*U268,2)</f>
        <v>0.53</v>
      </c>
      <c r="W268" s="159"/>
      <c r="X268" s="159" t="s">
        <v>168</v>
      </c>
      <c r="Y268" s="150"/>
      <c r="Z268" s="150"/>
      <c r="AA268" s="150"/>
      <c r="AB268" s="150"/>
      <c r="AC268" s="150"/>
      <c r="AD268" s="150"/>
      <c r="AE268" s="150"/>
      <c r="AF268" s="150"/>
      <c r="AG268" s="150" t="s">
        <v>169</v>
      </c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5">
      <c r="A269" s="157"/>
      <c r="B269" s="158"/>
      <c r="C269" s="191" t="s">
        <v>509</v>
      </c>
      <c r="D269" s="187"/>
      <c r="E269" s="188">
        <v>3.84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171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5">
      <c r="A270" s="168">
        <v>125</v>
      </c>
      <c r="B270" s="169" t="s">
        <v>510</v>
      </c>
      <c r="C270" s="183" t="s">
        <v>511</v>
      </c>
      <c r="D270" s="170" t="s">
        <v>184</v>
      </c>
      <c r="E270" s="171">
        <v>7</v>
      </c>
      <c r="F270" s="172"/>
      <c r="G270" s="173">
        <f>ROUND(E270*F270,2)</f>
        <v>0</v>
      </c>
      <c r="H270" s="160">
        <v>16.11</v>
      </c>
      <c r="I270" s="159">
        <f>ROUND(E270*H270,2)</f>
        <v>112.77</v>
      </c>
      <c r="J270" s="160">
        <v>58.49</v>
      </c>
      <c r="K270" s="159">
        <f>ROUND(E270*J270,2)</f>
        <v>409.43</v>
      </c>
      <c r="L270" s="159">
        <v>15</v>
      </c>
      <c r="M270" s="159">
        <f>G270*(1+L270/100)</f>
        <v>0</v>
      </c>
      <c r="N270" s="159">
        <v>9.0000000000000006E-5</v>
      </c>
      <c r="O270" s="159">
        <f>ROUND(E270*N270,2)</f>
        <v>0</v>
      </c>
      <c r="P270" s="159">
        <v>0</v>
      </c>
      <c r="Q270" s="159">
        <f>ROUND(E270*P270,2)</f>
        <v>0</v>
      </c>
      <c r="R270" s="159"/>
      <c r="S270" s="159" t="s">
        <v>142</v>
      </c>
      <c r="T270" s="159" t="s">
        <v>142</v>
      </c>
      <c r="U270" s="159">
        <v>0.11600000000000001</v>
      </c>
      <c r="V270" s="159">
        <f>ROUND(E270*U270,2)</f>
        <v>0.81</v>
      </c>
      <c r="W270" s="159"/>
      <c r="X270" s="159" t="s">
        <v>168</v>
      </c>
      <c r="Y270" s="150"/>
      <c r="Z270" s="150"/>
      <c r="AA270" s="150"/>
      <c r="AB270" s="150"/>
      <c r="AC270" s="150"/>
      <c r="AD270" s="150"/>
      <c r="AE270" s="150"/>
      <c r="AF270" s="150"/>
      <c r="AG270" s="150" t="s">
        <v>169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5">
      <c r="A271" s="157"/>
      <c r="B271" s="158"/>
      <c r="C271" s="191" t="s">
        <v>512</v>
      </c>
      <c r="D271" s="187"/>
      <c r="E271" s="188">
        <v>7</v>
      </c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0"/>
      <c r="Z271" s="150"/>
      <c r="AA271" s="150"/>
      <c r="AB271" s="150"/>
      <c r="AC271" s="150"/>
      <c r="AD271" s="150"/>
      <c r="AE271" s="150"/>
      <c r="AF271" s="150"/>
      <c r="AG271" s="150" t="s">
        <v>171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5">
      <c r="A272" s="168">
        <v>126</v>
      </c>
      <c r="B272" s="169" t="s">
        <v>513</v>
      </c>
      <c r="C272" s="183" t="s">
        <v>514</v>
      </c>
      <c r="D272" s="170" t="s">
        <v>179</v>
      </c>
      <c r="E272" s="171">
        <v>3.7250000000000001</v>
      </c>
      <c r="F272" s="172"/>
      <c r="G272" s="173">
        <f>ROUND(E272*F272,2)</f>
        <v>0</v>
      </c>
      <c r="H272" s="160">
        <v>47.69</v>
      </c>
      <c r="I272" s="159">
        <f>ROUND(E272*H272,2)</f>
        <v>177.65</v>
      </c>
      <c r="J272" s="160">
        <v>195.81</v>
      </c>
      <c r="K272" s="159">
        <f>ROUND(E272*J272,2)</f>
        <v>729.39</v>
      </c>
      <c r="L272" s="159">
        <v>15</v>
      </c>
      <c r="M272" s="159">
        <f>G272*(1+L272/100)</f>
        <v>0</v>
      </c>
      <c r="N272" s="159">
        <v>3.6000000000000002E-4</v>
      </c>
      <c r="O272" s="159">
        <f>ROUND(E272*N272,2)</f>
        <v>0</v>
      </c>
      <c r="P272" s="159">
        <v>0</v>
      </c>
      <c r="Q272" s="159">
        <f>ROUND(E272*P272,2)</f>
        <v>0</v>
      </c>
      <c r="R272" s="159"/>
      <c r="S272" s="159" t="s">
        <v>154</v>
      </c>
      <c r="T272" s="159" t="s">
        <v>143</v>
      </c>
      <c r="U272" s="159">
        <v>0.41299999999999998</v>
      </c>
      <c r="V272" s="159">
        <f>ROUND(E272*U272,2)</f>
        <v>1.54</v>
      </c>
      <c r="W272" s="159"/>
      <c r="X272" s="159" t="s">
        <v>168</v>
      </c>
      <c r="Y272" s="150"/>
      <c r="Z272" s="150"/>
      <c r="AA272" s="150"/>
      <c r="AB272" s="150"/>
      <c r="AC272" s="150"/>
      <c r="AD272" s="150"/>
      <c r="AE272" s="150"/>
      <c r="AF272" s="150"/>
      <c r="AG272" s="150" t="s">
        <v>169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5">
      <c r="A273" s="157"/>
      <c r="B273" s="158"/>
      <c r="C273" s="191" t="s">
        <v>515</v>
      </c>
      <c r="D273" s="187"/>
      <c r="E273" s="188">
        <v>1.2250000000000001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171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5">
      <c r="A274" s="157"/>
      <c r="B274" s="158"/>
      <c r="C274" s="191" t="s">
        <v>516</v>
      </c>
      <c r="D274" s="187"/>
      <c r="E274" s="188">
        <v>2.5</v>
      </c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171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x14ac:dyDescent="0.25">
      <c r="A275" s="162" t="s">
        <v>137</v>
      </c>
      <c r="B275" s="163" t="s">
        <v>99</v>
      </c>
      <c r="C275" s="181" t="s">
        <v>100</v>
      </c>
      <c r="D275" s="164"/>
      <c r="E275" s="165"/>
      <c r="F275" s="166"/>
      <c r="G275" s="167">
        <f>SUMIF(AG276:AG308,"&lt;&gt;NOR",G276:G308)</f>
        <v>0</v>
      </c>
      <c r="H275" s="161"/>
      <c r="I275" s="161">
        <f>SUM(I276:I308)</f>
        <v>1087.06</v>
      </c>
      <c r="J275" s="161"/>
      <c r="K275" s="161">
        <f>SUM(K276:K308)</f>
        <v>9939.4699999999993</v>
      </c>
      <c r="L275" s="161"/>
      <c r="M275" s="161">
        <f>SUM(M276:M308)</f>
        <v>0</v>
      </c>
      <c r="N275" s="161"/>
      <c r="O275" s="161">
        <f>SUM(O276:O308)</f>
        <v>0.03</v>
      </c>
      <c r="P275" s="161"/>
      <c r="Q275" s="161">
        <f>SUM(Q276:Q308)</f>
        <v>0</v>
      </c>
      <c r="R275" s="161"/>
      <c r="S275" s="161"/>
      <c r="T275" s="161"/>
      <c r="U275" s="161"/>
      <c r="V275" s="161">
        <f>SUM(V276:V308)</f>
        <v>19.920000000000002</v>
      </c>
      <c r="W275" s="161"/>
      <c r="X275" s="161"/>
      <c r="AG275" t="s">
        <v>138</v>
      </c>
    </row>
    <row r="276" spans="1:60" outlineLevel="1" x14ac:dyDescent="0.25">
      <c r="A276" s="168">
        <v>127</v>
      </c>
      <c r="B276" s="169" t="s">
        <v>517</v>
      </c>
      <c r="C276" s="183" t="s">
        <v>518</v>
      </c>
      <c r="D276" s="170" t="s">
        <v>179</v>
      </c>
      <c r="E276" s="171">
        <v>88.36</v>
      </c>
      <c r="F276" s="172"/>
      <c r="G276" s="173">
        <f>ROUND(E276*F276,2)</f>
        <v>0</v>
      </c>
      <c r="H276" s="160">
        <v>0.1</v>
      </c>
      <c r="I276" s="159">
        <f>ROUND(E276*H276,2)</f>
        <v>8.84</v>
      </c>
      <c r="J276" s="160">
        <v>34</v>
      </c>
      <c r="K276" s="159">
        <f>ROUND(E276*J276,2)</f>
        <v>3004.24</v>
      </c>
      <c r="L276" s="159">
        <v>15</v>
      </c>
      <c r="M276" s="159">
        <f>G276*(1+L276/100)</f>
        <v>0</v>
      </c>
      <c r="N276" s="159">
        <v>0</v>
      </c>
      <c r="O276" s="159">
        <f>ROUND(E276*N276,2)</f>
        <v>0</v>
      </c>
      <c r="P276" s="159">
        <v>0</v>
      </c>
      <c r="Q276" s="159">
        <f>ROUND(E276*P276,2)</f>
        <v>0</v>
      </c>
      <c r="R276" s="159"/>
      <c r="S276" s="159" t="s">
        <v>142</v>
      </c>
      <c r="T276" s="159" t="s">
        <v>142</v>
      </c>
      <c r="U276" s="159">
        <v>6.9709999999999994E-2</v>
      </c>
      <c r="V276" s="159">
        <f>ROUND(E276*U276,2)</f>
        <v>6.16</v>
      </c>
      <c r="W276" s="159"/>
      <c r="X276" s="159" t="s">
        <v>168</v>
      </c>
      <c r="Y276" s="150"/>
      <c r="Z276" s="150"/>
      <c r="AA276" s="150"/>
      <c r="AB276" s="150"/>
      <c r="AC276" s="150"/>
      <c r="AD276" s="150"/>
      <c r="AE276" s="150"/>
      <c r="AF276" s="150"/>
      <c r="AG276" s="150" t="s">
        <v>169</v>
      </c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5">
      <c r="A277" s="157"/>
      <c r="B277" s="158"/>
      <c r="C277" s="191" t="s">
        <v>519</v>
      </c>
      <c r="D277" s="187"/>
      <c r="E277" s="188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171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5">
      <c r="A278" s="157"/>
      <c r="B278" s="158"/>
      <c r="C278" s="191" t="s">
        <v>214</v>
      </c>
      <c r="D278" s="187"/>
      <c r="E278" s="188">
        <v>14.3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171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5">
      <c r="A279" s="157"/>
      <c r="B279" s="158"/>
      <c r="C279" s="191" t="s">
        <v>217</v>
      </c>
      <c r="D279" s="187"/>
      <c r="E279" s="188">
        <v>54.86</v>
      </c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171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5">
      <c r="A280" s="157"/>
      <c r="B280" s="158"/>
      <c r="C280" s="191" t="s">
        <v>520</v>
      </c>
      <c r="D280" s="187"/>
      <c r="E280" s="188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171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5">
      <c r="A281" s="157"/>
      <c r="B281" s="158"/>
      <c r="C281" s="191" t="s">
        <v>229</v>
      </c>
      <c r="D281" s="187"/>
      <c r="E281" s="188">
        <v>19.2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171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5">
      <c r="A282" s="168">
        <v>128</v>
      </c>
      <c r="B282" s="169" t="s">
        <v>521</v>
      </c>
      <c r="C282" s="183" t="s">
        <v>522</v>
      </c>
      <c r="D282" s="170" t="s">
        <v>179</v>
      </c>
      <c r="E282" s="171">
        <v>79.73</v>
      </c>
      <c r="F282" s="172"/>
      <c r="G282" s="173">
        <f>ROUND(E282*F282,2)</f>
        <v>0</v>
      </c>
      <c r="H282" s="160">
        <v>4.68</v>
      </c>
      <c r="I282" s="159">
        <f>ROUND(E282*H282,2)</f>
        <v>373.14</v>
      </c>
      <c r="J282" s="160">
        <v>16.420000000000002</v>
      </c>
      <c r="K282" s="159">
        <f>ROUND(E282*J282,2)</f>
        <v>1309.17</v>
      </c>
      <c r="L282" s="159">
        <v>15</v>
      </c>
      <c r="M282" s="159">
        <f>G282*(1+L282/100)</f>
        <v>0</v>
      </c>
      <c r="N282" s="159">
        <v>6.9999999999999994E-5</v>
      </c>
      <c r="O282" s="159">
        <f>ROUND(E282*N282,2)</f>
        <v>0.01</v>
      </c>
      <c r="P282" s="159">
        <v>0</v>
      </c>
      <c r="Q282" s="159">
        <f>ROUND(E282*P282,2)</f>
        <v>0</v>
      </c>
      <c r="R282" s="159"/>
      <c r="S282" s="159" t="s">
        <v>142</v>
      </c>
      <c r="T282" s="159" t="s">
        <v>142</v>
      </c>
      <c r="U282" s="159">
        <v>3.2480000000000002E-2</v>
      </c>
      <c r="V282" s="159">
        <f>ROUND(E282*U282,2)</f>
        <v>2.59</v>
      </c>
      <c r="W282" s="159"/>
      <c r="X282" s="159" t="s">
        <v>168</v>
      </c>
      <c r="Y282" s="150"/>
      <c r="Z282" s="150"/>
      <c r="AA282" s="150"/>
      <c r="AB282" s="150"/>
      <c r="AC282" s="150"/>
      <c r="AD282" s="150"/>
      <c r="AE282" s="150"/>
      <c r="AF282" s="150"/>
      <c r="AG282" s="150" t="s">
        <v>169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5">
      <c r="A283" s="157"/>
      <c r="B283" s="158"/>
      <c r="C283" s="191" t="s">
        <v>520</v>
      </c>
      <c r="D283" s="187"/>
      <c r="E283" s="188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171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5">
      <c r="A284" s="157"/>
      <c r="B284" s="158"/>
      <c r="C284" s="191" t="s">
        <v>192</v>
      </c>
      <c r="D284" s="187"/>
      <c r="E284" s="188">
        <v>3.68</v>
      </c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171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5">
      <c r="A285" s="157"/>
      <c r="B285" s="158"/>
      <c r="C285" s="191" t="s">
        <v>258</v>
      </c>
      <c r="D285" s="187"/>
      <c r="E285" s="188">
        <v>3.46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171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5">
      <c r="A286" s="157"/>
      <c r="B286" s="158"/>
      <c r="C286" s="191" t="s">
        <v>519</v>
      </c>
      <c r="D286" s="187"/>
      <c r="E286" s="188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171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5">
      <c r="A287" s="157"/>
      <c r="B287" s="158"/>
      <c r="C287" s="191" t="s">
        <v>214</v>
      </c>
      <c r="D287" s="187"/>
      <c r="E287" s="188">
        <v>14.3</v>
      </c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171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5">
      <c r="A288" s="157"/>
      <c r="B288" s="158"/>
      <c r="C288" s="191" t="s">
        <v>523</v>
      </c>
      <c r="D288" s="187"/>
      <c r="E288" s="188">
        <v>-3.2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171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5">
      <c r="A289" s="157"/>
      <c r="B289" s="158"/>
      <c r="C289" s="191" t="s">
        <v>217</v>
      </c>
      <c r="D289" s="187"/>
      <c r="E289" s="188">
        <v>54.86</v>
      </c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171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5">
      <c r="A290" s="157"/>
      <c r="B290" s="158"/>
      <c r="C290" s="191" t="s">
        <v>218</v>
      </c>
      <c r="D290" s="187"/>
      <c r="E290" s="188">
        <v>-1.6</v>
      </c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171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5">
      <c r="A291" s="157"/>
      <c r="B291" s="158"/>
      <c r="C291" s="191" t="s">
        <v>219</v>
      </c>
      <c r="D291" s="187"/>
      <c r="E291" s="188">
        <v>-1.35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171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5">
      <c r="A292" s="157"/>
      <c r="B292" s="158"/>
      <c r="C292" s="191" t="s">
        <v>220</v>
      </c>
      <c r="D292" s="187"/>
      <c r="E292" s="188">
        <v>-3.6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171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5">
      <c r="A293" s="157"/>
      <c r="B293" s="158"/>
      <c r="C293" s="191" t="s">
        <v>221</v>
      </c>
      <c r="D293" s="187"/>
      <c r="E293" s="188">
        <v>4.78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171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5">
      <c r="A294" s="157"/>
      <c r="B294" s="158"/>
      <c r="C294" s="191" t="s">
        <v>222</v>
      </c>
      <c r="D294" s="187"/>
      <c r="E294" s="188">
        <v>3.78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171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5">
      <c r="A295" s="157"/>
      <c r="B295" s="158"/>
      <c r="C295" s="191" t="s">
        <v>524</v>
      </c>
      <c r="D295" s="187"/>
      <c r="E295" s="188">
        <v>4.62</v>
      </c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171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5">
      <c r="A296" s="168">
        <v>129</v>
      </c>
      <c r="B296" s="169" t="s">
        <v>525</v>
      </c>
      <c r="C296" s="183" t="s">
        <v>526</v>
      </c>
      <c r="D296" s="170" t="s">
        <v>179</v>
      </c>
      <c r="E296" s="171">
        <v>106.1</v>
      </c>
      <c r="F296" s="172"/>
      <c r="G296" s="173">
        <f>ROUND(E296*F296,2)</f>
        <v>0</v>
      </c>
      <c r="H296" s="160">
        <v>4.21</v>
      </c>
      <c r="I296" s="159">
        <f>ROUND(E296*H296,2)</f>
        <v>446.68</v>
      </c>
      <c r="J296" s="160">
        <v>51.39</v>
      </c>
      <c r="K296" s="159">
        <f>ROUND(E296*J296,2)</f>
        <v>5452.48</v>
      </c>
      <c r="L296" s="159">
        <v>15</v>
      </c>
      <c r="M296" s="159">
        <f>G296*(1+L296/100)</f>
        <v>0</v>
      </c>
      <c r="N296" s="159">
        <v>1.3999999999999999E-4</v>
      </c>
      <c r="O296" s="159">
        <f>ROUND(E296*N296,2)</f>
        <v>0.01</v>
      </c>
      <c r="P296" s="159">
        <v>0</v>
      </c>
      <c r="Q296" s="159">
        <f>ROUND(E296*P296,2)</f>
        <v>0</v>
      </c>
      <c r="R296" s="159"/>
      <c r="S296" s="159" t="s">
        <v>142</v>
      </c>
      <c r="T296" s="159" t="s">
        <v>142</v>
      </c>
      <c r="U296" s="159">
        <v>0.10191</v>
      </c>
      <c r="V296" s="159">
        <f>ROUND(E296*U296,2)</f>
        <v>10.81</v>
      </c>
      <c r="W296" s="159"/>
      <c r="X296" s="159" t="s">
        <v>168</v>
      </c>
      <c r="Y296" s="150"/>
      <c r="Z296" s="150"/>
      <c r="AA296" s="150"/>
      <c r="AB296" s="150"/>
      <c r="AC296" s="150"/>
      <c r="AD296" s="150"/>
      <c r="AE296" s="150"/>
      <c r="AF296" s="150"/>
      <c r="AG296" s="150" t="s">
        <v>169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5">
      <c r="A297" s="157"/>
      <c r="B297" s="158"/>
      <c r="C297" s="191" t="s">
        <v>519</v>
      </c>
      <c r="D297" s="187"/>
      <c r="E297" s="188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171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5">
      <c r="A298" s="157"/>
      <c r="B298" s="158"/>
      <c r="C298" s="191" t="s">
        <v>527</v>
      </c>
      <c r="D298" s="187"/>
      <c r="E298" s="188">
        <v>20.28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171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5">
      <c r="A299" s="157"/>
      <c r="B299" s="158"/>
      <c r="C299" s="191" t="s">
        <v>217</v>
      </c>
      <c r="D299" s="187"/>
      <c r="E299" s="188">
        <v>54.86</v>
      </c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171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5">
      <c r="A300" s="157"/>
      <c r="B300" s="158"/>
      <c r="C300" s="191" t="s">
        <v>524</v>
      </c>
      <c r="D300" s="187"/>
      <c r="E300" s="188">
        <v>4.62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171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5">
      <c r="A301" s="157"/>
      <c r="B301" s="158"/>
      <c r="C301" s="191" t="s">
        <v>520</v>
      </c>
      <c r="D301" s="187"/>
      <c r="E301" s="188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171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5">
      <c r="A302" s="157"/>
      <c r="B302" s="158"/>
      <c r="C302" s="191" t="s">
        <v>229</v>
      </c>
      <c r="D302" s="187"/>
      <c r="E302" s="188">
        <v>19.2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171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5">
      <c r="A303" s="157"/>
      <c r="B303" s="158"/>
      <c r="C303" s="191" t="s">
        <v>192</v>
      </c>
      <c r="D303" s="187"/>
      <c r="E303" s="188">
        <v>3.68</v>
      </c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171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5">
      <c r="A304" s="157"/>
      <c r="B304" s="158"/>
      <c r="C304" s="191" t="s">
        <v>258</v>
      </c>
      <c r="D304" s="187"/>
      <c r="E304" s="188">
        <v>3.46</v>
      </c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171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5">
      <c r="A305" s="168">
        <v>130</v>
      </c>
      <c r="B305" s="169" t="s">
        <v>528</v>
      </c>
      <c r="C305" s="183" t="s">
        <v>529</v>
      </c>
      <c r="D305" s="170" t="s">
        <v>179</v>
      </c>
      <c r="E305" s="171">
        <v>26.34</v>
      </c>
      <c r="F305" s="172"/>
      <c r="G305" s="173">
        <f>ROUND(E305*F305,2)</f>
        <v>0</v>
      </c>
      <c r="H305" s="160">
        <v>9.81</v>
      </c>
      <c r="I305" s="159">
        <f>ROUND(E305*H305,2)</f>
        <v>258.39999999999998</v>
      </c>
      <c r="J305" s="160">
        <v>6.59</v>
      </c>
      <c r="K305" s="159">
        <f>ROUND(E305*J305,2)</f>
        <v>173.58</v>
      </c>
      <c r="L305" s="159">
        <v>15</v>
      </c>
      <c r="M305" s="159">
        <f>G305*(1+L305/100)</f>
        <v>0</v>
      </c>
      <c r="N305" s="159">
        <v>3.5E-4</v>
      </c>
      <c r="O305" s="159">
        <f>ROUND(E305*N305,2)</f>
        <v>0.01</v>
      </c>
      <c r="P305" s="159">
        <v>0</v>
      </c>
      <c r="Q305" s="159">
        <f>ROUND(E305*P305,2)</f>
        <v>0</v>
      </c>
      <c r="R305" s="159"/>
      <c r="S305" s="159" t="s">
        <v>142</v>
      </c>
      <c r="T305" s="159" t="s">
        <v>142</v>
      </c>
      <c r="U305" s="159">
        <v>1.35E-2</v>
      </c>
      <c r="V305" s="159">
        <f>ROUND(E305*U305,2)</f>
        <v>0.36</v>
      </c>
      <c r="W305" s="159"/>
      <c r="X305" s="159" t="s">
        <v>168</v>
      </c>
      <c r="Y305" s="150"/>
      <c r="Z305" s="150"/>
      <c r="AA305" s="150"/>
      <c r="AB305" s="150"/>
      <c r="AC305" s="150"/>
      <c r="AD305" s="150"/>
      <c r="AE305" s="150"/>
      <c r="AF305" s="150"/>
      <c r="AG305" s="150" t="s">
        <v>169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5">
      <c r="A306" s="157"/>
      <c r="B306" s="158"/>
      <c r="C306" s="191" t="s">
        <v>229</v>
      </c>
      <c r="D306" s="187"/>
      <c r="E306" s="188">
        <v>19.2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171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5">
      <c r="A307" s="157"/>
      <c r="B307" s="158"/>
      <c r="C307" s="191" t="s">
        <v>192</v>
      </c>
      <c r="D307" s="187"/>
      <c r="E307" s="188">
        <v>3.68</v>
      </c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171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5">
      <c r="A308" s="157"/>
      <c r="B308" s="158"/>
      <c r="C308" s="191" t="s">
        <v>258</v>
      </c>
      <c r="D308" s="187"/>
      <c r="E308" s="188">
        <v>3.46</v>
      </c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171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x14ac:dyDescent="0.25">
      <c r="A309" s="162" t="s">
        <v>137</v>
      </c>
      <c r="B309" s="163" t="s">
        <v>101</v>
      </c>
      <c r="C309" s="181" t="s">
        <v>102</v>
      </c>
      <c r="D309" s="164"/>
      <c r="E309" s="165"/>
      <c r="F309" s="166"/>
      <c r="G309" s="167">
        <f>SUMIF(AG310:AG310,"&lt;&gt;NOR",G310:G310)</f>
        <v>0</v>
      </c>
      <c r="H309" s="161"/>
      <c r="I309" s="161">
        <f>SUM(I310:I310)</f>
        <v>0</v>
      </c>
      <c r="J309" s="161"/>
      <c r="K309" s="161">
        <f>SUM(K310:K310)</f>
        <v>958.5</v>
      </c>
      <c r="L309" s="161"/>
      <c r="M309" s="161">
        <f>SUM(M310:M310)</f>
        <v>0</v>
      </c>
      <c r="N309" s="161"/>
      <c r="O309" s="161">
        <f>SUM(O310:O310)</f>
        <v>0</v>
      </c>
      <c r="P309" s="161"/>
      <c r="Q309" s="161">
        <f>SUM(Q310:Q310)</f>
        <v>0.05</v>
      </c>
      <c r="R309" s="161"/>
      <c r="S309" s="161"/>
      <c r="T309" s="161"/>
      <c r="U309" s="161"/>
      <c r="V309" s="161">
        <f>SUM(V310:V310)</f>
        <v>1.9</v>
      </c>
      <c r="W309" s="161"/>
      <c r="X309" s="161"/>
      <c r="AG309" t="s">
        <v>138</v>
      </c>
    </row>
    <row r="310" spans="1:60" outlineLevel="1" x14ac:dyDescent="0.25">
      <c r="A310" s="174">
        <v>131</v>
      </c>
      <c r="B310" s="175" t="s">
        <v>530</v>
      </c>
      <c r="C310" s="182" t="s">
        <v>531</v>
      </c>
      <c r="D310" s="176" t="s">
        <v>174</v>
      </c>
      <c r="E310" s="177">
        <v>3</v>
      </c>
      <c r="F310" s="178"/>
      <c r="G310" s="179">
        <f>ROUND(E310*F310,2)</f>
        <v>0</v>
      </c>
      <c r="H310" s="160">
        <v>0</v>
      </c>
      <c r="I310" s="159">
        <f>ROUND(E310*H310,2)</f>
        <v>0</v>
      </c>
      <c r="J310" s="160">
        <v>319.5</v>
      </c>
      <c r="K310" s="159">
        <f>ROUND(E310*J310,2)</f>
        <v>958.5</v>
      </c>
      <c r="L310" s="159">
        <v>15</v>
      </c>
      <c r="M310" s="159">
        <f>G310*(1+L310/100)</f>
        <v>0</v>
      </c>
      <c r="N310" s="159">
        <v>0</v>
      </c>
      <c r="O310" s="159">
        <f>ROUND(E310*N310,2)</f>
        <v>0</v>
      </c>
      <c r="P310" s="159">
        <v>1.6E-2</v>
      </c>
      <c r="Q310" s="159">
        <f>ROUND(E310*P310,2)</f>
        <v>0.05</v>
      </c>
      <c r="R310" s="159"/>
      <c r="S310" s="159" t="s">
        <v>142</v>
      </c>
      <c r="T310" s="159" t="s">
        <v>142</v>
      </c>
      <c r="U310" s="159">
        <v>0.63390000000000002</v>
      </c>
      <c r="V310" s="159">
        <f>ROUND(E310*U310,2)</f>
        <v>1.9</v>
      </c>
      <c r="W310" s="159"/>
      <c r="X310" s="159" t="s">
        <v>168</v>
      </c>
      <c r="Y310" s="150"/>
      <c r="Z310" s="150"/>
      <c r="AA310" s="150"/>
      <c r="AB310" s="150"/>
      <c r="AC310" s="150"/>
      <c r="AD310" s="150"/>
      <c r="AE310" s="150"/>
      <c r="AF310" s="150"/>
      <c r="AG310" s="150" t="s">
        <v>169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x14ac:dyDescent="0.25">
      <c r="A311" s="162" t="s">
        <v>137</v>
      </c>
      <c r="B311" s="163" t="s">
        <v>103</v>
      </c>
      <c r="C311" s="181" t="s">
        <v>104</v>
      </c>
      <c r="D311" s="164"/>
      <c r="E311" s="165"/>
      <c r="F311" s="166"/>
      <c r="G311" s="167">
        <f>SUMIF(AG312:AG349,"&lt;&gt;NOR",G312:G349)</f>
        <v>0</v>
      </c>
      <c r="H311" s="161"/>
      <c r="I311" s="161">
        <f>SUM(I312:I349)</f>
        <v>19876.650000000001</v>
      </c>
      <c r="J311" s="161"/>
      <c r="K311" s="161">
        <f>SUM(K312:K349)</f>
        <v>18737.849999999999</v>
      </c>
      <c r="L311" s="161"/>
      <c r="M311" s="161">
        <f>SUM(M312:M349)</f>
        <v>0</v>
      </c>
      <c r="N311" s="161"/>
      <c r="O311" s="161">
        <f>SUM(O312:O349)</f>
        <v>15.08</v>
      </c>
      <c r="P311" s="161"/>
      <c r="Q311" s="161">
        <f>SUM(Q312:Q349)</f>
        <v>0</v>
      </c>
      <c r="R311" s="161"/>
      <c r="S311" s="161"/>
      <c r="T311" s="161"/>
      <c r="U311" s="161"/>
      <c r="V311" s="161">
        <f>SUM(V312:V349)</f>
        <v>23.910000000000004</v>
      </c>
      <c r="W311" s="161"/>
      <c r="X311" s="161"/>
      <c r="AG311" t="s">
        <v>138</v>
      </c>
    </row>
    <row r="312" spans="1:60" outlineLevel="1" x14ac:dyDescent="0.25">
      <c r="A312" s="174">
        <v>132</v>
      </c>
      <c r="B312" s="175" t="s">
        <v>532</v>
      </c>
      <c r="C312" s="182" t="s">
        <v>533</v>
      </c>
      <c r="D312" s="176" t="s">
        <v>174</v>
      </c>
      <c r="E312" s="177">
        <v>4</v>
      </c>
      <c r="F312" s="178"/>
      <c r="G312" s="179">
        <f t="shared" ref="G312:G349" si="35">ROUND(E312*F312,2)</f>
        <v>0</v>
      </c>
      <c r="H312" s="160">
        <v>0</v>
      </c>
      <c r="I312" s="159">
        <f t="shared" ref="I312:I349" si="36">ROUND(E312*H312,2)</f>
        <v>0</v>
      </c>
      <c r="J312" s="160">
        <v>24.9</v>
      </c>
      <c r="K312" s="159">
        <f t="shared" ref="K312:K349" si="37">ROUND(E312*J312,2)</f>
        <v>99.6</v>
      </c>
      <c r="L312" s="159">
        <v>15</v>
      </c>
      <c r="M312" s="159">
        <f t="shared" ref="M312:M349" si="38">G312*(1+L312/100)</f>
        <v>0</v>
      </c>
      <c r="N312" s="159">
        <v>0</v>
      </c>
      <c r="O312" s="159">
        <f t="shared" ref="O312:O349" si="39">ROUND(E312*N312,2)</f>
        <v>0</v>
      </c>
      <c r="P312" s="159">
        <v>0</v>
      </c>
      <c r="Q312" s="159">
        <f t="shared" ref="Q312:Q349" si="40">ROUND(E312*P312,2)</f>
        <v>0</v>
      </c>
      <c r="R312" s="159"/>
      <c r="S312" s="159" t="s">
        <v>142</v>
      </c>
      <c r="T312" s="159" t="s">
        <v>142</v>
      </c>
      <c r="U312" s="159">
        <v>5.0500000000000003E-2</v>
      </c>
      <c r="V312" s="159">
        <f t="shared" ref="V312:V349" si="41">ROUND(E312*U312,2)</f>
        <v>0.2</v>
      </c>
      <c r="W312" s="159"/>
      <c r="X312" s="159" t="s">
        <v>168</v>
      </c>
      <c r="Y312" s="150"/>
      <c r="Z312" s="150"/>
      <c r="AA312" s="150"/>
      <c r="AB312" s="150"/>
      <c r="AC312" s="150"/>
      <c r="AD312" s="150"/>
      <c r="AE312" s="150"/>
      <c r="AF312" s="150"/>
      <c r="AG312" s="150" t="s">
        <v>169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5">
      <c r="A313" s="174">
        <v>133</v>
      </c>
      <c r="B313" s="175" t="s">
        <v>534</v>
      </c>
      <c r="C313" s="182" t="s">
        <v>535</v>
      </c>
      <c r="D313" s="176" t="s">
        <v>174</v>
      </c>
      <c r="E313" s="177">
        <v>1</v>
      </c>
      <c r="F313" s="178"/>
      <c r="G313" s="179">
        <f t="shared" si="35"/>
        <v>0</v>
      </c>
      <c r="H313" s="160">
        <v>0</v>
      </c>
      <c r="I313" s="159">
        <f t="shared" si="36"/>
        <v>0</v>
      </c>
      <c r="J313" s="160">
        <v>29.6</v>
      </c>
      <c r="K313" s="159">
        <f t="shared" si="37"/>
        <v>29.6</v>
      </c>
      <c r="L313" s="159">
        <v>15</v>
      </c>
      <c r="M313" s="159">
        <f t="shared" si="38"/>
        <v>0</v>
      </c>
      <c r="N313" s="159">
        <v>0</v>
      </c>
      <c r="O313" s="159">
        <f t="shared" si="39"/>
        <v>0</v>
      </c>
      <c r="P313" s="159">
        <v>0</v>
      </c>
      <c r="Q313" s="159">
        <f t="shared" si="40"/>
        <v>0</v>
      </c>
      <c r="R313" s="159"/>
      <c r="S313" s="159" t="s">
        <v>142</v>
      </c>
      <c r="T313" s="159" t="s">
        <v>142</v>
      </c>
      <c r="U313" s="159">
        <v>0.06</v>
      </c>
      <c r="V313" s="159">
        <f t="shared" si="41"/>
        <v>0.06</v>
      </c>
      <c r="W313" s="159"/>
      <c r="X313" s="159" t="s">
        <v>168</v>
      </c>
      <c r="Y313" s="150"/>
      <c r="Z313" s="150"/>
      <c r="AA313" s="150"/>
      <c r="AB313" s="150"/>
      <c r="AC313" s="150"/>
      <c r="AD313" s="150"/>
      <c r="AE313" s="150"/>
      <c r="AF313" s="150"/>
      <c r="AG313" s="150" t="s">
        <v>169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5">
      <c r="A314" s="174">
        <v>134</v>
      </c>
      <c r="B314" s="175" t="s">
        <v>536</v>
      </c>
      <c r="C314" s="182" t="s">
        <v>537</v>
      </c>
      <c r="D314" s="176" t="s">
        <v>174</v>
      </c>
      <c r="E314" s="177">
        <v>7</v>
      </c>
      <c r="F314" s="178"/>
      <c r="G314" s="179">
        <f t="shared" si="35"/>
        <v>0</v>
      </c>
      <c r="H314" s="160">
        <v>0</v>
      </c>
      <c r="I314" s="159">
        <f t="shared" si="36"/>
        <v>0</v>
      </c>
      <c r="J314" s="160">
        <v>151</v>
      </c>
      <c r="K314" s="159">
        <f t="shared" si="37"/>
        <v>1057</v>
      </c>
      <c r="L314" s="159">
        <v>15</v>
      </c>
      <c r="M314" s="159">
        <f t="shared" si="38"/>
        <v>0</v>
      </c>
      <c r="N314" s="159">
        <v>0</v>
      </c>
      <c r="O314" s="159">
        <f t="shared" si="39"/>
        <v>0</v>
      </c>
      <c r="P314" s="159">
        <v>0</v>
      </c>
      <c r="Q314" s="159">
        <f t="shared" si="40"/>
        <v>0</v>
      </c>
      <c r="R314" s="159"/>
      <c r="S314" s="159" t="s">
        <v>142</v>
      </c>
      <c r="T314" s="159" t="s">
        <v>142</v>
      </c>
      <c r="U314" s="159">
        <v>0.30567</v>
      </c>
      <c r="V314" s="159">
        <f t="shared" si="41"/>
        <v>2.14</v>
      </c>
      <c r="W314" s="159"/>
      <c r="X314" s="159" t="s">
        <v>168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169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ht="20.399999999999999" outlineLevel="1" x14ac:dyDescent="0.25">
      <c r="A315" s="174">
        <v>135</v>
      </c>
      <c r="B315" s="175" t="s">
        <v>538</v>
      </c>
      <c r="C315" s="182" t="s">
        <v>539</v>
      </c>
      <c r="D315" s="176" t="s">
        <v>174</v>
      </c>
      <c r="E315" s="177">
        <v>10</v>
      </c>
      <c r="F315" s="178"/>
      <c r="G315" s="179">
        <f t="shared" si="35"/>
        <v>0</v>
      </c>
      <c r="H315" s="160">
        <v>260.66000000000003</v>
      </c>
      <c r="I315" s="159">
        <f t="shared" si="36"/>
        <v>2606.6</v>
      </c>
      <c r="J315" s="160">
        <v>122.84</v>
      </c>
      <c r="K315" s="159">
        <f t="shared" si="37"/>
        <v>1228.4000000000001</v>
      </c>
      <c r="L315" s="159">
        <v>15</v>
      </c>
      <c r="M315" s="159">
        <f t="shared" si="38"/>
        <v>0</v>
      </c>
      <c r="N315" s="159">
        <v>1E-4</v>
      </c>
      <c r="O315" s="159">
        <f t="shared" si="39"/>
        <v>0</v>
      </c>
      <c r="P315" s="159">
        <v>0</v>
      </c>
      <c r="Q315" s="159">
        <f t="shared" si="40"/>
        <v>0</v>
      </c>
      <c r="R315" s="159"/>
      <c r="S315" s="159" t="s">
        <v>142</v>
      </c>
      <c r="T315" s="159" t="s">
        <v>142</v>
      </c>
      <c r="U315" s="159">
        <v>0.249</v>
      </c>
      <c r="V315" s="159">
        <f t="shared" si="41"/>
        <v>2.4900000000000002</v>
      </c>
      <c r="W315" s="159"/>
      <c r="X315" s="159" t="s">
        <v>168</v>
      </c>
      <c r="Y315" s="150"/>
      <c r="Z315" s="150"/>
      <c r="AA315" s="150"/>
      <c r="AB315" s="150"/>
      <c r="AC315" s="150"/>
      <c r="AD315" s="150"/>
      <c r="AE315" s="150"/>
      <c r="AF315" s="150"/>
      <c r="AG315" s="150" t="s">
        <v>169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5">
      <c r="A316" s="174">
        <v>136</v>
      </c>
      <c r="B316" s="175" t="s">
        <v>540</v>
      </c>
      <c r="C316" s="182" t="s">
        <v>541</v>
      </c>
      <c r="D316" s="176" t="s">
        <v>174</v>
      </c>
      <c r="E316" s="177">
        <v>4</v>
      </c>
      <c r="F316" s="178"/>
      <c r="G316" s="179">
        <f t="shared" si="35"/>
        <v>0</v>
      </c>
      <c r="H316" s="160">
        <v>0</v>
      </c>
      <c r="I316" s="159">
        <f t="shared" si="36"/>
        <v>0</v>
      </c>
      <c r="J316" s="160">
        <v>167.5</v>
      </c>
      <c r="K316" s="159">
        <f t="shared" si="37"/>
        <v>670</v>
      </c>
      <c r="L316" s="159">
        <v>15</v>
      </c>
      <c r="M316" s="159">
        <f t="shared" si="38"/>
        <v>0</v>
      </c>
      <c r="N316" s="159">
        <v>0</v>
      </c>
      <c r="O316" s="159">
        <f t="shared" si="39"/>
        <v>0</v>
      </c>
      <c r="P316" s="159">
        <v>0</v>
      </c>
      <c r="Q316" s="159">
        <f t="shared" si="40"/>
        <v>0</v>
      </c>
      <c r="R316" s="159"/>
      <c r="S316" s="159" t="s">
        <v>142</v>
      </c>
      <c r="T316" s="159" t="s">
        <v>142</v>
      </c>
      <c r="U316" s="159">
        <v>0.34</v>
      </c>
      <c r="V316" s="159">
        <f t="shared" si="41"/>
        <v>1.36</v>
      </c>
      <c r="W316" s="159"/>
      <c r="X316" s="159" t="s">
        <v>168</v>
      </c>
      <c r="Y316" s="150"/>
      <c r="Z316" s="150"/>
      <c r="AA316" s="150"/>
      <c r="AB316" s="150"/>
      <c r="AC316" s="150"/>
      <c r="AD316" s="150"/>
      <c r="AE316" s="150"/>
      <c r="AF316" s="150"/>
      <c r="AG316" s="150" t="s">
        <v>169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5">
      <c r="A317" s="174">
        <v>137</v>
      </c>
      <c r="B317" s="175" t="s">
        <v>542</v>
      </c>
      <c r="C317" s="182" t="s">
        <v>543</v>
      </c>
      <c r="D317" s="176" t="s">
        <v>174</v>
      </c>
      <c r="E317" s="177">
        <v>1</v>
      </c>
      <c r="F317" s="178"/>
      <c r="G317" s="179">
        <f t="shared" si="35"/>
        <v>0</v>
      </c>
      <c r="H317" s="160">
        <v>0</v>
      </c>
      <c r="I317" s="159">
        <f t="shared" si="36"/>
        <v>0</v>
      </c>
      <c r="J317" s="160">
        <v>223.5</v>
      </c>
      <c r="K317" s="159">
        <f t="shared" si="37"/>
        <v>223.5</v>
      </c>
      <c r="L317" s="159">
        <v>15</v>
      </c>
      <c r="M317" s="159">
        <f t="shared" si="38"/>
        <v>0</v>
      </c>
      <c r="N317" s="159">
        <v>0</v>
      </c>
      <c r="O317" s="159">
        <f t="shared" si="39"/>
        <v>0</v>
      </c>
      <c r="P317" s="159">
        <v>0</v>
      </c>
      <c r="Q317" s="159">
        <f t="shared" si="40"/>
        <v>0</v>
      </c>
      <c r="R317" s="159"/>
      <c r="S317" s="159" t="s">
        <v>142</v>
      </c>
      <c r="T317" s="159" t="s">
        <v>142</v>
      </c>
      <c r="U317" s="159">
        <v>0.45350000000000001</v>
      </c>
      <c r="V317" s="159">
        <f t="shared" si="41"/>
        <v>0.45</v>
      </c>
      <c r="W317" s="159"/>
      <c r="X317" s="159" t="s">
        <v>168</v>
      </c>
      <c r="Y317" s="150"/>
      <c r="Z317" s="150"/>
      <c r="AA317" s="150"/>
      <c r="AB317" s="150"/>
      <c r="AC317" s="150"/>
      <c r="AD317" s="150"/>
      <c r="AE317" s="150"/>
      <c r="AF317" s="150"/>
      <c r="AG317" s="150" t="s">
        <v>169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5">
      <c r="A318" s="174">
        <v>138</v>
      </c>
      <c r="B318" s="175" t="s">
        <v>544</v>
      </c>
      <c r="C318" s="182" t="s">
        <v>545</v>
      </c>
      <c r="D318" s="176" t="s">
        <v>174</v>
      </c>
      <c r="E318" s="177">
        <v>1</v>
      </c>
      <c r="F318" s="178"/>
      <c r="G318" s="179">
        <f t="shared" si="35"/>
        <v>0</v>
      </c>
      <c r="H318" s="160">
        <v>0</v>
      </c>
      <c r="I318" s="159">
        <f t="shared" si="36"/>
        <v>0</v>
      </c>
      <c r="J318" s="160">
        <v>178.5</v>
      </c>
      <c r="K318" s="159">
        <f t="shared" si="37"/>
        <v>178.5</v>
      </c>
      <c r="L318" s="159">
        <v>15</v>
      </c>
      <c r="M318" s="159">
        <f t="shared" si="38"/>
        <v>0</v>
      </c>
      <c r="N318" s="159">
        <v>0</v>
      </c>
      <c r="O318" s="159">
        <f t="shared" si="39"/>
        <v>0</v>
      </c>
      <c r="P318" s="159">
        <v>0</v>
      </c>
      <c r="Q318" s="159">
        <f t="shared" si="40"/>
        <v>0</v>
      </c>
      <c r="R318" s="159"/>
      <c r="S318" s="159" t="s">
        <v>142</v>
      </c>
      <c r="T318" s="159" t="s">
        <v>142</v>
      </c>
      <c r="U318" s="159">
        <v>0.36199999999999999</v>
      </c>
      <c r="V318" s="159">
        <f t="shared" si="41"/>
        <v>0.36</v>
      </c>
      <c r="W318" s="159"/>
      <c r="X318" s="159" t="s">
        <v>168</v>
      </c>
      <c r="Y318" s="150"/>
      <c r="Z318" s="150"/>
      <c r="AA318" s="150"/>
      <c r="AB318" s="150"/>
      <c r="AC318" s="150"/>
      <c r="AD318" s="150"/>
      <c r="AE318" s="150"/>
      <c r="AF318" s="150"/>
      <c r="AG318" s="150" t="s">
        <v>169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5">
      <c r="A319" s="174">
        <v>139</v>
      </c>
      <c r="B319" s="175" t="s">
        <v>546</v>
      </c>
      <c r="C319" s="182" t="s">
        <v>547</v>
      </c>
      <c r="D319" s="176" t="s">
        <v>174</v>
      </c>
      <c r="E319" s="177">
        <v>6</v>
      </c>
      <c r="F319" s="178"/>
      <c r="G319" s="179">
        <f t="shared" si="35"/>
        <v>0</v>
      </c>
      <c r="H319" s="160">
        <v>0</v>
      </c>
      <c r="I319" s="159">
        <f t="shared" si="36"/>
        <v>0</v>
      </c>
      <c r="J319" s="160">
        <v>212</v>
      </c>
      <c r="K319" s="159">
        <f t="shared" si="37"/>
        <v>1272</v>
      </c>
      <c r="L319" s="159">
        <v>15</v>
      </c>
      <c r="M319" s="159">
        <f t="shared" si="38"/>
        <v>0</v>
      </c>
      <c r="N319" s="159">
        <v>0</v>
      </c>
      <c r="O319" s="159">
        <f t="shared" si="39"/>
        <v>0</v>
      </c>
      <c r="P319" s="159">
        <v>0</v>
      </c>
      <c r="Q319" s="159">
        <f t="shared" si="40"/>
        <v>0</v>
      </c>
      <c r="R319" s="159"/>
      <c r="S319" s="159" t="s">
        <v>142</v>
      </c>
      <c r="T319" s="159" t="s">
        <v>142</v>
      </c>
      <c r="U319" s="159">
        <v>0.43</v>
      </c>
      <c r="V319" s="159">
        <f t="shared" si="41"/>
        <v>2.58</v>
      </c>
      <c r="W319" s="159"/>
      <c r="X319" s="159" t="s">
        <v>168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169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5">
      <c r="A320" s="174">
        <v>140</v>
      </c>
      <c r="B320" s="175" t="s">
        <v>548</v>
      </c>
      <c r="C320" s="182" t="s">
        <v>549</v>
      </c>
      <c r="D320" s="176" t="s">
        <v>184</v>
      </c>
      <c r="E320" s="177">
        <v>6</v>
      </c>
      <c r="F320" s="178"/>
      <c r="G320" s="179">
        <f t="shared" si="35"/>
        <v>0</v>
      </c>
      <c r="H320" s="160">
        <v>0</v>
      </c>
      <c r="I320" s="159">
        <f t="shared" si="36"/>
        <v>0</v>
      </c>
      <c r="J320" s="160">
        <v>31.7</v>
      </c>
      <c r="K320" s="159">
        <f t="shared" si="37"/>
        <v>190.2</v>
      </c>
      <c r="L320" s="159">
        <v>15</v>
      </c>
      <c r="M320" s="159">
        <f t="shared" si="38"/>
        <v>0</v>
      </c>
      <c r="N320" s="159">
        <v>0</v>
      </c>
      <c r="O320" s="159">
        <f t="shared" si="39"/>
        <v>0</v>
      </c>
      <c r="P320" s="159">
        <v>0</v>
      </c>
      <c r="Q320" s="159">
        <f t="shared" si="40"/>
        <v>0</v>
      </c>
      <c r="R320" s="159"/>
      <c r="S320" s="159" t="s">
        <v>142</v>
      </c>
      <c r="T320" s="159" t="s">
        <v>142</v>
      </c>
      <c r="U320" s="159">
        <v>6.4149999999999999E-2</v>
      </c>
      <c r="V320" s="159">
        <f t="shared" si="41"/>
        <v>0.38</v>
      </c>
      <c r="W320" s="159"/>
      <c r="X320" s="159" t="s">
        <v>168</v>
      </c>
      <c r="Y320" s="150"/>
      <c r="Z320" s="150"/>
      <c r="AA320" s="150"/>
      <c r="AB320" s="150"/>
      <c r="AC320" s="150"/>
      <c r="AD320" s="150"/>
      <c r="AE320" s="150"/>
      <c r="AF320" s="150"/>
      <c r="AG320" s="150" t="s">
        <v>169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5">
      <c r="A321" s="174">
        <v>141</v>
      </c>
      <c r="B321" s="175" t="s">
        <v>550</v>
      </c>
      <c r="C321" s="182" t="s">
        <v>551</v>
      </c>
      <c r="D321" s="176" t="s">
        <v>184</v>
      </c>
      <c r="E321" s="177">
        <v>0.5</v>
      </c>
      <c r="F321" s="178"/>
      <c r="G321" s="179">
        <f t="shared" si="35"/>
        <v>0</v>
      </c>
      <c r="H321" s="160">
        <v>0</v>
      </c>
      <c r="I321" s="159">
        <f t="shared" si="36"/>
        <v>0</v>
      </c>
      <c r="J321" s="160">
        <v>73.400000000000006</v>
      </c>
      <c r="K321" s="159">
        <f t="shared" si="37"/>
        <v>36.700000000000003</v>
      </c>
      <c r="L321" s="159">
        <v>15</v>
      </c>
      <c r="M321" s="159">
        <f t="shared" si="38"/>
        <v>0</v>
      </c>
      <c r="N321" s="159">
        <v>0</v>
      </c>
      <c r="O321" s="159">
        <f t="shared" si="39"/>
        <v>0</v>
      </c>
      <c r="P321" s="159">
        <v>0</v>
      </c>
      <c r="Q321" s="159">
        <f t="shared" si="40"/>
        <v>0</v>
      </c>
      <c r="R321" s="159"/>
      <c r="S321" s="159" t="s">
        <v>142</v>
      </c>
      <c r="T321" s="159" t="s">
        <v>142</v>
      </c>
      <c r="U321" s="159">
        <v>0.14868000000000001</v>
      </c>
      <c r="V321" s="159">
        <f t="shared" si="41"/>
        <v>7.0000000000000007E-2</v>
      </c>
      <c r="W321" s="159"/>
      <c r="X321" s="159" t="s">
        <v>168</v>
      </c>
      <c r="Y321" s="150"/>
      <c r="Z321" s="150"/>
      <c r="AA321" s="150"/>
      <c r="AB321" s="150"/>
      <c r="AC321" s="150"/>
      <c r="AD321" s="150"/>
      <c r="AE321" s="150"/>
      <c r="AF321" s="150"/>
      <c r="AG321" s="150" t="s">
        <v>169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ht="20.399999999999999" outlineLevel="1" x14ac:dyDescent="0.25">
      <c r="A322" s="174">
        <v>142</v>
      </c>
      <c r="B322" s="175" t="s">
        <v>552</v>
      </c>
      <c r="C322" s="182" t="s">
        <v>553</v>
      </c>
      <c r="D322" s="176" t="s">
        <v>184</v>
      </c>
      <c r="E322" s="177">
        <v>40</v>
      </c>
      <c r="F322" s="178"/>
      <c r="G322" s="179">
        <f t="shared" si="35"/>
        <v>0</v>
      </c>
      <c r="H322" s="160">
        <v>18.670000000000002</v>
      </c>
      <c r="I322" s="159">
        <f t="shared" si="36"/>
        <v>746.8</v>
      </c>
      <c r="J322" s="160">
        <v>34.53</v>
      </c>
      <c r="K322" s="159">
        <f t="shared" si="37"/>
        <v>1381.2</v>
      </c>
      <c r="L322" s="159">
        <v>15</v>
      </c>
      <c r="M322" s="159">
        <f t="shared" si="38"/>
        <v>0</v>
      </c>
      <c r="N322" s="159">
        <v>1.6000000000000001E-4</v>
      </c>
      <c r="O322" s="159">
        <f t="shared" si="39"/>
        <v>0.01</v>
      </c>
      <c r="P322" s="159">
        <v>0</v>
      </c>
      <c r="Q322" s="159">
        <f t="shared" si="40"/>
        <v>0</v>
      </c>
      <c r="R322" s="159"/>
      <c r="S322" s="159" t="s">
        <v>142</v>
      </c>
      <c r="T322" s="159" t="s">
        <v>142</v>
      </c>
      <c r="U322" s="159">
        <v>7.0000000000000007E-2</v>
      </c>
      <c r="V322" s="159">
        <f t="shared" si="41"/>
        <v>2.8</v>
      </c>
      <c r="W322" s="159"/>
      <c r="X322" s="159" t="s">
        <v>168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169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ht="20.399999999999999" outlineLevel="1" x14ac:dyDescent="0.25">
      <c r="A323" s="174">
        <v>143</v>
      </c>
      <c r="B323" s="175" t="s">
        <v>554</v>
      </c>
      <c r="C323" s="182" t="s">
        <v>555</v>
      </c>
      <c r="D323" s="176" t="s">
        <v>184</v>
      </c>
      <c r="E323" s="177">
        <v>65</v>
      </c>
      <c r="F323" s="178"/>
      <c r="G323" s="179">
        <f t="shared" si="35"/>
        <v>0</v>
      </c>
      <c r="H323" s="160">
        <v>30.07</v>
      </c>
      <c r="I323" s="159">
        <f t="shared" si="36"/>
        <v>1954.55</v>
      </c>
      <c r="J323" s="160">
        <v>34.53</v>
      </c>
      <c r="K323" s="159">
        <f t="shared" si="37"/>
        <v>2244.4499999999998</v>
      </c>
      <c r="L323" s="159">
        <v>15</v>
      </c>
      <c r="M323" s="159">
        <f t="shared" si="38"/>
        <v>0</v>
      </c>
      <c r="N323" s="159">
        <v>2.1000000000000001E-4</v>
      </c>
      <c r="O323" s="159">
        <f t="shared" si="39"/>
        <v>0.01</v>
      </c>
      <c r="P323" s="159">
        <v>0</v>
      </c>
      <c r="Q323" s="159">
        <f t="shared" si="40"/>
        <v>0</v>
      </c>
      <c r="R323" s="159"/>
      <c r="S323" s="159" t="s">
        <v>142</v>
      </c>
      <c r="T323" s="159" t="s">
        <v>142</v>
      </c>
      <c r="U323" s="159">
        <v>7.0000000000000007E-2</v>
      </c>
      <c r="V323" s="159">
        <f t="shared" si="41"/>
        <v>4.55</v>
      </c>
      <c r="W323" s="159"/>
      <c r="X323" s="159" t="s">
        <v>168</v>
      </c>
      <c r="Y323" s="150"/>
      <c r="Z323" s="150"/>
      <c r="AA323" s="150"/>
      <c r="AB323" s="150"/>
      <c r="AC323" s="150"/>
      <c r="AD323" s="150"/>
      <c r="AE323" s="150"/>
      <c r="AF323" s="150"/>
      <c r="AG323" s="150" t="s">
        <v>169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5">
      <c r="A324" s="174">
        <v>144</v>
      </c>
      <c r="B324" s="175" t="s">
        <v>556</v>
      </c>
      <c r="C324" s="182" t="s">
        <v>557</v>
      </c>
      <c r="D324" s="176" t="s">
        <v>184</v>
      </c>
      <c r="E324" s="177">
        <v>8</v>
      </c>
      <c r="F324" s="178"/>
      <c r="G324" s="179">
        <f t="shared" si="35"/>
        <v>0</v>
      </c>
      <c r="H324" s="160">
        <v>0</v>
      </c>
      <c r="I324" s="159">
        <f t="shared" si="36"/>
        <v>0</v>
      </c>
      <c r="J324" s="160">
        <v>30.9</v>
      </c>
      <c r="K324" s="159">
        <f t="shared" si="37"/>
        <v>247.2</v>
      </c>
      <c r="L324" s="159">
        <v>15</v>
      </c>
      <c r="M324" s="159">
        <f t="shared" si="38"/>
        <v>0</v>
      </c>
      <c r="N324" s="159">
        <v>0</v>
      </c>
      <c r="O324" s="159">
        <f t="shared" si="39"/>
        <v>0</v>
      </c>
      <c r="P324" s="159">
        <v>0</v>
      </c>
      <c r="Q324" s="159">
        <f t="shared" si="40"/>
        <v>0</v>
      </c>
      <c r="R324" s="159"/>
      <c r="S324" s="159" t="s">
        <v>142</v>
      </c>
      <c r="T324" s="159" t="s">
        <v>142</v>
      </c>
      <c r="U324" s="159">
        <v>6.2700000000000006E-2</v>
      </c>
      <c r="V324" s="159">
        <f t="shared" si="41"/>
        <v>0.5</v>
      </c>
      <c r="W324" s="159"/>
      <c r="X324" s="159" t="s">
        <v>168</v>
      </c>
      <c r="Y324" s="150"/>
      <c r="Z324" s="150"/>
      <c r="AA324" s="150"/>
      <c r="AB324" s="150"/>
      <c r="AC324" s="150"/>
      <c r="AD324" s="150"/>
      <c r="AE324" s="150"/>
      <c r="AF324" s="150"/>
      <c r="AG324" s="150" t="s">
        <v>169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5">
      <c r="A325" s="174">
        <v>145</v>
      </c>
      <c r="B325" s="175" t="s">
        <v>558</v>
      </c>
      <c r="C325" s="182" t="s">
        <v>559</v>
      </c>
      <c r="D325" s="176" t="s">
        <v>174</v>
      </c>
      <c r="E325" s="177">
        <v>17</v>
      </c>
      <c r="F325" s="178"/>
      <c r="G325" s="179">
        <f t="shared" si="35"/>
        <v>0</v>
      </c>
      <c r="H325" s="160">
        <v>0</v>
      </c>
      <c r="I325" s="159">
        <f t="shared" si="36"/>
        <v>0</v>
      </c>
      <c r="J325" s="160">
        <v>163</v>
      </c>
      <c r="K325" s="159">
        <f t="shared" si="37"/>
        <v>2771</v>
      </c>
      <c r="L325" s="159">
        <v>15</v>
      </c>
      <c r="M325" s="159">
        <f t="shared" si="38"/>
        <v>0</v>
      </c>
      <c r="N325" s="159">
        <v>0</v>
      </c>
      <c r="O325" s="159">
        <f t="shared" si="39"/>
        <v>0</v>
      </c>
      <c r="P325" s="159">
        <v>0</v>
      </c>
      <c r="Q325" s="159">
        <f t="shared" si="40"/>
        <v>0</v>
      </c>
      <c r="R325" s="159"/>
      <c r="S325" s="159" t="s">
        <v>142</v>
      </c>
      <c r="T325" s="159" t="s">
        <v>142</v>
      </c>
      <c r="U325" s="159">
        <v>0.33050000000000002</v>
      </c>
      <c r="V325" s="159">
        <f t="shared" si="41"/>
        <v>5.62</v>
      </c>
      <c r="W325" s="159"/>
      <c r="X325" s="159" t="s">
        <v>168</v>
      </c>
      <c r="Y325" s="150"/>
      <c r="Z325" s="150"/>
      <c r="AA325" s="150"/>
      <c r="AB325" s="150"/>
      <c r="AC325" s="150"/>
      <c r="AD325" s="150"/>
      <c r="AE325" s="150"/>
      <c r="AF325" s="150"/>
      <c r="AG325" s="150" t="s">
        <v>169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5">
      <c r="A326" s="174">
        <v>146</v>
      </c>
      <c r="B326" s="175" t="s">
        <v>560</v>
      </c>
      <c r="C326" s="182" t="s">
        <v>561</v>
      </c>
      <c r="D326" s="176" t="s">
        <v>174</v>
      </c>
      <c r="E326" s="177">
        <v>1</v>
      </c>
      <c r="F326" s="178"/>
      <c r="G326" s="179">
        <f t="shared" si="35"/>
        <v>0</v>
      </c>
      <c r="H326" s="160">
        <v>0</v>
      </c>
      <c r="I326" s="159">
        <f t="shared" si="36"/>
        <v>0</v>
      </c>
      <c r="J326" s="160">
        <v>172.5</v>
      </c>
      <c r="K326" s="159">
        <f t="shared" si="37"/>
        <v>172.5</v>
      </c>
      <c r="L326" s="159">
        <v>15</v>
      </c>
      <c r="M326" s="159">
        <f t="shared" si="38"/>
        <v>0</v>
      </c>
      <c r="N326" s="159">
        <v>0</v>
      </c>
      <c r="O326" s="159">
        <f t="shared" si="39"/>
        <v>0</v>
      </c>
      <c r="P326" s="159">
        <v>0</v>
      </c>
      <c r="Q326" s="159">
        <f t="shared" si="40"/>
        <v>0</v>
      </c>
      <c r="R326" s="159"/>
      <c r="S326" s="159" t="s">
        <v>142</v>
      </c>
      <c r="T326" s="159" t="s">
        <v>142</v>
      </c>
      <c r="U326" s="159">
        <v>0.35</v>
      </c>
      <c r="V326" s="159">
        <f t="shared" si="41"/>
        <v>0.35</v>
      </c>
      <c r="W326" s="159"/>
      <c r="X326" s="159" t="s">
        <v>168</v>
      </c>
      <c r="Y326" s="150"/>
      <c r="Z326" s="150"/>
      <c r="AA326" s="150"/>
      <c r="AB326" s="150"/>
      <c r="AC326" s="150"/>
      <c r="AD326" s="150"/>
      <c r="AE326" s="150"/>
      <c r="AF326" s="150"/>
      <c r="AG326" s="150" t="s">
        <v>169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5">
      <c r="A327" s="174">
        <v>147</v>
      </c>
      <c r="B327" s="175" t="s">
        <v>562</v>
      </c>
      <c r="C327" s="182" t="s">
        <v>563</v>
      </c>
      <c r="D327" s="176" t="s">
        <v>292</v>
      </c>
      <c r="E327" s="177">
        <v>1</v>
      </c>
      <c r="F327" s="178"/>
      <c r="G327" s="179">
        <f t="shared" si="35"/>
        <v>0</v>
      </c>
      <c r="H327" s="160">
        <v>0</v>
      </c>
      <c r="I327" s="159">
        <f t="shared" si="36"/>
        <v>0</v>
      </c>
      <c r="J327" s="160">
        <v>1500</v>
      </c>
      <c r="K327" s="159">
        <f t="shared" si="37"/>
        <v>1500</v>
      </c>
      <c r="L327" s="159">
        <v>15</v>
      </c>
      <c r="M327" s="159">
        <f t="shared" si="38"/>
        <v>0</v>
      </c>
      <c r="N327" s="159">
        <v>0</v>
      </c>
      <c r="O327" s="159">
        <f t="shared" si="39"/>
        <v>0</v>
      </c>
      <c r="P327" s="159">
        <v>0</v>
      </c>
      <c r="Q327" s="159">
        <f t="shared" si="40"/>
        <v>0</v>
      </c>
      <c r="R327" s="159"/>
      <c r="S327" s="159" t="s">
        <v>154</v>
      </c>
      <c r="T327" s="159" t="s">
        <v>143</v>
      </c>
      <c r="U327" s="159">
        <v>0</v>
      </c>
      <c r="V327" s="159">
        <f t="shared" si="41"/>
        <v>0</v>
      </c>
      <c r="W327" s="159"/>
      <c r="X327" s="159" t="s">
        <v>168</v>
      </c>
      <c r="Y327" s="150"/>
      <c r="Z327" s="150"/>
      <c r="AA327" s="150"/>
      <c r="AB327" s="150"/>
      <c r="AC327" s="150"/>
      <c r="AD327" s="150"/>
      <c r="AE327" s="150"/>
      <c r="AF327" s="150"/>
      <c r="AG327" s="150" t="s">
        <v>169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5">
      <c r="A328" s="174">
        <v>148</v>
      </c>
      <c r="B328" s="175" t="s">
        <v>564</v>
      </c>
      <c r="C328" s="182" t="s">
        <v>565</v>
      </c>
      <c r="D328" s="176" t="s">
        <v>305</v>
      </c>
      <c r="E328" s="177">
        <v>2</v>
      </c>
      <c r="F328" s="178"/>
      <c r="G328" s="179">
        <f t="shared" si="35"/>
        <v>0</v>
      </c>
      <c r="H328" s="160">
        <v>0</v>
      </c>
      <c r="I328" s="159">
        <f t="shared" si="36"/>
        <v>0</v>
      </c>
      <c r="J328" s="160">
        <v>518</v>
      </c>
      <c r="K328" s="159">
        <f t="shared" si="37"/>
        <v>1036</v>
      </c>
      <c r="L328" s="159">
        <v>15</v>
      </c>
      <c r="M328" s="159">
        <f t="shared" si="38"/>
        <v>0</v>
      </c>
      <c r="N328" s="159">
        <v>0</v>
      </c>
      <c r="O328" s="159">
        <f t="shared" si="39"/>
        <v>0</v>
      </c>
      <c r="P328" s="159">
        <v>0</v>
      </c>
      <c r="Q328" s="159">
        <f t="shared" si="40"/>
        <v>0</v>
      </c>
      <c r="R328" s="159"/>
      <c r="S328" s="159" t="s">
        <v>154</v>
      </c>
      <c r="T328" s="159" t="s">
        <v>143</v>
      </c>
      <c r="U328" s="159">
        <v>0</v>
      </c>
      <c r="V328" s="159">
        <f t="shared" si="41"/>
        <v>0</v>
      </c>
      <c r="W328" s="159"/>
      <c r="X328" s="159" t="s">
        <v>168</v>
      </c>
      <c r="Y328" s="150"/>
      <c r="Z328" s="150"/>
      <c r="AA328" s="150"/>
      <c r="AB328" s="150"/>
      <c r="AC328" s="150"/>
      <c r="AD328" s="150"/>
      <c r="AE328" s="150"/>
      <c r="AF328" s="150"/>
      <c r="AG328" s="150" t="s">
        <v>169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5">
      <c r="A329" s="174">
        <v>149</v>
      </c>
      <c r="B329" s="175" t="s">
        <v>566</v>
      </c>
      <c r="C329" s="182" t="s">
        <v>567</v>
      </c>
      <c r="D329" s="176" t="s">
        <v>305</v>
      </c>
      <c r="E329" s="177">
        <v>4</v>
      </c>
      <c r="F329" s="178"/>
      <c r="G329" s="179">
        <f t="shared" si="35"/>
        <v>0</v>
      </c>
      <c r="H329" s="160">
        <v>0</v>
      </c>
      <c r="I329" s="159">
        <f t="shared" si="36"/>
        <v>0</v>
      </c>
      <c r="J329" s="160">
        <v>350</v>
      </c>
      <c r="K329" s="159">
        <f t="shared" si="37"/>
        <v>1400</v>
      </c>
      <c r="L329" s="159">
        <v>15</v>
      </c>
      <c r="M329" s="159">
        <f t="shared" si="38"/>
        <v>0</v>
      </c>
      <c r="N329" s="159">
        <v>0</v>
      </c>
      <c r="O329" s="159">
        <f t="shared" si="39"/>
        <v>0</v>
      </c>
      <c r="P329" s="159">
        <v>0</v>
      </c>
      <c r="Q329" s="159">
        <f t="shared" si="40"/>
        <v>0</v>
      </c>
      <c r="R329" s="159"/>
      <c r="S329" s="159" t="s">
        <v>154</v>
      </c>
      <c r="T329" s="159" t="s">
        <v>143</v>
      </c>
      <c r="U329" s="159">
        <v>0</v>
      </c>
      <c r="V329" s="159">
        <f t="shared" si="41"/>
        <v>0</v>
      </c>
      <c r="W329" s="159"/>
      <c r="X329" s="159" t="s">
        <v>168</v>
      </c>
      <c r="Y329" s="150"/>
      <c r="Z329" s="150"/>
      <c r="AA329" s="150"/>
      <c r="AB329" s="150"/>
      <c r="AC329" s="150"/>
      <c r="AD329" s="150"/>
      <c r="AE329" s="150"/>
      <c r="AF329" s="150"/>
      <c r="AG329" s="150" t="s">
        <v>169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5">
      <c r="A330" s="174">
        <v>150</v>
      </c>
      <c r="B330" s="175" t="s">
        <v>568</v>
      </c>
      <c r="C330" s="182" t="s">
        <v>569</v>
      </c>
      <c r="D330" s="176" t="s">
        <v>195</v>
      </c>
      <c r="E330" s="177">
        <v>1</v>
      </c>
      <c r="F330" s="178"/>
      <c r="G330" s="179">
        <f t="shared" si="35"/>
        <v>0</v>
      </c>
      <c r="H330" s="160">
        <v>490</v>
      </c>
      <c r="I330" s="159">
        <f t="shared" si="36"/>
        <v>490</v>
      </c>
      <c r="J330" s="160">
        <v>0</v>
      </c>
      <c r="K330" s="159">
        <f t="shared" si="37"/>
        <v>0</v>
      </c>
      <c r="L330" s="159">
        <v>15</v>
      </c>
      <c r="M330" s="159">
        <f t="shared" si="38"/>
        <v>0</v>
      </c>
      <c r="N330" s="159">
        <v>0</v>
      </c>
      <c r="O330" s="159">
        <f t="shared" si="39"/>
        <v>0</v>
      </c>
      <c r="P330" s="159">
        <v>0</v>
      </c>
      <c r="Q330" s="159">
        <f t="shared" si="40"/>
        <v>0</v>
      </c>
      <c r="R330" s="159"/>
      <c r="S330" s="159" t="s">
        <v>154</v>
      </c>
      <c r="T330" s="159" t="s">
        <v>143</v>
      </c>
      <c r="U330" s="159">
        <v>0</v>
      </c>
      <c r="V330" s="159">
        <f t="shared" si="41"/>
        <v>0</v>
      </c>
      <c r="W330" s="159"/>
      <c r="X330" s="159" t="s">
        <v>196</v>
      </c>
      <c r="Y330" s="150"/>
      <c r="Z330" s="150"/>
      <c r="AA330" s="150"/>
      <c r="AB330" s="150"/>
      <c r="AC330" s="150"/>
      <c r="AD330" s="150"/>
      <c r="AE330" s="150"/>
      <c r="AF330" s="150"/>
      <c r="AG330" s="150" t="s">
        <v>197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5">
      <c r="A331" s="174">
        <v>151</v>
      </c>
      <c r="B331" s="175" t="s">
        <v>570</v>
      </c>
      <c r="C331" s="182" t="s">
        <v>571</v>
      </c>
      <c r="D331" s="176" t="s">
        <v>184</v>
      </c>
      <c r="E331" s="177">
        <v>8</v>
      </c>
      <c r="F331" s="178"/>
      <c r="G331" s="179">
        <f t="shared" si="35"/>
        <v>0</v>
      </c>
      <c r="H331" s="160">
        <v>103.5</v>
      </c>
      <c r="I331" s="159">
        <f t="shared" si="36"/>
        <v>828</v>
      </c>
      <c r="J331" s="160">
        <v>0</v>
      </c>
      <c r="K331" s="159">
        <f t="shared" si="37"/>
        <v>0</v>
      </c>
      <c r="L331" s="159">
        <v>15</v>
      </c>
      <c r="M331" s="159">
        <f t="shared" si="38"/>
        <v>0</v>
      </c>
      <c r="N331" s="159">
        <v>5.2999999999999998E-4</v>
      </c>
      <c r="O331" s="159">
        <f t="shared" si="39"/>
        <v>0</v>
      </c>
      <c r="P331" s="159">
        <v>0</v>
      </c>
      <c r="Q331" s="159">
        <f t="shared" si="40"/>
        <v>0</v>
      </c>
      <c r="R331" s="159" t="s">
        <v>200</v>
      </c>
      <c r="S331" s="159" t="s">
        <v>142</v>
      </c>
      <c r="T331" s="159" t="s">
        <v>142</v>
      </c>
      <c r="U331" s="159">
        <v>0</v>
      </c>
      <c r="V331" s="159">
        <f t="shared" si="41"/>
        <v>0</v>
      </c>
      <c r="W331" s="159"/>
      <c r="X331" s="159" t="s">
        <v>196</v>
      </c>
      <c r="Y331" s="150"/>
      <c r="Z331" s="150"/>
      <c r="AA331" s="150"/>
      <c r="AB331" s="150"/>
      <c r="AC331" s="150"/>
      <c r="AD331" s="150"/>
      <c r="AE331" s="150"/>
      <c r="AF331" s="150"/>
      <c r="AG331" s="150" t="s">
        <v>197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5">
      <c r="A332" s="174">
        <v>152</v>
      </c>
      <c r="B332" s="175" t="s">
        <v>572</v>
      </c>
      <c r="C332" s="182" t="s">
        <v>573</v>
      </c>
      <c r="D332" s="176" t="s">
        <v>184</v>
      </c>
      <c r="E332" s="177">
        <v>5</v>
      </c>
      <c r="F332" s="178"/>
      <c r="G332" s="179">
        <f t="shared" si="35"/>
        <v>0</v>
      </c>
      <c r="H332" s="160">
        <v>17.2</v>
      </c>
      <c r="I332" s="159">
        <f t="shared" si="36"/>
        <v>86</v>
      </c>
      <c r="J332" s="160">
        <v>0</v>
      </c>
      <c r="K332" s="159">
        <f t="shared" si="37"/>
        <v>0</v>
      </c>
      <c r="L332" s="159">
        <v>15</v>
      </c>
      <c r="M332" s="159">
        <f t="shared" si="38"/>
        <v>0</v>
      </c>
      <c r="N332" s="159">
        <v>8.0000000000000007E-5</v>
      </c>
      <c r="O332" s="159">
        <f t="shared" si="39"/>
        <v>0</v>
      </c>
      <c r="P332" s="159">
        <v>0</v>
      </c>
      <c r="Q332" s="159">
        <f t="shared" si="40"/>
        <v>0</v>
      </c>
      <c r="R332" s="159" t="s">
        <v>200</v>
      </c>
      <c r="S332" s="159" t="s">
        <v>142</v>
      </c>
      <c r="T332" s="159" t="s">
        <v>142</v>
      </c>
      <c r="U332" s="159">
        <v>0</v>
      </c>
      <c r="V332" s="159">
        <f t="shared" si="41"/>
        <v>0</v>
      </c>
      <c r="W332" s="159"/>
      <c r="X332" s="159" t="s">
        <v>196</v>
      </c>
      <c r="Y332" s="150"/>
      <c r="Z332" s="150"/>
      <c r="AA332" s="150"/>
      <c r="AB332" s="150"/>
      <c r="AC332" s="150"/>
      <c r="AD332" s="150"/>
      <c r="AE332" s="150"/>
      <c r="AF332" s="150"/>
      <c r="AG332" s="150" t="s">
        <v>197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5">
      <c r="A333" s="174">
        <v>153</v>
      </c>
      <c r="B333" s="175" t="s">
        <v>574</v>
      </c>
      <c r="C333" s="182" t="s">
        <v>575</v>
      </c>
      <c r="D333" s="176" t="s">
        <v>184</v>
      </c>
      <c r="E333" s="177">
        <v>0.5</v>
      </c>
      <c r="F333" s="178"/>
      <c r="G333" s="179">
        <f t="shared" si="35"/>
        <v>0</v>
      </c>
      <c r="H333" s="160">
        <v>21.2</v>
      </c>
      <c r="I333" s="159">
        <f t="shared" si="36"/>
        <v>10.6</v>
      </c>
      <c r="J333" s="160">
        <v>0</v>
      </c>
      <c r="K333" s="159">
        <f t="shared" si="37"/>
        <v>0</v>
      </c>
      <c r="L333" s="159">
        <v>15</v>
      </c>
      <c r="M333" s="159">
        <f t="shared" si="38"/>
        <v>0</v>
      </c>
      <c r="N333" s="159">
        <v>6.0000000000000002E-5</v>
      </c>
      <c r="O333" s="159">
        <f t="shared" si="39"/>
        <v>0</v>
      </c>
      <c r="P333" s="159">
        <v>0</v>
      </c>
      <c r="Q333" s="159">
        <f t="shared" si="40"/>
        <v>0</v>
      </c>
      <c r="R333" s="159" t="s">
        <v>200</v>
      </c>
      <c r="S333" s="159" t="s">
        <v>142</v>
      </c>
      <c r="T333" s="159" t="s">
        <v>142</v>
      </c>
      <c r="U333" s="159">
        <v>0</v>
      </c>
      <c r="V333" s="159">
        <f t="shared" si="41"/>
        <v>0</v>
      </c>
      <c r="W333" s="159"/>
      <c r="X333" s="159" t="s">
        <v>196</v>
      </c>
      <c r="Y333" s="150"/>
      <c r="Z333" s="150"/>
      <c r="AA333" s="150"/>
      <c r="AB333" s="150"/>
      <c r="AC333" s="150"/>
      <c r="AD333" s="150"/>
      <c r="AE333" s="150"/>
      <c r="AF333" s="150"/>
      <c r="AG333" s="150" t="s">
        <v>197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5">
      <c r="A334" s="174">
        <v>154</v>
      </c>
      <c r="B334" s="175" t="s">
        <v>576</v>
      </c>
      <c r="C334" s="182" t="s">
        <v>577</v>
      </c>
      <c r="D334" s="176" t="s">
        <v>174</v>
      </c>
      <c r="E334" s="177">
        <v>7</v>
      </c>
      <c r="F334" s="178"/>
      <c r="G334" s="179">
        <f t="shared" si="35"/>
        <v>0</v>
      </c>
      <c r="H334" s="160">
        <v>143.5</v>
      </c>
      <c r="I334" s="159">
        <f t="shared" si="36"/>
        <v>1004.5</v>
      </c>
      <c r="J334" s="160">
        <v>0</v>
      </c>
      <c r="K334" s="159">
        <f t="shared" si="37"/>
        <v>0</v>
      </c>
      <c r="L334" s="159">
        <v>15</v>
      </c>
      <c r="M334" s="159">
        <f t="shared" si="38"/>
        <v>0</v>
      </c>
      <c r="N334" s="159">
        <v>1.0000000000000001E-5</v>
      </c>
      <c r="O334" s="159">
        <f t="shared" si="39"/>
        <v>0</v>
      </c>
      <c r="P334" s="159">
        <v>0</v>
      </c>
      <c r="Q334" s="159">
        <f t="shared" si="40"/>
        <v>0</v>
      </c>
      <c r="R334" s="159" t="s">
        <v>200</v>
      </c>
      <c r="S334" s="159" t="s">
        <v>142</v>
      </c>
      <c r="T334" s="159" t="s">
        <v>142</v>
      </c>
      <c r="U334" s="159">
        <v>0</v>
      </c>
      <c r="V334" s="159">
        <f t="shared" si="41"/>
        <v>0</v>
      </c>
      <c r="W334" s="159"/>
      <c r="X334" s="159" t="s">
        <v>196</v>
      </c>
      <c r="Y334" s="150"/>
      <c r="Z334" s="150"/>
      <c r="AA334" s="150"/>
      <c r="AB334" s="150"/>
      <c r="AC334" s="150"/>
      <c r="AD334" s="150"/>
      <c r="AE334" s="150"/>
      <c r="AF334" s="150"/>
      <c r="AG334" s="150" t="s">
        <v>197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5">
      <c r="A335" s="174">
        <v>155</v>
      </c>
      <c r="B335" s="175" t="s">
        <v>578</v>
      </c>
      <c r="C335" s="182" t="s">
        <v>579</v>
      </c>
      <c r="D335" s="176" t="s">
        <v>174</v>
      </c>
      <c r="E335" s="177">
        <v>1</v>
      </c>
      <c r="F335" s="178"/>
      <c r="G335" s="179">
        <f t="shared" si="35"/>
        <v>0</v>
      </c>
      <c r="H335" s="160">
        <v>557</v>
      </c>
      <c r="I335" s="159">
        <f t="shared" si="36"/>
        <v>557</v>
      </c>
      <c r="J335" s="160">
        <v>0</v>
      </c>
      <c r="K335" s="159">
        <f t="shared" si="37"/>
        <v>0</v>
      </c>
      <c r="L335" s="159">
        <v>15</v>
      </c>
      <c r="M335" s="159">
        <f t="shared" si="38"/>
        <v>0</v>
      </c>
      <c r="N335" s="159">
        <v>2.4000000000000001E-4</v>
      </c>
      <c r="O335" s="159">
        <f t="shared" si="39"/>
        <v>0</v>
      </c>
      <c r="P335" s="159">
        <v>0</v>
      </c>
      <c r="Q335" s="159">
        <f t="shared" si="40"/>
        <v>0</v>
      </c>
      <c r="R335" s="159" t="s">
        <v>200</v>
      </c>
      <c r="S335" s="159" t="s">
        <v>142</v>
      </c>
      <c r="T335" s="159" t="s">
        <v>142</v>
      </c>
      <c r="U335" s="159">
        <v>0</v>
      </c>
      <c r="V335" s="159">
        <f t="shared" si="41"/>
        <v>0</v>
      </c>
      <c r="W335" s="159"/>
      <c r="X335" s="159" t="s">
        <v>196</v>
      </c>
      <c r="Y335" s="150"/>
      <c r="Z335" s="150"/>
      <c r="AA335" s="150"/>
      <c r="AB335" s="150"/>
      <c r="AC335" s="150"/>
      <c r="AD335" s="150"/>
      <c r="AE335" s="150"/>
      <c r="AF335" s="150"/>
      <c r="AG335" s="150" t="s">
        <v>197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5">
      <c r="A336" s="174">
        <v>156</v>
      </c>
      <c r="B336" s="175" t="s">
        <v>580</v>
      </c>
      <c r="C336" s="182" t="s">
        <v>581</v>
      </c>
      <c r="D336" s="176" t="s">
        <v>174</v>
      </c>
      <c r="E336" s="177">
        <v>7</v>
      </c>
      <c r="F336" s="178"/>
      <c r="G336" s="179">
        <f t="shared" si="35"/>
        <v>0</v>
      </c>
      <c r="H336" s="160">
        <v>48.6</v>
      </c>
      <c r="I336" s="159">
        <f t="shared" si="36"/>
        <v>340.2</v>
      </c>
      <c r="J336" s="160">
        <v>0</v>
      </c>
      <c r="K336" s="159">
        <f t="shared" si="37"/>
        <v>0</v>
      </c>
      <c r="L336" s="159">
        <v>15</v>
      </c>
      <c r="M336" s="159">
        <f t="shared" si="38"/>
        <v>0</v>
      </c>
      <c r="N336" s="159">
        <v>1.0000000000000001E-5</v>
      </c>
      <c r="O336" s="159">
        <f t="shared" si="39"/>
        <v>0</v>
      </c>
      <c r="P336" s="159">
        <v>0</v>
      </c>
      <c r="Q336" s="159">
        <f t="shared" si="40"/>
        <v>0</v>
      </c>
      <c r="R336" s="159" t="s">
        <v>200</v>
      </c>
      <c r="S336" s="159" t="s">
        <v>142</v>
      </c>
      <c r="T336" s="159" t="s">
        <v>142</v>
      </c>
      <c r="U336" s="159">
        <v>0</v>
      </c>
      <c r="V336" s="159">
        <f t="shared" si="41"/>
        <v>0</v>
      </c>
      <c r="W336" s="159"/>
      <c r="X336" s="159" t="s">
        <v>196</v>
      </c>
      <c r="Y336" s="150"/>
      <c r="Z336" s="150"/>
      <c r="AA336" s="150"/>
      <c r="AB336" s="150"/>
      <c r="AC336" s="150"/>
      <c r="AD336" s="150"/>
      <c r="AE336" s="150"/>
      <c r="AF336" s="150"/>
      <c r="AG336" s="150" t="s">
        <v>197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5">
      <c r="A337" s="174">
        <v>157</v>
      </c>
      <c r="B337" s="175" t="s">
        <v>582</v>
      </c>
      <c r="C337" s="182" t="s">
        <v>583</v>
      </c>
      <c r="D337" s="176" t="s">
        <v>174</v>
      </c>
      <c r="E337" s="177">
        <v>7</v>
      </c>
      <c r="F337" s="178"/>
      <c r="G337" s="179">
        <f t="shared" si="35"/>
        <v>0</v>
      </c>
      <c r="H337" s="160">
        <v>30.8</v>
      </c>
      <c r="I337" s="159">
        <f t="shared" si="36"/>
        <v>215.6</v>
      </c>
      <c r="J337" s="160">
        <v>0</v>
      </c>
      <c r="K337" s="159">
        <f t="shared" si="37"/>
        <v>0</v>
      </c>
      <c r="L337" s="159">
        <v>15</v>
      </c>
      <c r="M337" s="159">
        <f t="shared" si="38"/>
        <v>0</v>
      </c>
      <c r="N337" s="159">
        <v>5.0000000000000002E-5</v>
      </c>
      <c r="O337" s="159">
        <f t="shared" si="39"/>
        <v>0</v>
      </c>
      <c r="P337" s="159">
        <v>0</v>
      </c>
      <c r="Q337" s="159">
        <f t="shared" si="40"/>
        <v>0</v>
      </c>
      <c r="R337" s="159" t="s">
        <v>200</v>
      </c>
      <c r="S337" s="159" t="s">
        <v>142</v>
      </c>
      <c r="T337" s="159" t="s">
        <v>142</v>
      </c>
      <c r="U337" s="159">
        <v>0</v>
      </c>
      <c r="V337" s="159">
        <f t="shared" si="41"/>
        <v>0</v>
      </c>
      <c r="W337" s="159"/>
      <c r="X337" s="159" t="s">
        <v>196</v>
      </c>
      <c r="Y337" s="150"/>
      <c r="Z337" s="150"/>
      <c r="AA337" s="150"/>
      <c r="AB337" s="150"/>
      <c r="AC337" s="150"/>
      <c r="AD337" s="150"/>
      <c r="AE337" s="150"/>
      <c r="AF337" s="150"/>
      <c r="AG337" s="150" t="s">
        <v>197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5">
      <c r="A338" s="174">
        <v>158</v>
      </c>
      <c r="B338" s="175" t="s">
        <v>584</v>
      </c>
      <c r="C338" s="182" t="s">
        <v>585</v>
      </c>
      <c r="D338" s="176" t="s">
        <v>174</v>
      </c>
      <c r="E338" s="177">
        <v>1</v>
      </c>
      <c r="F338" s="178"/>
      <c r="G338" s="179">
        <f t="shared" si="35"/>
        <v>0</v>
      </c>
      <c r="H338" s="160">
        <v>42.3</v>
      </c>
      <c r="I338" s="159">
        <f t="shared" si="36"/>
        <v>42.3</v>
      </c>
      <c r="J338" s="160">
        <v>0</v>
      </c>
      <c r="K338" s="159">
        <f t="shared" si="37"/>
        <v>0</v>
      </c>
      <c r="L338" s="159">
        <v>15</v>
      </c>
      <c r="M338" s="159">
        <f t="shared" si="38"/>
        <v>0</v>
      </c>
      <c r="N338" s="159">
        <v>0</v>
      </c>
      <c r="O338" s="159">
        <f t="shared" si="39"/>
        <v>0</v>
      </c>
      <c r="P338" s="159">
        <v>0</v>
      </c>
      <c r="Q338" s="159">
        <f t="shared" si="40"/>
        <v>0</v>
      </c>
      <c r="R338" s="159" t="s">
        <v>200</v>
      </c>
      <c r="S338" s="159" t="s">
        <v>142</v>
      </c>
      <c r="T338" s="159" t="s">
        <v>142</v>
      </c>
      <c r="U338" s="159">
        <v>0</v>
      </c>
      <c r="V338" s="159">
        <f t="shared" si="41"/>
        <v>0</v>
      </c>
      <c r="W338" s="159"/>
      <c r="X338" s="159" t="s">
        <v>196</v>
      </c>
      <c r="Y338" s="150"/>
      <c r="Z338" s="150"/>
      <c r="AA338" s="150"/>
      <c r="AB338" s="150"/>
      <c r="AC338" s="150"/>
      <c r="AD338" s="150"/>
      <c r="AE338" s="150"/>
      <c r="AF338" s="150"/>
      <c r="AG338" s="150" t="s">
        <v>197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5">
      <c r="A339" s="174">
        <v>159</v>
      </c>
      <c r="B339" s="175" t="s">
        <v>586</v>
      </c>
      <c r="C339" s="182" t="s">
        <v>587</v>
      </c>
      <c r="D339" s="176" t="s">
        <v>174</v>
      </c>
      <c r="E339" s="177">
        <v>17</v>
      </c>
      <c r="F339" s="178"/>
      <c r="G339" s="179">
        <f t="shared" si="35"/>
        <v>0</v>
      </c>
      <c r="H339" s="160">
        <v>13</v>
      </c>
      <c r="I339" s="159">
        <f t="shared" si="36"/>
        <v>221</v>
      </c>
      <c r="J339" s="160">
        <v>0</v>
      </c>
      <c r="K339" s="159">
        <f t="shared" si="37"/>
        <v>0</v>
      </c>
      <c r="L339" s="159">
        <v>15</v>
      </c>
      <c r="M339" s="159">
        <f t="shared" si="38"/>
        <v>0</v>
      </c>
      <c r="N339" s="159">
        <v>4.0000000000000003E-5</v>
      </c>
      <c r="O339" s="159">
        <f t="shared" si="39"/>
        <v>0</v>
      </c>
      <c r="P339" s="159">
        <v>0</v>
      </c>
      <c r="Q339" s="159">
        <f t="shared" si="40"/>
        <v>0</v>
      </c>
      <c r="R339" s="159" t="s">
        <v>200</v>
      </c>
      <c r="S339" s="159" t="s">
        <v>142</v>
      </c>
      <c r="T339" s="159" t="s">
        <v>142</v>
      </c>
      <c r="U339" s="159">
        <v>0</v>
      </c>
      <c r="V339" s="159">
        <f t="shared" si="41"/>
        <v>0</v>
      </c>
      <c r="W339" s="159"/>
      <c r="X339" s="159" t="s">
        <v>196</v>
      </c>
      <c r="Y339" s="150"/>
      <c r="Z339" s="150"/>
      <c r="AA339" s="150"/>
      <c r="AB339" s="150"/>
      <c r="AC339" s="150"/>
      <c r="AD339" s="150"/>
      <c r="AE339" s="150"/>
      <c r="AF339" s="150"/>
      <c r="AG339" s="150" t="s">
        <v>197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5">
      <c r="A340" s="174">
        <v>160</v>
      </c>
      <c r="B340" s="175" t="s">
        <v>588</v>
      </c>
      <c r="C340" s="182" t="s">
        <v>589</v>
      </c>
      <c r="D340" s="176" t="s">
        <v>174</v>
      </c>
      <c r="E340" s="177">
        <v>4</v>
      </c>
      <c r="F340" s="178"/>
      <c r="G340" s="179">
        <f t="shared" si="35"/>
        <v>0</v>
      </c>
      <c r="H340" s="160">
        <v>1043</v>
      </c>
      <c r="I340" s="159">
        <f t="shared" si="36"/>
        <v>4172</v>
      </c>
      <c r="J340" s="160">
        <v>0</v>
      </c>
      <c r="K340" s="159">
        <f t="shared" si="37"/>
        <v>0</v>
      </c>
      <c r="L340" s="159">
        <v>15</v>
      </c>
      <c r="M340" s="159">
        <f t="shared" si="38"/>
        <v>0</v>
      </c>
      <c r="N340" s="159">
        <v>4.0000000000000001E-3</v>
      </c>
      <c r="O340" s="159">
        <f t="shared" si="39"/>
        <v>0.02</v>
      </c>
      <c r="P340" s="159">
        <v>0</v>
      </c>
      <c r="Q340" s="159">
        <f t="shared" si="40"/>
        <v>0</v>
      </c>
      <c r="R340" s="159" t="s">
        <v>200</v>
      </c>
      <c r="S340" s="159" t="s">
        <v>142</v>
      </c>
      <c r="T340" s="159" t="s">
        <v>142</v>
      </c>
      <c r="U340" s="159">
        <v>0</v>
      </c>
      <c r="V340" s="159">
        <f t="shared" si="41"/>
        <v>0</v>
      </c>
      <c r="W340" s="159"/>
      <c r="X340" s="159" t="s">
        <v>196</v>
      </c>
      <c r="Y340" s="150"/>
      <c r="Z340" s="150"/>
      <c r="AA340" s="150"/>
      <c r="AB340" s="150"/>
      <c r="AC340" s="150"/>
      <c r="AD340" s="150"/>
      <c r="AE340" s="150"/>
      <c r="AF340" s="150"/>
      <c r="AG340" s="150" t="s">
        <v>197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5">
      <c r="A341" s="174">
        <v>161</v>
      </c>
      <c r="B341" s="175" t="s">
        <v>590</v>
      </c>
      <c r="C341" s="182" t="s">
        <v>591</v>
      </c>
      <c r="D341" s="176" t="s">
        <v>174</v>
      </c>
      <c r="E341" s="177">
        <v>2</v>
      </c>
      <c r="F341" s="178"/>
      <c r="G341" s="179">
        <f t="shared" si="35"/>
        <v>0</v>
      </c>
      <c r="H341" s="160">
        <v>1210</v>
      </c>
      <c r="I341" s="159">
        <f t="shared" si="36"/>
        <v>2420</v>
      </c>
      <c r="J341" s="160">
        <v>0</v>
      </c>
      <c r="K341" s="159">
        <f t="shared" si="37"/>
        <v>0</v>
      </c>
      <c r="L341" s="159">
        <v>15</v>
      </c>
      <c r="M341" s="159">
        <f t="shared" si="38"/>
        <v>0</v>
      </c>
      <c r="N341" s="159">
        <v>4.0000000000000001E-3</v>
      </c>
      <c r="O341" s="159">
        <f t="shared" si="39"/>
        <v>0.01</v>
      </c>
      <c r="P341" s="159">
        <v>0</v>
      </c>
      <c r="Q341" s="159">
        <f t="shared" si="40"/>
        <v>0</v>
      </c>
      <c r="R341" s="159"/>
      <c r="S341" s="159" t="s">
        <v>154</v>
      </c>
      <c r="T341" s="159" t="s">
        <v>143</v>
      </c>
      <c r="U341" s="159">
        <v>0</v>
      </c>
      <c r="V341" s="159">
        <f t="shared" si="41"/>
        <v>0</v>
      </c>
      <c r="W341" s="159"/>
      <c r="X341" s="159" t="s">
        <v>196</v>
      </c>
      <c r="Y341" s="150"/>
      <c r="Z341" s="150"/>
      <c r="AA341" s="150"/>
      <c r="AB341" s="150"/>
      <c r="AC341" s="150"/>
      <c r="AD341" s="150"/>
      <c r="AE341" s="150"/>
      <c r="AF341" s="150"/>
      <c r="AG341" s="150" t="s">
        <v>197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5">
      <c r="A342" s="174">
        <v>162</v>
      </c>
      <c r="B342" s="175" t="s">
        <v>592</v>
      </c>
      <c r="C342" s="182" t="s">
        <v>593</v>
      </c>
      <c r="D342" s="176" t="s">
        <v>174</v>
      </c>
      <c r="E342" s="177">
        <v>1</v>
      </c>
      <c r="F342" s="178"/>
      <c r="G342" s="179">
        <f t="shared" si="35"/>
        <v>0</v>
      </c>
      <c r="H342" s="160">
        <v>978</v>
      </c>
      <c r="I342" s="159">
        <f t="shared" si="36"/>
        <v>978</v>
      </c>
      <c r="J342" s="160">
        <v>0</v>
      </c>
      <c r="K342" s="159">
        <f t="shared" si="37"/>
        <v>0</v>
      </c>
      <c r="L342" s="159">
        <v>15</v>
      </c>
      <c r="M342" s="159">
        <f t="shared" si="38"/>
        <v>0</v>
      </c>
      <c r="N342" s="159">
        <v>2.63E-2</v>
      </c>
      <c r="O342" s="159">
        <f t="shared" si="39"/>
        <v>0.03</v>
      </c>
      <c r="P342" s="159">
        <v>0</v>
      </c>
      <c r="Q342" s="159">
        <f t="shared" si="40"/>
        <v>0</v>
      </c>
      <c r="R342" s="159"/>
      <c r="S342" s="159" t="s">
        <v>154</v>
      </c>
      <c r="T342" s="159" t="s">
        <v>143</v>
      </c>
      <c r="U342" s="159">
        <v>0</v>
      </c>
      <c r="V342" s="159">
        <f t="shared" si="41"/>
        <v>0</v>
      </c>
      <c r="W342" s="159"/>
      <c r="X342" s="159" t="s">
        <v>196</v>
      </c>
      <c r="Y342" s="150"/>
      <c r="Z342" s="150"/>
      <c r="AA342" s="150"/>
      <c r="AB342" s="150"/>
      <c r="AC342" s="150"/>
      <c r="AD342" s="150"/>
      <c r="AE342" s="150"/>
      <c r="AF342" s="150"/>
      <c r="AG342" s="150" t="s">
        <v>197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5">
      <c r="A343" s="174">
        <v>163</v>
      </c>
      <c r="B343" s="175" t="s">
        <v>594</v>
      </c>
      <c r="C343" s="182" t="s">
        <v>595</v>
      </c>
      <c r="D343" s="176" t="s">
        <v>174</v>
      </c>
      <c r="E343" s="177">
        <v>1</v>
      </c>
      <c r="F343" s="178"/>
      <c r="G343" s="179">
        <f t="shared" si="35"/>
        <v>0</v>
      </c>
      <c r="H343" s="160">
        <v>199.5</v>
      </c>
      <c r="I343" s="159">
        <f t="shared" si="36"/>
        <v>199.5</v>
      </c>
      <c r="J343" s="160">
        <v>0</v>
      </c>
      <c r="K343" s="159">
        <f t="shared" si="37"/>
        <v>0</v>
      </c>
      <c r="L343" s="159">
        <v>15</v>
      </c>
      <c r="M343" s="159">
        <f t="shared" si="38"/>
        <v>0</v>
      </c>
      <c r="N343" s="159">
        <v>1.8000000000000001E-4</v>
      </c>
      <c r="O343" s="159">
        <f t="shared" si="39"/>
        <v>0</v>
      </c>
      <c r="P343" s="159">
        <v>0</v>
      </c>
      <c r="Q343" s="159">
        <f t="shared" si="40"/>
        <v>0</v>
      </c>
      <c r="R343" s="159" t="s">
        <v>200</v>
      </c>
      <c r="S343" s="159" t="s">
        <v>142</v>
      </c>
      <c r="T343" s="159" t="s">
        <v>142</v>
      </c>
      <c r="U343" s="159">
        <v>0</v>
      </c>
      <c r="V343" s="159">
        <f t="shared" si="41"/>
        <v>0</v>
      </c>
      <c r="W343" s="159"/>
      <c r="X343" s="159" t="s">
        <v>196</v>
      </c>
      <c r="Y343" s="150"/>
      <c r="Z343" s="150"/>
      <c r="AA343" s="150"/>
      <c r="AB343" s="150"/>
      <c r="AC343" s="150"/>
      <c r="AD343" s="150"/>
      <c r="AE343" s="150"/>
      <c r="AF343" s="150"/>
      <c r="AG343" s="150" t="s">
        <v>197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5">
      <c r="A344" s="174">
        <v>164</v>
      </c>
      <c r="B344" s="175" t="s">
        <v>596</v>
      </c>
      <c r="C344" s="182" t="s">
        <v>597</v>
      </c>
      <c r="D344" s="176" t="s">
        <v>174</v>
      </c>
      <c r="E344" s="177">
        <v>1</v>
      </c>
      <c r="F344" s="178"/>
      <c r="G344" s="179">
        <f t="shared" si="35"/>
        <v>0</v>
      </c>
      <c r="H344" s="160">
        <v>145</v>
      </c>
      <c r="I344" s="159">
        <f t="shared" si="36"/>
        <v>145</v>
      </c>
      <c r="J344" s="160">
        <v>0</v>
      </c>
      <c r="K344" s="159">
        <f t="shared" si="37"/>
        <v>0</v>
      </c>
      <c r="L344" s="159">
        <v>15</v>
      </c>
      <c r="M344" s="159">
        <f t="shared" si="38"/>
        <v>0</v>
      </c>
      <c r="N344" s="159">
        <v>1.8000000000000001E-4</v>
      </c>
      <c r="O344" s="159">
        <f t="shared" si="39"/>
        <v>0</v>
      </c>
      <c r="P344" s="159">
        <v>0</v>
      </c>
      <c r="Q344" s="159">
        <f t="shared" si="40"/>
        <v>0</v>
      </c>
      <c r="R344" s="159" t="s">
        <v>200</v>
      </c>
      <c r="S344" s="159" t="s">
        <v>142</v>
      </c>
      <c r="T344" s="159" t="s">
        <v>142</v>
      </c>
      <c r="U344" s="159">
        <v>0</v>
      </c>
      <c r="V344" s="159">
        <f t="shared" si="41"/>
        <v>0</v>
      </c>
      <c r="W344" s="159"/>
      <c r="X344" s="159" t="s">
        <v>196</v>
      </c>
      <c r="Y344" s="150"/>
      <c r="Z344" s="150"/>
      <c r="AA344" s="150"/>
      <c r="AB344" s="150"/>
      <c r="AC344" s="150"/>
      <c r="AD344" s="150"/>
      <c r="AE344" s="150"/>
      <c r="AF344" s="150"/>
      <c r="AG344" s="150" t="s">
        <v>197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5">
      <c r="A345" s="174">
        <v>165</v>
      </c>
      <c r="B345" s="175" t="s">
        <v>598</v>
      </c>
      <c r="C345" s="182" t="s">
        <v>599</v>
      </c>
      <c r="D345" s="176" t="s">
        <v>174</v>
      </c>
      <c r="E345" s="177">
        <v>1</v>
      </c>
      <c r="F345" s="178"/>
      <c r="G345" s="179">
        <f t="shared" si="35"/>
        <v>0</v>
      </c>
      <c r="H345" s="160">
        <v>378</v>
      </c>
      <c r="I345" s="159">
        <f t="shared" si="36"/>
        <v>378</v>
      </c>
      <c r="J345" s="160">
        <v>0</v>
      </c>
      <c r="K345" s="159">
        <f t="shared" si="37"/>
        <v>0</v>
      </c>
      <c r="L345" s="159">
        <v>15</v>
      </c>
      <c r="M345" s="159">
        <f t="shared" si="38"/>
        <v>0</v>
      </c>
      <c r="N345" s="159">
        <v>4.0000000000000002E-4</v>
      </c>
      <c r="O345" s="159">
        <f t="shared" si="39"/>
        <v>0</v>
      </c>
      <c r="P345" s="159">
        <v>0</v>
      </c>
      <c r="Q345" s="159">
        <f t="shared" si="40"/>
        <v>0</v>
      </c>
      <c r="R345" s="159" t="s">
        <v>200</v>
      </c>
      <c r="S345" s="159" t="s">
        <v>142</v>
      </c>
      <c r="T345" s="159" t="s">
        <v>142</v>
      </c>
      <c r="U345" s="159">
        <v>0</v>
      </c>
      <c r="V345" s="159">
        <f t="shared" si="41"/>
        <v>0</v>
      </c>
      <c r="W345" s="159"/>
      <c r="X345" s="159" t="s">
        <v>196</v>
      </c>
      <c r="Y345" s="150"/>
      <c r="Z345" s="150"/>
      <c r="AA345" s="150"/>
      <c r="AB345" s="150"/>
      <c r="AC345" s="150"/>
      <c r="AD345" s="150"/>
      <c r="AE345" s="150"/>
      <c r="AF345" s="150"/>
      <c r="AG345" s="150" t="s">
        <v>197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5">
      <c r="A346" s="174">
        <v>166</v>
      </c>
      <c r="B346" s="175" t="s">
        <v>600</v>
      </c>
      <c r="C346" s="182" t="s">
        <v>601</v>
      </c>
      <c r="D346" s="176" t="s">
        <v>174</v>
      </c>
      <c r="E346" s="177">
        <v>1</v>
      </c>
      <c r="F346" s="178"/>
      <c r="G346" s="179">
        <f t="shared" si="35"/>
        <v>0</v>
      </c>
      <c r="H346" s="160">
        <v>885</v>
      </c>
      <c r="I346" s="159">
        <f t="shared" si="36"/>
        <v>885</v>
      </c>
      <c r="J346" s="160">
        <v>0</v>
      </c>
      <c r="K346" s="159">
        <f t="shared" si="37"/>
        <v>0</v>
      </c>
      <c r="L346" s="159">
        <v>15</v>
      </c>
      <c r="M346" s="159">
        <f t="shared" si="38"/>
        <v>0</v>
      </c>
      <c r="N346" s="159">
        <v>5.0000000000000001E-4</v>
      </c>
      <c r="O346" s="159">
        <f t="shared" si="39"/>
        <v>0</v>
      </c>
      <c r="P346" s="159">
        <v>0</v>
      </c>
      <c r="Q346" s="159">
        <f t="shared" si="40"/>
        <v>0</v>
      </c>
      <c r="R346" s="159" t="s">
        <v>200</v>
      </c>
      <c r="S346" s="159" t="s">
        <v>142</v>
      </c>
      <c r="T346" s="159" t="s">
        <v>142</v>
      </c>
      <c r="U346" s="159">
        <v>0</v>
      </c>
      <c r="V346" s="159">
        <f t="shared" si="41"/>
        <v>0</v>
      </c>
      <c r="W346" s="159"/>
      <c r="X346" s="159" t="s">
        <v>196</v>
      </c>
      <c r="Y346" s="150"/>
      <c r="Z346" s="150"/>
      <c r="AA346" s="150"/>
      <c r="AB346" s="150"/>
      <c r="AC346" s="150"/>
      <c r="AD346" s="150"/>
      <c r="AE346" s="150"/>
      <c r="AF346" s="150"/>
      <c r="AG346" s="150" t="s">
        <v>197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ht="20.399999999999999" outlineLevel="1" x14ac:dyDescent="0.25">
      <c r="A347" s="174">
        <v>167</v>
      </c>
      <c r="B347" s="175" t="s">
        <v>602</v>
      </c>
      <c r="C347" s="182" t="s">
        <v>603</v>
      </c>
      <c r="D347" s="176" t="s">
        <v>174</v>
      </c>
      <c r="E347" s="177">
        <v>1</v>
      </c>
      <c r="F347" s="178"/>
      <c r="G347" s="179">
        <f t="shared" si="35"/>
        <v>0</v>
      </c>
      <c r="H347" s="160">
        <v>1416</v>
      </c>
      <c r="I347" s="159">
        <f t="shared" si="36"/>
        <v>1416</v>
      </c>
      <c r="J347" s="160">
        <v>0</v>
      </c>
      <c r="K347" s="159">
        <f t="shared" si="37"/>
        <v>0</v>
      </c>
      <c r="L347" s="159">
        <v>15</v>
      </c>
      <c r="M347" s="159">
        <f t="shared" si="38"/>
        <v>0</v>
      </c>
      <c r="N347" s="159">
        <v>2.7E-4</v>
      </c>
      <c r="O347" s="159">
        <f t="shared" si="39"/>
        <v>0</v>
      </c>
      <c r="P347" s="159">
        <v>0</v>
      </c>
      <c r="Q347" s="159">
        <f t="shared" si="40"/>
        <v>0</v>
      </c>
      <c r="R347" s="159" t="s">
        <v>200</v>
      </c>
      <c r="S347" s="159" t="s">
        <v>142</v>
      </c>
      <c r="T347" s="159" t="s">
        <v>142</v>
      </c>
      <c r="U347" s="159">
        <v>0</v>
      </c>
      <c r="V347" s="159">
        <f t="shared" si="41"/>
        <v>0</v>
      </c>
      <c r="W347" s="159"/>
      <c r="X347" s="159" t="s">
        <v>196</v>
      </c>
      <c r="Y347" s="150"/>
      <c r="Z347" s="150"/>
      <c r="AA347" s="150"/>
      <c r="AB347" s="150"/>
      <c r="AC347" s="150"/>
      <c r="AD347" s="150"/>
      <c r="AE347" s="150"/>
      <c r="AF347" s="150"/>
      <c r="AG347" s="150" t="s">
        <v>197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5">
      <c r="A348" s="174">
        <v>168</v>
      </c>
      <c r="B348" s="175" t="s">
        <v>604</v>
      </c>
      <c r="C348" s="182" t="s">
        <v>605</v>
      </c>
      <c r="D348" s="176" t="s">
        <v>606</v>
      </c>
      <c r="E348" s="177">
        <v>15</v>
      </c>
      <c r="F348" s="178"/>
      <c r="G348" s="179">
        <f t="shared" si="35"/>
        <v>0</v>
      </c>
      <c r="H348" s="160">
        <v>12</v>
      </c>
      <c r="I348" s="159">
        <f t="shared" si="36"/>
        <v>180</v>
      </c>
      <c r="J348" s="160">
        <v>0</v>
      </c>
      <c r="K348" s="159">
        <f t="shared" si="37"/>
        <v>0</v>
      </c>
      <c r="L348" s="159">
        <v>15</v>
      </c>
      <c r="M348" s="159">
        <f t="shared" si="38"/>
        <v>0</v>
      </c>
      <c r="N348" s="159">
        <v>1</v>
      </c>
      <c r="O348" s="159">
        <f t="shared" si="39"/>
        <v>15</v>
      </c>
      <c r="P348" s="159">
        <v>0</v>
      </c>
      <c r="Q348" s="159">
        <f t="shared" si="40"/>
        <v>0</v>
      </c>
      <c r="R348" s="159" t="s">
        <v>200</v>
      </c>
      <c r="S348" s="159" t="s">
        <v>142</v>
      </c>
      <c r="T348" s="159" t="s">
        <v>143</v>
      </c>
      <c r="U348" s="159">
        <v>0</v>
      </c>
      <c r="V348" s="159">
        <f t="shared" si="41"/>
        <v>0</v>
      </c>
      <c r="W348" s="159"/>
      <c r="X348" s="159" t="s">
        <v>196</v>
      </c>
      <c r="Y348" s="150"/>
      <c r="Z348" s="150"/>
      <c r="AA348" s="150"/>
      <c r="AB348" s="150"/>
      <c r="AC348" s="150"/>
      <c r="AD348" s="150"/>
      <c r="AE348" s="150"/>
      <c r="AF348" s="150"/>
      <c r="AG348" s="150" t="s">
        <v>197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5">
      <c r="A349" s="174">
        <v>169</v>
      </c>
      <c r="B349" s="175" t="s">
        <v>607</v>
      </c>
      <c r="C349" s="182" t="s">
        <v>608</v>
      </c>
      <c r="D349" s="176" t="s">
        <v>292</v>
      </c>
      <c r="E349" s="177">
        <v>1</v>
      </c>
      <c r="F349" s="178"/>
      <c r="G349" s="179">
        <f t="shared" si="35"/>
        <v>0</v>
      </c>
      <c r="H349" s="160">
        <v>0</v>
      </c>
      <c r="I349" s="159">
        <f t="shared" si="36"/>
        <v>0</v>
      </c>
      <c r="J349" s="160">
        <v>3000</v>
      </c>
      <c r="K349" s="159">
        <f t="shared" si="37"/>
        <v>3000</v>
      </c>
      <c r="L349" s="159">
        <v>15</v>
      </c>
      <c r="M349" s="159">
        <f t="shared" si="38"/>
        <v>0</v>
      </c>
      <c r="N349" s="159">
        <v>0</v>
      </c>
      <c r="O349" s="159">
        <f t="shared" si="39"/>
        <v>0</v>
      </c>
      <c r="P349" s="159">
        <v>0</v>
      </c>
      <c r="Q349" s="159">
        <f t="shared" si="40"/>
        <v>0</v>
      </c>
      <c r="R349" s="159"/>
      <c r="S349" s="159" t="s">
        <v>154</v>
      </c>
      <c r="T349" s="159" t="s">
        <v>143</v>
      </c>
      <c r="U349" s="159">
        <v>0</v>
      </c>
      <c r="V349" s="159">
        <f t="shared" si="41"/>
        <v>0</v>
      </c>
      <c r="W349" s="159"/>
      <c r="X349" s="159" t="s">
        <v>205</v>
      </c>
      <c r="Y349" s="150"/>
      <c r="Z349" s="150"/>
      <c r="AA349" s="150"/>
      <c r="AB349" s="150"/>
      <c r="AC349" s="150"/>
      <c r="AD349" s="150"/>
      <c r="AE349" s="150"/>
      <c r="AF349" s="150"/>
      <c r="AG349" s="150" t="s">
        <v>206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x14ac:dyDescent="0.25">
      <c r="A350" s="162" t="s">
        <v>137</v>
      </c>
      <c r="B350" s="163" t="s">
        <v>105</v>
      </c>
      <c r="C350" s="181" t="s">
        <v>106</v>
      </c>
      <c r="D350" s="164"/>
      <c r="E350" s="165"/>
      <c r="F350" s="166"/>
      <c r="G350" s="167">
        <f>SUMIF(AG351:AG353,"&lt;&gt;NOR",G351:G353)</f>
        <v>0</v>
      </c>
      <c r="H350" s="161"/>
      <c r="I350" s="161">
        <f>SUM(I351:I353)</f>
        <v>227.07</v>
      </c>
      <c r="J350" s="161"/>
      <c r="K350" s="161">
        <f>SUM(K351:K353)</f>
        <v>215.93</v>
      </c>
      <c r="L350" s="161"/>
      <c r="M350" s="161">
        <f>SUM(M351:M353)</f>
        <v>0</v>
      </c>
      <c r="N350" s="161"/>
      <c r="O350" s="161">
        <f>SUM(O351:O353)</f>
        <v>0</v>
      </c>
      <c r="P350" s="161"/>
      <c r="Q350" s="161">
        <f>SUM(Q351:Q353)</f>
        <v>0</v>
      </c>
      <c r="R350" s="161"/>
      <c r="S350" s="161"/>
      <c r="T350" s="161"/>
      <c r="U350" s="161"/>
      <c r="V350" s="161">
        <f>SUM(V351:V353)</f>
        <v>0.44</v>
      </c>
      <c r="W350" s="161"/>
      <c r="X350" s="161"/>
      <c r="AG350" t="s">
        <v>138</v>
      </c>
    </row>
    <row r="351" spans="1:60" outlineLevel="1" x14ac:dyDescent="0.25">
      <c r="A351" s="174">
        <v>170</v>
      </c>
      <c r="B351" s="175" t="s">
        <v>609</v>
      </c>
      <c r="C351" s="182" t="s">
        <v>610</v>
      </c>
      <c r="D351" s="176" t="s">
        <v>174</v>
      </c>
      <c r="E351" s="177">
        <v>1</v>
      </c>
      <c r="F351" s="178"/>
      <c r="G351" s="179">
        <f>ROUND(E351*F351,2)</f>
        <v>0</v>
      </c>
      <c r="H351" s="160">
        <v>75.069999999999993</v>
      </c>
      <c r="I351" s="159">
        <f>ROUND(E351*H351,2)</f>
        <v>75.069999999999993</v>
      </c>
      <c r="J351" s="160">
        <v>116.43</v>
      </c>
      <c r="K351" s="159">
        <f>ROUND(E351*J351,2)</f>
        <v>116.43</v>
      </c>
      <c r="L351" s="159">
        <v>15</v>
      </c>
      <c r="M351" s="159">
        <f>G351*(1+L351/100)</f>
        <v>0</v>
      </c>
      <c r="N351" s="159">
        <v>0</v>
      </c>
      <c r="O351" s="159">
        <f>ROUND(E351*N351,2)</f>
        <v>0</v>
      </c>
      <c r="P351" s="159">
        <v>0</v>
      </c>
      <c r="Q351" s="159">
        <f>ROUND(E351*P351,2)</f>
        <v>0</v>
      </c>
      <c r="R351" s="159"/>
      <c r="S351" s="159" t="s">
        <v>142</v>
      </c>
      <c r="T351" s="159" t="s">
        <v>142</v>
      </c>
      <c r="U351" s="159">
        <v>0.23599999999999999</v>
      </c>
      <c r="V351" s="159">
        <f>ROUND(E351*U351,2)</f>
        <v>0.24</v>
      </c>
      <c r="W351" s="159"/>
      <c r="X351" s="159" t="s">
        <v>168</v>
      </c>
      <c r="Y351" s="150"/>
      <c r="Z351" s="150"/>
      <c r="AA351" s="150"/>
      <c r="AB351" s="150"/>
      <c r="AC351" s="150"/>
      <c r="AD351" s="150"/>
      <c r="AE351" s="150"/>
      <c r="AF351" s="150"/>
      <c r="AG351" s="150" t="s">
        <v>169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5">
      <c r="A352" s="174">
        <v>171</v>
      </c>
      <c r="B352" s="175" t="s">
        <v>611</v>
      </c>
      <c r="C352" s="182" t="s">
        <v>612</v>
      </c>
      <c r="D352" s="176" t="s">
        <v>174</v>
      </c>
      <c r="E352" s="177">
        <v>1</v>
      </c>
      <c r="F352" s="178"/>
      <c r="G352" s="179">
        <f>ROUND(E352*F352,2)</f>
        <v>0</v>
      </c>
      <c r="H352" s="160">
        <v>0</v>
      </c>
      <c r="I352" s="159">
        <f>ROUND(E352*H352,2)</f>
        <v>0</v>
      </c>
      <c r="J352" s="160">
        <v>99.5</v>
      </c>
      <c r="K352" s="159">
        <f>ROUND(E352*J352,2)</f>
        <v>99.5</v>
      </c>
      <c r="L352" s="159">
        <v>15</v>
      </c>
      <c r="M352" s="159">
        <f>G352*(1+L352/100)</f>
        <v>0</v>
      </c>
      <c r="N352" s="159">
        <v>0</v>
      </c>
      <c r="O352" s="159">
        <f>ROUND(E352*N352,2)</f>
        <v>0</v>
      </c>
      <c r="P352" s="159">
        <v>0</v>
      </c>
      <c r="Q352" s="159">
        <f>ROUND(E352*P352,2)</f>
        <v>0</v>
      </c>
      <c r="R352" s="159"/>
      <c r="S352" s="159" t="s">
        <v>142</v>
      </c>
      <c r="T352" s="159" t="s">
        <v>142</v>
      </c>
      <c r="U352" s="159">
        <v>0.20166999999999999</v>
      </c>
      <c r="V352" s="159">
        <f>ROUND(E352*U352,2)</f>
        <v>0.2</v>
      </c>
      <c r="W352" s="159"/>
      <c r="X352" s="159" t="s">
        <v>168</v>
      </c>
      <c r="Y352" s="150"/>
      <c r="Z352" s="150"/>
      <c r="AA352" s="150"/>
      <c r="AB352" s="150"/>
      <c r="AC352" s="150"/>
      <c r="AD352" s="150"/>
      <c r="AE352" s="150"/>
      <c r="AF352" s="150"/>
      <c r="AG352" s="150" t="s">
        <v>169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5">
      <c r="A353" s="174">
        <v>172</v>
      </c>
      <c r="B353" s="175" t="s">
        <v>613</v>
      </c>
      <c r="C353" s="182" t="s">
        <v>614</v>
      </c>
      <c r="D353" s="176" t="s">
        <v>174</v>
      </c>
      <c r="E353" s="177">
        <v>1</v>
      </c>
      <c r="F353" s="178"/>
      <c r="G353" s="179">
        <f>ROUND(E353*F353,2)</f>
        <v>0</v>
      </c>
      <c r="H353" s="160">
        <v>152</v>
      </c>
      <c r="I353" s="159">
        <f>ROUND(E353*H353,2)</f>
        <v>152</v>
      </c>
      <c r="J353" s="160">
        <v>0</v>
      </c>
      <c r="K353" s="159">
        <f>ROUND(E353*J353,2)</f>
        <v>0</v>
      </c>
      <c r="L353" s="159">
        <v>15</v>
      </c>
      <c r="M353" s="159">
        <f>G353*(1+L353/100)</f>
        <v>0</v>
      </c>
      <c r="N353" s="159">
        <v>1.0000000000000001E-5</v>
      </c>
      <c r="O353" s="159">
        <f>ROUND(E353*N353,2)</f>
        <v>0</v>
      </c>
      <c r="P353" s="159">
        <v>0</v>
      </c>
      <c r="Q353" s="159">
        <f>ROUND(E353*P353,2)</f>
        <v>0</v>
      </c>
      <c r="R353" s="159" t="s">
        <v>200</v>
      </c>
      <c r="S353" s="159" t="s">
        <v>142</v>
      </c>
      <c r="T353" s="159" t="s">
        <v>142</v>
      </c>
      <c r="U353" s="159">
        <v>0</v>
      </c>
      <c r="V353" s="159">
        <f>ROUND(E353*U353,2)</f>
        <v>0</v>
      </c>
      <c r="W353" s="159"/>
      <c r="X353" s="159" t="s">
        <v>196</v>
      </c>
      <c r="Y353" s="150"/>
      <c r="Z353" s="150"/>
      <c r="AA353" s="150"/>
      <c r="AB353" s="150"/>
      <c r="AC353" s="150"/>
      <c r="AD353" s="150"/>
      <c r="AE353" s="150"/>
      <c r="AF353" s="150"/>
      <c r="AG353" s="150" t="s">
        <v>197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x14ac:dyDescent="0.25">
      <c r="A354" s="162" t="s">
        <v>137</v>
      </c>
      <c r="B354" s="163" t="s">
        <v>107</v>
      </c>
      <c r="C354" s="181" t="s">
        <v>108</v>
      </c>
      <c r="D354" s="164"/>
      <c r="E354" s="165"/>
      <c r="F354" s="166"/>
      <c r="G354" s="167">
        <f>SUMIF(AG355:AG363,"&lt;&gt;NOR",G355:G363)</f>
        <v>0</v>
      </c>
      <c r="H354" s="161"/>
      <c r="I354" s="161">
        <f>SUM(I355:I363)</f>
        <v>0</v>
      </c>
      <c r="J354" s="161"/>
      <c r="K354" s="161">
        <f>SUM(K355:K363)</f>
        <v>4080.0600000000004</v>
      </c>
      <c r="L354" s="161"/>
      <c r="M354" s="161">
        <f>SUM(M355:M363)</f>
        <v>0</v>
      </c>
      <c r="N354" s="161"/>
      <c r="O354" s="161">
        <f>SUM(O355:O363)</f>
        <v>0</v>
      </c>
      <c r="P354" s="161"/>
      <c r="Q354" s="161">
        <f>SUM(Q355:Q363)</f>
        <v>0</v>
      </c>
      <c r="R354" s="161"/>
      <c r="S354" s="161"/>
      <c r="T354" s="161"/>
      <c r="U354" s="161"/>
      <c r="V354" s="161">
        <f>SUM(V355:V363)</f>
        <v>6.3900000000000006</v>
      </c>
      <c r="W354" s="161"/>
      <c r="X354" s="161"/>
      <c r="AG354" t="s">
        <v>138</v>
      </c>
    </row>
    <row r="355" spans="1:60" outlineLevel="1" x14ac:dyDescent="0.25">
      <c r="A355" s="174">
        <v>173</v>
      </c>
      <c r="B355" s="175" t="s">
        <v>615</v>
      </c>
      <c r="C355" s="182" t="s">
        <v>616</v>
      </c>
      <c r="D355" s="176" t="s">
        <v>617</v>
      </c>
      <c r="E355" s="177">
        <v>2</v>
      </c>
      <c r="F355" s="178"/>
      <c r="G355" s="179">
        <f t="shared" ref="G355:G363" si="42">ROUND(E355*F355,2)</f>
        <v>0</v>
      </c>
      <c r="H355" s="160">
        <v>0</v>
      </c>
      <c r="I355" s="159">
        <f t="shared" ref="I355:I363" si="43">ROUND(E355*H355,2)</f>
        <v>0</v>
      </c>
      <c r="J355" s="160">
        <v>49.7</v>
      </c>
      <c r="K355" s="159">
        <f t="shared" ref="K355:K363" si="44">ROUND(E355*J355,2)</f>
        <v>99.4</v>
      </c>
      <c r="L355" s="159">
        <v>15</v>
      </c>
      <c r="M355" s="159">
        <f t="shared" ref="M355:M363" si="45">G355*(1+L355/100)</f>
        <v>0</v>
      </c>
      <c r="N355" s="159">
        <v>0</v>
      </c>
      <c r="O355" s="159">
        <f t="shared" ref="O355:O363" si="46">ROUND(E355*N355,2)</f>
        <v>0</v>
      </c>
      <c r="P355" s="159">
        <v>0</v>
      </c>
      <c r="Q355" s="159">
        <f t="shared" ref="Q355:Q363" si="47">ROUND(E355*P355,2)</f>
        <v>0</v>
      </c>
      <c r="R355" s="159"/>
      <c r="S355" s="159" t="s">
        <v>142</v>
      </c>
      <c r="T355" s="159" t="s">
        <v>142</v>
      </c>
      <c r="U355" s="159">
        <v>0</v>
      </c>
      <c r="V355" s="159">
        <f t="shared" ref="V355:V363" si="48">ROUND(E355*U355,2)</f>
        <v>0</v>
      </c>
      <c r="W355" s="159"/>
      <c r="X355" s="159" t="s">
        <v>168</v>
      </c>
      <c r="Y355" s="150"/>
      <c r="Z355" s="150"/>
      <c r="AA355" s="150"/>
      <c r="AB355" s="150"/>
      <c r="AC355" s="150"/>
      <c r="AD355" s="150"/>
      <c r="AE355" s="150"/>
      <c r="AF355" s="150"/>
      <c r="AG355" s="150" t="s">
        <v>169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5">
      <c r="A356" s="174">
        <v>174</v>
      </c>
      <c r="B356" s="175" t="s">
        <v>618</v>
      </c>
      <c r="C356" s="182" t="s">
        <v>619</v>
      </c>
      <c r="D356" s="176" t="s">
        <v>167</v>
      </c>
      <c r="E356" s="177">
        <v>1.2808999999999999</v>
      </c>
      <c r="F356" s="178"/>
      <c r="G356" s="179">
        <f t="shared" si="42"/>
        <v>0</v>
      </c>
      <c r="H356" s="160">
        <v>0</v>
      </c>
      <c r="I356" s="159">
        <f t="shared" si="43"/>
        <v>0</v>
      </c>
      <c r="J356" s="160">
        <v>168.5</v>
      </c>
      <c r="K356" s="159">
        <f t="shared" si="44"/>
        <v>215.83</v>
      </c>
      <c r="L356" s="159">
        <v>15</v>
      </c>
      <c r="M356" s="159">
        <f t="shared" si="45"/>
        <v>0</v>
      </c>
      <c r="N356" s="159">
        <v>0</v>
      </c>
      <c r="O356" s="159">
        <f t="shared" si="46"/>
        <v>0</v>
      </c>
      <c r="P356" s="159">
        <v>0</v>
      </c>
      <c r="Q356" s="159">
        <f t="shared" si="47"/>
        <v>0</v>
      </c>
      <c r="R356" s="159"/>
      <c r="S356" s="159" t="s">
        <v>142</v>
      </c>
      <c r="T356" s="159" t="s">
        <v>142</v>
      </c>
      <c r="U356" s="159">
        <v>0.27700000000000002</v>
      </c>
      <c r="V356" s="159">
        <f t="shared" si="48"/>
        <v>0.35</v>
      </c>
      <c r="W356" s="159"/>
      <c r="X356" s="159" t="s">
        <v>620</v>
      </c>
      <c r="Y356" s="150"/>
      <c r="Z356" s="150"/>
      <c r="AA356" s="150"/>
      <c r="AB356" s="150"/>
      <c r="AC356" s="150"/>
      <c r="AD356" s="150"/>
      <c r="AE356" s="150"/>
      <c r="AF356" s="150"/>
      <c r="AG356" s="150" t="s">
        <v>621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5">
      <c r="A357" s="174">
        <v>175</v>
      </c>
      <c r="B357" s="175" t="s">
        <v>622</v>
      </c>
      <c r="C357" s="182" t="s">
        <v>623</v>
      </c>
      <c r="D357" s="176" t="s">
        <v>167</v>
      </c>
      <c r="E357" s="177">
        <v>1.2808999999999999</v>
      </c>
      <c r="F357" s="178"/>
      <c r="G357" s="179">
        <f t="shared" si="42"/>
        <v>0</v>
      </c>
      <c r="H357" s="160">
        <v>0</v>
      </c>
      <c r="I357" s="159">
        <f t="shared" si="43"/>
        <v>0</v>
      </c>
      <c r="J357" s="160">
        <v>706</v>
      </c>
      <c r="K357" s="159">
        <f t="shared" si="44"/>
        <v>904.32</v>
      </c>
      <c r="L357" s="159">
        <v>15</v>
      </c>
      <c r="M357" s="159">
        <f t="shared" si="45"/>
        <v>0</v>
      </c>
      <c r="N357" s="159">
        <v>0</v>
      </c>
      <c r="O357" s="159">
        <f t="shared" si="46"/>
        <v>0</v>
      </c>
      <c r="P357" s="159">
        <v>0</v>
      </c>
      <c r="Q357" s="159">
        <f t="shared" si="47"/>
        <v>0</v>
      </c>
      <c r="R357" s="159"/>
      <c r="S357" s="159" t="s">
        <v>142</v>
      </c>
      <c r="T357" s="159" t="s">
        <v>142</v>
      </c>
      <c r="U357" s="159">
        <v>2.0089999999999999</v>
      </c>
      <c r="V357" s="159">
        <f t="shared" si="48"/>
        <v>2.57</v>
      </c>
      <c r="W357" s="159"/>
      <c r="X357" s="159" t="s">
        <v>620</v>
      </c>
      <c r="Y357" s="150"/>
      <c r="Z357" s="150"/>
      <c r="AA357" s="150"/>
      <c r="AB357" s="150"/>
      <c r="AC357" s="150"/>
      <c r="AD357" s="150"/>
      <c r="AE357" s="150"/>
      <c r="AF357" s="150"/>
      <c r="AG357" s="150" t="s">
        <v>621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5">
      <c r="A358" s="174">
        <v>176</v>
      </c>
      <c r="B358" s="175" t="s">
        <v>624</v>
      </c>
      <c r="C358" s="182" t="s">
        <v>625</v>
      </c>
      <c r="D358" s="176" t="s">
        <v>167</v>
      </c>
      <c r="E358" s="177">
        <v>1.2808999999999999</v>
      </c>
      <c r="F358" s="178"/>
      <c r="G358" s="179">
        <f t="shared" si="42"/>
        <v>0</v>
      </c>
      <c r="H358" s="160">
        <v>0</v>
      </c>
      <c r="I358" s="159">
        <f t="shared" si="43"/>
        <v>0</v>
      </c>
      <c r="J358" s="160">
        <v>337</v>
      </c>
      <c r="K358" s="159">
        <f t="shared" si="44"/>
        <v>431.66</v>
      </c>
      <c r="L358" s="159">
        <v>15</v>
      </c>
      <c r="M358" s="159">
        <f t="shared" si="45"/>
        <v>0</v>
      </c>
      <c r="N358" s="159">
        <v>0</v>
      </c>
      <c r="O358" s="159">
        <f t="shared" si="46"/>
        <v>0</v>
      </c>
      <c r="P358" s="159">
        <v>0</v>
      </c>
      <c r="Q358" s="159">
        <f t="shared" si="47"/>
        <v>0</v>
      </c>
      <c r="R358" s="159"/>
      <c r="S358" s="159" t="s">
        <v>142</v>
      </c>
      <c r="T358" s="159" t="s">
        <v>142</v>
      </c>
      <c r="U358" s="159">
        <v>0.95899999999999996</v>
      </c>
      <c r="V358" s="159">
        <f t="shared" si="48"/>
        <v>1.23</v>
      </c>
      <c r="W358" s="159"/>
      <c r="X358" s="159" t="s">
        <v>620</v>
      </c>
      <c r="Y358" s="150"/>
      <c r="Z358" s="150"/>
      <c r="AA358" s="150"/>
      <c r="AB358" s="150"/>
      <c r="AC358" s="150"/>
      <c r="AD358" s="150"/>
      <c r="AE358" s="150"/>
      <c r="AF358" s="150"/>
      <c r="AG358" s="150" t="s">
        <v>621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5">
      <c r="A359" s="174">
        <v>177</v>
      </c>
      <c r="B359" s="175" t="s">
        <v>626</v>
      </c>
      <c r="C359" s="182" t="s">
        <v>627</v>
      </c>
      <c r="D359" s="176" t="s">
        <v>167</v>
      </c>
      <c r="E359" s="177">
        <v>1.2808999999999999</v>
      </c>
      <c r="F359" s="178"/>
      <c r="G359" s="179">
        <f t="shared" si="42"/>
        <v>0</v>
      </c>
      <c r="H359" s="160">
        <v>0</v>
      </c>
      <c r="I359" s="159">
        <f t="shared" si="43"/>
        <v>0</v>
      </c>
      <c r="J359" s="160">
        <v>234.5</v>
      </c>
      <c r="K359" s="159">
        <f t="shared" si="44"/>
        <v>300.37</v>
      </c>
      <c r="L359" s="159">
        <v>15</v>
      </c>
      <c r="M359" s="159">
        <f t="shared" si="45"/>
        <v>0</v>
      </c>
      <c r="N359" s="159">
        <v>0</v>
      </c>
      <c r="O359" s="159">
        <f t="shared" si="46"/>
        <v>0</v>
      </c>
      <c r="P359" s="159">
        <v>0</v>
      </c>
      <c r="Q359" s="159">
        <f t="shared" si="47"/>
        <v>0</v>
      </c>
      <c r="R359" s="159"/>
      <c r="S359" s="159" t="s">
        <v>142</v>
      </c>
      <c r="T359" s="159" t="s">
        <v>142</v>
      </c>
      <c r="U359" s="159">
        <v>0.49</v>
      </c>
      <c r="V359" s="159">
        <f t="shared" si="48"/>
        <v>0.63</v>
      </c>
      <c r="W359" s="159"/>
      <c r="X359" s="159" t="s">
        <v>620</v>
      </c>
      <c r="Y359" s="150"/>
      <c r="Z359" s="150"/>
      <c r="AA359" s="150"/>
      <c r="AB359" s="150"/>
      <c r="AC359" s="150"/>
      <c r="AD359" s="150"/>
      <c r="AE359" s="150"/>
      <c r="AF359" s="150"/>
      <c r="AG359" s="150" t="s">
        <v>621</v>
      </c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5">
      <c r="A360" s="174">
        <v>178</v>
      </c>
      <c r="B360" s="175" t="s">
        <v>628</v>
      </c>
      <c r="C360" s="182" t="s">
        <v>629</v>
      </c>
      <c r="D360" s="176" t="s">
        <v>167</v>
      </c>
      <c r="E360" s="177">
        <v>25.617999999999999</v>
      </c>
      <c r="F360" s="178"/>
      <c r="G360" s="179">
        <f t="shared" si="42"/>
        <v>0</v>
      </c>
      <c r="H360" s="160">
        <v>0</v>
      </c>
      <c r="I360" s="159">
        <f t="shared" si="43"/>
        <v>0</v>
      </c>
      <c r="J360" s="160">
        <v>16</v>
      </c>
      <c r="K360" s="159">
        <f t="shared" si="44"/>
        <v>409.89</v>
      </c>
      <c r="L360" s="159">
        <v>15</v>
      </c>
      <c r="M360" s="159">
        <f t="shared" si="45"/>
        <v>0</v>
      </c>
      <c r="N360" s="159">
        <v>0</v>
      </c>
      <c r="O360" s="159">
        <f t="shared" si="46"/>
        <v>0</v>
      </c>
      <c r="P360" s="159">
        <v>0</v>
      </c>
      <c r="Q360" s="159">
        <f t="shared" si="47"/>
        <v>0</v>
      </c>
      <c r="R360" s="159"/>
      <c r="S360" s="159" t="s">
        <v>142</v>
      </c>
      <c r="T360" s="159" t="s">
        <v>142</v>
      </c>
      <c r="U360" s="159">
        <v>0</v>
      </c>
      <c r="V360" s="159">
        <f t="shared" si="48"/>
        <v>0</v>
      </c>
      <c r="W360" s="159"/>
      <c r="X360" s="159" t="s">
        <v>620</v>
      </c>
      <c r="Y360" s="150"/>
      <c r="Z360" s="150"/>
      <c r="AA360" s="150"/>
      <c r="AB360" s="150"/>
      <c r="AC360" s="150"/>
      <c r="AD360" s="150"/>
      <c r="AE360" s="150"/>
      <c r="AF360" s="150"/>
      <c r="AG360" s="150" t="s">
        <v>621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5">
      <c r="A361" s="174">
        <v>179</v>
      </c>
      <c r="B361" s="175" t="s">
        <v>630</v>
      </c>
      <c r="C361" s="182" t="s">
        <v>631</v>
      </c>
      <c r="D361" s="176" t="s">
        <v>167</v>
      </c>
      <c r="E361" s="177">
        <v>1.2808999999999999</v>
      </c>
      <c r="F361" s="178"/>
      <c r="G361" s="179">
        <f t="shared" si="42"/>
        <v>0</v>
      </c>
      <c r="H361" s="160">
        <v>0</v>
      </c>
      <c r="I361" s="159">
        <f t="shared" si="43"/>
        <v>0</v>
      </c>
      <c r="J361" s="160">
        <v>331</v>
      </c>
      <c r="K361" s="159">
        <f t="shared" si="44"/>
        <v>423.98</v>
      </c>
      <c r="L361" s="159">
        <v>15</v>
      </c>
      <c r="M361" s="159">
        <f t="shared" si="45"/>
        <v>0</v>
      </c>
      <c r="N361" s="159">
        <v>0</v>
      </c>
      <c r="O361" s="159">
        <f t="shared" si="46"/>
        <v>0</v>
      </c>
      <c r="P361" s="159">
        <v>0</v>
      </c>
      <c r="Q361" s="159">
        <f t="shared" si="47"/>
        <v>0</v>
      </c>
      <c r="R361" s="159"/>
      <c r="S361" s="159" t="s">
        <v>142</v>
      </c>
      <c r="T361" s="159" t="s">
        <v>142</v>
      </c>
      <c r="U361" s="159">
        <v>0.94199999999999995</v>
      </c>
      <c r="V361" s="159">
        <f t="shared" si="48"/>
        <v>1.21</v>
      </c>
      <c r="W361" s="159"/>
      <c r="X361" s="159" t="s">
        <v>620</v>
      </c>
      <c r="Y361" s="150"/>
      <c r="Z361" s="150"/>
      <c r="AA361" s="150"/>
      <c r="AB361" s="150"/>
      <c r="AC361" s="150"/>
      <c r="AD361" s="150"/>
      <c r="AE361" s="150"/>
      <c r="AF361" s="150"/>
      <c r="AG361" s="150" t="s">
        <v>621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5">
      <c r="A362" s="174">
        <v>180</v>
      </c>
      <c r="B362" s="175" t="s">
        <v>632</v>
      </c>
      <c r="C362" s="182" t="s">
        <v>633</v>
      </c>
      <c r="D362" s="176" t="s">
        <v>167</v>
      </c>
      <c r="E362" s="177">
        <v>3.8426999999999998</v>
      </c>
      <c r="F362" s="178"/>
      <c r="G362" s="179">
        <f t="shared" si="42"/>
        <v>0</v>
      </c>
      <c r="H362" s="160">
        <v>0</v>
      </c>
      <c r="I362" s="159">
        <f t="shared" si="43"/>
        <v>0</v>
      </c>
      <c r="J362" s="160">
        <v>36.9</v>
      </c>
      <c r="K362" s="159">
        <f t="shared" si="44"/>
        <v>141.80000000000001</v>
      </c>
      <c r="L362" s="159">
        <v>15</v>
      </c>
      <c r="M362" s="159">
        <f t="shared" si="45"/>
        <v>0</v>
      </c>
      <c r="N362" s="159">
        <v>0</v>
      </c>
      <c r="O362" s="159">
        <f t="shared" si="46"/>
        <v>0</v>
      </c>
      <c r="P362" s="159">
        <v>0</v>
      </c>
      <c r="Q362" s="159">
        <f t="shared" si="47"/>
        <v>0</v>
      </c>
      <c r="R362" s="159"/>
      <c r="S362" s="159" t="s">
        <v>142</v>
      </c>
      <c r="T362" s="159" t="s">
        <v>142</v>
      </c>
      <c r="U362" s="159">
        <v>0.105</v>
      </c>
      <c r="V362" s="159">
        <f t="shared" si="48"/>
        <v>0.4</v>
      </c>
      <c r="W362" s="159"/>
      <c r="X362" s="159" t="s">
        <v>620</v>
      </c>
      <c r="Y362" s="150"/>
      <c r="Z362" s="150"/>
      <c r="AA362" s="150"/>
      <c r="AB362" s="150"/>
      <c r="AC362" s="150"/>
      <c r="AD362" s="150"/>
      <c r="AE362" s="150"/>
      <c r="AF362" s="150"/>
      <c r="AG362" s="150" t="s">
        <v>621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5">
      <c r="A363" s="168">
        <v>181</v>
      </c>
      <c r="B363" s="169" t="s">
        <v>634</v>
      </c>
      <c r="C363" s="183" t="s">
        <v>635</v>
      </c>
      <c r="D363" s="170" t="s">
        <v>167</v>
      </c>
      <c r="E363" s="171">
        <v>1.2808999999999999</v>
      </c>
      <c r="F363" s="172"/>
      <c r="G363" s="173">
        <f t="shared" si="42"/>
        <v>0</v>
      </c>
      <c r="H363" s="160">
        <v>0</v>
      </c>
      <c r="I363" s="159">
        <f t="shared" si="43"/>
        <v>0</v>
      </c>
      <c r="J363" s="160">
        <v>900</v>
      </c>
      <c r="K363" s="159">
        <f t="shared" si="44"/>
        <v>1152.81</v>
      </c>
      <c r="L363" s="159">
        <v>15</v>
      </c>
      <c r="M363" s="159">
        <f t="shared" si="45"/>
        <v>0</v>
      </c>
      <c r="N363" s="159">
        <v>0</v>
      </c>
      <c r="O363" s="159">
        <f t="shared" si="46"/>
        <v>0</v>
      </c>
      <c r="P363" s="159">
        <v>0</v>
      </c>
      <c r="Q363" s="159">
        <f t="shared" si="47"/>
        <v>0</v>
      </c>
      <c r="R363" s="159"/>
      <c r="S363" s="159" t="s">
        <v>636</v>
      </c>
      <c r="T363" s="159" t="s">
        <v>143</v>
      </c>
      <c r="U363" s="159">
        <v>0</v>
      </c>
      <c r="V363" s="159">
        <f t="shared" si="48"/>
        <v>0</v>
      </c>
      <c r="W363" s="159"/>
      <c r="X363" s="159" t="s">
        <v>620</v>
      </c>
      <c r="Y363" s="150"/>
      <c r="Z363" s="150"/>
      <c r="AA363" s="150"/>
      <c r="AB363" s="150"/>
      <c r="AC363" s="150"/>
      <c r="AD363" s="150"/>
      <c r="AE363" s="150"/>
      <c r="AF363" s="150"/>
      <c r="AG363" s="150" t="s">
        <v>621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x14ac:dyDescent="0.25">
      <c r="A364" s="3"/>
      <c r="B364" s="4"/>
      <c r="C364" s="184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AE364">
        <v>15</v>
      </c>
      <c r="AF364">
        <v>21</v>
      </c>
      <c r="AG364" t="s">
        <v>124</v>
      </c>
    </row>
    <row r="365" spans="1:60" x14ac:dyDescent="0.25">
      <c r="A365" s="153"/>
      <c r="B365" s="154" t="s">
        <v>31</v>
      </c>
      <c r="C365" s="185"/>
      <c r="D365" s="155"/>
      <c r="E365" s="156"/>
      <c r="F365" s="156"/>
      <c r="G365" s="180">
        <f>G8+G30+G35+G61+G74+G77+G85+G96+G98+G106+G108+G116+G123+G152+G157+G188+G193+G211+G237+G267+G275+G309+G311+G350+G354</f>
        <v>0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AE365">
        <f>SUMIF(L7:L363,AE364,G7:G363)</f>
        <v>0</v>
      </c>
      <c r="AF365">
        <f>SUMIF(L7:L363,AF364,G7:G363)</f>
        <v>0</v>
      </c>
      <c r="AG365" t="s">
        <v>161</v>
      </c>
    </row>
    <row r="366" spans="1:60" x14ac:dyDescent="0.25">
      <c r="A366" s="3"/>
      <c r="B366" s="4"/>
      <c r="C366" s="184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5">
      <c r="A367" s="3"/>
      <c r="B367" s="4"/>
      <c r="C367" s="184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60" x14ac:dyDescent="0.25">
      <c r="A368" s="264" t="s">
        <v>162</v>
      </c>
      <c r="B368" s="264"/>
      <c r="C368" s="265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33" x14ac:dyDescent="0.25">
      <c r="A369" s="245"/>
      <c r="B369" s="246"/>
      <c r="C369" s="247"/>
      <c r="D369" s="246"/>
      <c r="E369" s="246"/>
      <c r="F369" s="246"/>
      <c r="G369" s="248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AG369" t="s">
        <v>163</v>
      </c>
    </row>
    <row r="370" spans="1:33" x14ac:dyDescent="0.25">
      <c r="A370" s="249"/>
      <c r="B370" s="250"/>
      <c r="C370" s="251"/>
      <c r="D370" s="250"/>
      <c r="E370" s="250"/>
      <c r="F370" s="250"/>
      <c r="G370" s="25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5">
      <c r="A371" s="249"/>
      <c r="B371" s="250"/>
      <c r="C371" s="251"/>
      <c r="D371" s="250"/>
      <c r="E371" s="250"/>
      <c r="F371" s="250"/>
      <c r="G371" s="25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33" x14ac:dyDescent="0.25">
      <c r="A372" s="249"/>
      <c r="B372" s="250"/>
      <c r="C372" s="251"/>
      <c r="D372" s="250"/>
      <c r="E372" s="250"/>
      <c r="F372" s="250"/>
      <c r="G372" s="25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33" x14ac:dyDescent="0.25">
      <c r="A373" s="253"/>
      <c r="B373" s="254"/>
      <c r="C373" s="255"/>
      <c r="D373" s="254"/>
      <c r="E373" s="254"/>
      <c r="F373" s="254"/>
      <c r="G373" s="25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33" x14ac:dyDescent="0.25">
      <c r="A374" s="3"/>
      <c r="B374" s="4"/>
      <c r="C374" s="184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33" x14ac:dyDescent="0.25">
      <c r="C375" s="186"/>
      <c r="D375" s="10"/>
      <c r="AG375" t="s">
        <v>164</v>
      </c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69:G373"/>
    <mergeCell ref="A1:G1"/>
    <mergeCell ref="C2:G2"/>
    <mergeCell ref="C3:G3"/>
    <mergeCell ref="C4:G4"/>
    <mergeCell ref="A368:C36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1C0C3-4010-4E57-B719-3FE2BC8AC304}">
  <sheetPr>
    <outlinePr summaryBelow="0"/>
  </sheetPr>
  <dimension ref="A1:BH4985"/>
  <sheetViews>
    <sheetView workbookViewId="0">
      <pane ySplit="7" topLeftCell="A8" activePane="bottomLeft" state="frozen"/>
      <selection pane="bottomLeft" activeCell="AA351" sqref="AA351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7</v>
      </c>
      <c r="B1" s="257"/>
      <c r="C1" s="257"/>
      <c r="D1" s="257"/>
      <c r="E1" s="257"/>
      <c r="F1" s="257"/>
      <c r="G1" s="257"/>
      <c r="AG1" t="s">
        <v>112</v>
      </c>
    </row>
    <row r="2" spans="1:60" ht="25.05" customHeight="1" x14ac:dyDescent="0.25">
      <c r="A2" s="142" t="s">
        <v>8</v>
      </c>
      <c r="B2" s="49"/>
      <c r="C2" s="258" t="s">
        <v>788</v>
      </c>
      <c r="D2" s="259"/>
      <c r="E2" s="259"/>
      <c r="F2" s="259"/>
      <c r="G2" s="260"/>
      <c r="AG2" t="s">
        <v>113</v>
      </c>
    </row>
    <row r="3" spans="1:60" ht="25.05" customHeight="1" x14ac:dyDescent="0.25">
      <c r="A3" s="142" t="s">
        <v>9</v>
      </c>
      <c r="B3" s="49"/>
      <c r="C3" s="258" t="s">
        <v>789</v>
      </c>
      <c r="D3" s="259"/>
      <c r="E3" s="259"/>
      <c r="F3" s="259"/>
      <c r="G3" s="260"/>
      <c r="AC3" s="124" t="s">
        <v>113</v>
      </c>
      <c r="AG3" t="s">
        <v>114</v>
      </c>
    </row>
    <row r="4" spans="1:60" ht="25.05" customHeight="1" x14ac:dyDescent="0.25">
      <c r="A4" s="143" t="s">
        <v>10</v>
      </c>
      <c r="B4" s="144"/>
      <c r="C4" s="261" t="s">
        <v>50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6" t="s">
        <v>116</v>
      </c>
      <c r="B6" s="148" t="s">
        <v>117</v>
      </c>
      <c r="C6" s="148" t="s">
        <v>118</v>
      </c>
      <c r="D6" s="147" t="s">
        <v>119</v>
      </c>
      <c r="E6" s="146" t="s">
        <v>120</v>
      </c>
      <c r="F6" s="145" t="s">
        <v>121</v>
      </c>
      <c r="G6" s="146" t="s">
        <v>31</v>
      </c>
      <c r="H6" s="149" t="s">
        <v>32</v>
      </c>
      <c r="I6" s="149" t="s">
        <v>122</v>
      </c>
      <c r="J6" s="149" t="s">
        <v>33</v>
      </c>
      <c r="K6" s="149" t="s">
        <v>123</v>
      </c>
      <c r="L6" s="149" t="s">
        <v>124</v>
      </c>
      <c r="M6" s="149" t="s">
        <v>125</v>
      </c>
      <c r="N6" s="149" t="s">
        <v>126</v>
      </c>
      <c r="O6" s="149" t="s">
        <v>127</v>
      </c>
      <c r="P6" s="149" t="s">
        <v>128</v>
      </c>
      <c r="Q6" s="149" t="s">
        <v>129</v>
      </c>
      <c r="R6" s="149" t="s">
        <v>130</v>
      </c>
      <c r="S6" s="149" t="s">
        <v>131</v>
      </c>
      <c r="T6" s="149" t="s">
        <v>132</v>
      </c>
      <c r="U6" s="149" t="s">
        <v>133</v>
      </c>
      <c r="V6" s="149" t="s">
        <v>134</v>
      </c>
      <c r="W6" s="149" t="s">
        <v>135</v>
      </c>
      <c r="X6" s="149" t="s">
        <v>136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2" t="s">
        <v>137</v>
      </c>
      <c r="B8" s="163" t="s">
        <v>57</v>
      </c>
      <c r="C8" s="181" t="s">
        <v>58</v>
      </c>
      <c r="D8" s="164"/>
      <c r="E8" s="165"/>
      <c r="F8" s="166"/>
      <c r="G8" s="167">
        <f>SUMIF(AG9:AG29,"&lt;&gt;NOR",G9:G29)</f>
        <v>0</v>
      </c>
      <c r="H8" s="161"/>
      <c r="I8" s="161">
        <f>SUM(I9:I29)</f>
        <v>6230.45</v>
      </c>
      <c r="J8" s="161"/>
      <c r="K8" s="161">
        <f>SUM(K9:K29)</f>
        <v>9281.81</v>
      </c>
      <c r="L8" s="161"/>
      <c r="M8" s="161">
        <f>SUM(M9:M29)</f>
        <v>0</v>
      </c>
      <c r="N8" s="161"/>
      <c r="O8" s="161">
        <f>SUM(O9:O29)</f>
        <v>0.70000000000000018</v>
      </c>
      <c r="P8" s="161"/>
      <c r="Q8" s="161">
        <f>SUM(Q9:Q29)</f>
        <v>0</v>
      </c>
      <c r="R8" s="161"/>
      <c r="S8" s="161"/>
      <c r="T8" s="161"/>
      <c r="U8" s="161"/>
      <c r="V8" s="161">
        <f>SUM(V9:V29)</f>
        <v>12.67</v>
      </c>
      <c r="W8" s="161"/>
      <c r="X8" s="161"/>
      <c r="AG8" t="s">
        <v>138</v>
      </c>
    </row>
    <row r="9" spans="1:60" outlineLevel="1" x14ac:dyDescent="0.25">
      <c r="A9" s="168">
        <v>1</v>
      </c>
      <c r="B9" s="169" t="s">
        <v>165</v>
      </c>
      <c r="C9" s="183" t="s">
        <v>166</v>
      </c>
      <c r="D9" s="170" t="s">
        <v>167</v>
      </c>
      <c r="E9" s="171">
        <v>6.7299999999999999E-3</v>
      </c>
      <c r="F9" s="172"/>
      <c r="G9" s="173">
        <f>ROUND(E9*F9,2)</f>
        <v>0</v>
      </c>
      <c r="H9" s="160">
        <v>42724.55</v>
      </c>
      <c r="I9" s="159">
        <f>ROUND(E9*H9,2)</f>
        <v>287.54000000000002</v>
      </c>
      <c r="J9" s="160">
        <v>9555.4500000000007</v>
      </c>
      <c r="K9" s="159">
        <f>ROUND(E9*J9,2)</f>
        <v>64.31</v>
      </c>
      <c r="L9" s="159">
        <v>15</v>
      </c>
      <c r="M9" s="159">
        <f>G9*(1+L9/100)</f>
        <v>0</v>
      </c>
      <c r="N9" s="159">
        <v>1.0900000000000001</v>
      </c>
      <c r="O9" s="159">
        <f>ROUND(E9*N9,2)</f>
        <v>0.01</v>
      </c>
      <c r="P9" s="159">
        <v>0</v>
      </c>
      <c r="Q9" s="159">
        <f>ROUND(E9*P9,2)</f>
        <v>0</v>
      </c>
      <c r="R9" s="159"/>
      <c r="S9" s="159" t="s">
        <v>142</v>
      </c>
      <c r="T9" s="159" t="s">
        <v>142</v>
      </c>
      <c r="U9" s="159">
        <v>20.6</v>
      </c>
      <c r="V9" s="159">
        <f>ROUND(E9*U9,2)</f>
        <v>0.14000000000000001</v>
      </c>
      <c r="W9" s="159"/>
      <c r="X9" s="159" t="s">
        <v>168</v>
      </c>
      <c r="Y9" s="150"/>
      <c r="Z9" s="150"/>
      <c r="AA9" s="150"/>
      <c r="AB9" s="150"/>
      <c r="AC9" s="150"/>
      <c r="AD9" s="150"/>
      <c r="AE9" s="150"/>
      <c r="AF9" s="150"/>
      <c r="AG9" s="150" t="s">
        <v>169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57"/>
      <c r="B10" s="158"/>
      <c r="C10" s="191" t="s">
        <v>170</v>
      </c>
      <c r="D10" s="187"/>
      <c r="E10" s="188">
        <v>6.7299999999999999E-3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171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4">
        <v>2</v>
      </c>
      <c r="B11" s="175" t="s">
        <v>172</v>
      </c>
      <c r="C11" s="182" t="s">
        <v>173</v>
      </c>
      <c r="D11" s="176" t="s">
        <v>174</v>
      </c>
      <c r="E11" s="177">
        <v>1</v>
      </c>
      <c r="F11" s="178"/>
      <c r="G11" s="179">
        <f>ROUND(E11*F11,2)</f>
        <v>0</v>
      </c>
      <c r="H11" s="160">
        <v>7.79</v>
      </c>
      <c r="I11" s="159">
        <f>ROUND(E11*H11,2)</f>
        <v>7.79</v>
      </c>
      <c r="J11" s="160">
        <v>473.71</v>
      </c>
      <c r="K11" s="159">
        <f>ROUND(E11*J11,2)</f>
        <v>473.71</v>
      </c>
      <c r="L11" s="159">
        <v>15</v>
      </c>
      <c r="M11" s="159">
        <f>G11*(1+L11/100)</f>
        <v>0</v>
      </c>
      <c r="N11" s="159">
        <v>1.6000000000000001E-4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142</v>
      </c>
      <c r="T11" s="159" t="s">
        <v>142</v>
      </c>
      <c r="U11" s="159">
        <v>0.94</v>
      </c>
      <c r="V11" s="159">
        <f>ROUND(E11*U11,2)</f>
        <v>0.94</v>
      </c>
      <c r="W11" s="159"/>
      <c r="X11" s="159" t="s">
        <v>168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169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4">
        <v>3</v>
      </c>
      <c r="B12" s="175" t="s">
        <v>175</v>
      </c>
      <c r="C12" s="182" t="s">
        <v>176</v>
      </c>
      <c r="D12" s="176" t="s">
        <v>174</v>
      </c>
      <c r="E12" s="177">
        <v>1</v>
      </c>
      <c r="F12" s="178"/>
      <c r="G12" s="179">
        <f>ROUND(E12*F12,2)</f>
        <v>0</v>
      </c>
      <c r="H12" s="160">
        <v>11.69</v>
      </c>
      <c r="I12" s="159">
        <f>ROUND(E12*H12,2)</f>
        <v>11.69</v>
      </c>
      <c r="J12" s="160">
        <v>524.30999999999995</v>
      </c>
      <c r="K12" s="159">
        <f>ROUND(E12*J12,2)</f>
        <v>524.30999999999995</v>
      </c>
      <c r="L12" s="159">
        <v>15</v>
      </c>
      <c r="M12" s="159">
        <f>G12*(1+L12/100)</f>
        <v>0</v>
      </c>
      <c r="N12" s="159">
        <v>2.4000000000000001E-4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142</v>
      </c>
      <c r="T12" s="159" t="s">
        <v>142</v>
      </c>
      <c r="U12" s="159">
        <v>1.04</v>
      </c>
      <c r="V12" s="159">
        <f>ROUND(E12*U12,2)</f>
        <v>1.04</v>
      </c>
      <c r="W12" s="159"/>
      <c r="X12" s="159" t="s">
        <v>168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169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68">
        <v>4</v>
      </c>
      <c r="B13" s="169" t="s">
        <v>177</v>
      </c>
      <c r="C13" s="183" t="s">
        <v>178</v>
      </c>
      <c r="D13" s="170" t="s">
        <v>179</v>
      </c>
      <c r="E13" s="171">
        <v>4.58</v>
      </c>
      <c r="F13" s="172"/>
      <c r="G13" s="173">
        <f>ROUND(E13*F13,2)</f>
        <v>0</v>
      </c>
      <c r="H13" s="160">
        <v>494.06</v>
      </c>
      <c r="I13" s="159">
        <f>ROUND(E13*H13,2)</f>
        <v>2262.79</v>
      </c>
      <c r="J13" s="160">
        <v>252.94</v>
      </c>
      <c r="K13" s="159">
        <f>ROUND(E13*J13,2)</f>
        <v>1158.47</v>
      </c>
      <c r="L13" s="159">
        <v>15</v>
      </c>
      <c r="M13" s="159">
        <f>G13*(1+L13/100)</f>
        <v>0</v>
      </c>
      <c r="N13" s="159">
        <v>7.4709999999999999E-2</v>
      </c>
      <c r="O13" s="159">
        <f>ROUND(E13*N13,2)</f>
        <v>0.34</v>
      </c>
      <c r="P13" s="159">
        <v>0</v>
      </c>
      <c r="Q13" s="159">
        <f>ROUND(E13*P13,2)</f>
        <v>0</v>
      </c>
      <c r="R13" s="159"/>
      <c r="S13" s="159" t="s">
        <v>142</v>
      </c>
      <c r="T13" s="159" t="s">
        <v>142</v>
      </c>
      <c r="U13" s="159">
        <v>0.52915000000000001</v>
      </c>
      <c r="V13" s="159">
        <f>ROUND(E13*U13,2)</f>
        <v>2.42</v>
      </c>
      <c r="W13" s="159"/>
      <c r="X13" s="159" t="s">
        <v>168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169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57"/>
      <c r="B14" s="158"/>
      <c r="C14" s="191" t="s">
        <v>180</v>
      </c>
      <c r="D14" s="187"/>
      <c r="E14" s="188">
        <v>5.98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171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57"/>
      <c r="B15" s="158"/>
      <c r="C15" s="191" t="s">
        <v>181</v>
      </c>
      <c r="D15" s="187"/>
      <c r="E15" s="188">
        <v>-1.4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171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68">
        <v>5</v>
      </c>
      <c r="B16" s="169" t="s">
        <v>182</v>
      </c>
      <c r="C16" s="183" t="s">
        <v>183</v>
      </c>
      <c r="D16" s="170" t="s">
        <v>184</v>
      </c>
      <c r="E16" s="171">
        <v>5.2</v>
      </c>
      <c r="F16" s="172"/>
      <c r="G16" s="173">
        <f>ROUND(E16*F16,2)</f>
        <v>0</v>
      </c>
      <c r="H16" s="160">
        <v>24.99</v>
      </c>
      <c r="I16" s="159">
        <f>ROUND(E16*H16,2)</f>
        <v>129.94999999999999</v>
      </c>
      <c r="J16" s="160">
        <v>108.51</v>
      </c>
      <c r="K16" s="159">
        <f>ROUND(E16*J16,2)</f>
        <v>564.25</v>
      </c>
      <c r="L16" s="159">
        <v>15</v>
      </c>
      <c r="M16" s="159">
        <f>G16*(1+L16/100)</f>
        <v>0</v>
      </c>
      <c r="N16" s="159">
        <v>1.0200000000000001E-3</v>
      </c>
      <c r="O16" s="159">
        <f>ROUND(E16*N16,2)</f>
        <v>0.01</v>
      </c>
      <c r="P16" s="159">
        <v>0</v>
      </c>
      <c r="Q16" s="159">
        <f>ROUND(E16*P16,2)</f>
        <v>0</v>
      </c>
      <c r="R16" s="159"/>
      <c r="S16" s="159" t="s">
        <v>142</v>
      </c>
      <c r="T16" s="159" t="s">
        <v>142</v>
      </c>
      <c r="U16" s="159">
        <v>0.223</v>
      </c>
      <c r="V16" s="159">
        <f>ROUND(E16*U16,2)</f>
        <v>1.1599999999999999</v>
      </c>
      <c r="W16" s="159"/>
      <c r="X16" s="159" t="s">
        <v>168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169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7"/>
      <c r="B17" s="158"/>
      <c r="C17" s="191" t="s">
        <v>185</v>
      </c>
      <c r="D17" s="187"/>
      <c r="E17" s="188">
        <v>5.2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171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68">
        <v>6</v>
      </c>
      <c r="B18" s="169" t="s">
        <v>186</v>
      </c>
      <c r="C18" s="183" t="s">
        <v>187</v>
      </c>
      <c r="D18" s="170" t="s">
        <v>179</v>
      </c>
      <c r="E18" s="171">
        <v>3.8250000000000002</v>
      </c>
      <c r="F18" s="172"/>
      <c r="G18" s="173">
        <f>ROUND(E18*F18,2)</f>
        <v>0</v>
      </c>
      <c r="H18" s="160">
        <v>473.03</v>
      </c>
      <c r="I18" s="159">
        <f>ROUND(E18*H18,2)</f>
        <v>1809.34</v>
      </c>
      <c r="J18" s="160">
        <v>371.97</v>
      </c>
      <c r="K18" s="159">
        <f>ROUND(E18*J18,2)</f>
        <v>1422.79</v>
      </c>
      <c r="L18" s="159">
        <v>15</v>
      </c>
      <c r="M18" s="159">
        <f>G18*(1+L18/100)</f>
        <v>0</v>
      </c>
      <c r="N18" s="159">
        <v>7.392E-2</v>
      </c>
      <c r="O18" s="159">
        <f>ROUND(E18*N18,2)</f>
        <v>0.28000000000000003</v>
      </c>
      <c r="P18" s="159">
        <v>0</v>
      </c>
      <c r="Q18" s="159">
        <f>ROUND(E18*P18,2)</f>
        <v>0</v>
      </c>
      <c r="R18" s="159"/>
      <c r="S18" s="159" t="s">
        <v>142</v>
      </c>
      <c r="T18" s="159" t="s">
        <v>142</v>
      </c>
      <c r="U18" s="159">
        <v>0.77700000000000002</v>
      </c>
      <c r="V18" s="159">
        <f>ROUND(E18*U18,2)</f>
        <v>2.97</v>
      </c>
      <c r="W18" s="159"/>
      <c r="X18" s="159" t="s">
        <v>168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169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57"/>
      <c r="B19" s="158"/>
      <c r="C19" s="191" t="s">
        <v>188</v>
      </c>
      <c r="D19" s="187"/>
      <c r="E19" s="188">
        <v>2.1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171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57"/>
      <c r="B20" s="158"/>
      <c r="C20" s="191" t="s">
        <v>637</v>
      </c>
      <c r="D20" s="187"/>
      <c r="E20" s="188">
        <v>1.7250000000000001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171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68">
        <v>7</v>
      </c>
      <c r="B21" s="169" t="s">
        <v>190</v>
      </c>
      <c r="C21" s="183" t="s">
        <v>191</v>
      </c>
      <c r="D21" s="170" t="s">
        <v>179</v>
      </c>
      <c r="E21" s="171">
        <v>6.89</v>
      </c>
      <c r="F21" s="172"/>
      <c r="G21" s="173">
        <f>ROUND(E21*F21,2)</f>
        <v>0</v>
      </c>
      <c r="H21" s="160">
        <v>0</v>
      </c>
      <c r="I21" s="159">
        <f>ROUND(E21*H21,2)</f>
        <v>0</v>
      </c>
      <c r="J21" s="160">
        <v>292.5</v>
      </c>
      <c r="K21" s="159">
        <f>ROUND(E21*J21,2)</f>
        <v>2015.33</v>
      </c>
      <c r="L21" s="159">
        <v>15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142</v>
      </c>
      <c r="T21" s="159" t="s">
        <v>142</v>
      </c>
      <c r="U21" s="159">
        <v>0.57999999999999996</v>
      </c>
      <c r="V21" s="159">
        <f>ROUND(E21*U21,2)</f>
        <v>4</v>
      </c>
      <c r="W21" s="159"/>
      <c r="X21" s="159" t="s">
        <v>168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169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57"/>
      <c r="B22" s="158"/>
      <c r="C22" s="191" t="s">
        <v>192</v>
      </c>
      <c r="D22" s="187"/>
      <c r="E22" s="188">
        <v>3.68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171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57"/>
      <c r="B23" s="158"/>
      <c r="C23" s="191" t="s">
        <v>193</v>
      </c>
      <c r="D23" s="187"/>
      <c r="E23" s="188">
        <v>3.21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171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74">
        <v>8</v>
      </c>
      <c r="B24" s="175" t="s">
        <v>46</v>
      </c>
      <c r="C24" s="182" t="s">
        <v>194</v>
      </c>
      <c r="D24" s="176" t="s">
        <v>195</v>
      </c>
      <c r="E24" s="177">
        <v>1</v>
      </c>
      <c r="F24" s="178"/>
      <c r="G24" s="179">
        <f>ROUND(E24*F24,2)</f>
        <v>0</v>
      </c>
      <c r="H24" s="160">
        <v>1346</v>
      </c>
      <c r="I24" s="159">
        <f>ROUND(E24*H24,2)</f>
        <v>1346</v>
      </c>
      <c r="J24" s="160">
        <v>0</v>
      </c>
      <c r="K24" s="159">
        <f>ROUND(E24*J24,2)</f>
        <v>0</v>
      </c>
      <c r="L24" s="159">
        <v>15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154</v>
      </c>
      <c r="T24" s="159" t="s">
        <v>143</v>
      </c>
      <c r="U24" s="159">
        <v>0</v>
      </c>
      <c r="V24" s="159">
        <f>ROUND(E24*U24,2)</f>
        <v>0</v>
      </c>
      <c r="W24" s="159"/>
      <c r="X24" s="159" t="s">
        <v>196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197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5">
      <c r="A25" s="168">
        <v>9</v>
      </c>
      <c r="B25" s="169" t="s">
        <v>198</v>
      </c>
      <c r="C25" s="183" t="s">
        <v>199</v>
      </c>
      <c r="D25" s="170" t="s">
        <v>167</v>
      </c>
      <c r="E25" s="171">
        <v>6.7299999999999999E-3</v>
      </c>
      <c r="F25" s="172"/>
      <c r="G25" s="173">
        <f>ROUND(E25*F25,2)</f>
        <v>0</v>
      </c>
      <c r="H25" s="160">
        <v>40320</v>
      </c>
      <c r="I25" s="159">
        <f>ROUND(E25*H25,2)</f>
        <v>271.35000000000002</v>
      </c>
      <c r="J25" s="160">
        <v>0</v>
      </c>
      <c r="K25" s="159">
        <f>ROUND(E25*J25,2)</f>
        <v>0</v>
      </c>
      <c r="L25" s="159">
        <v>15</v>
      </c>
      <c r="M25" s="159">
        <f>G25*(1+L25/100)</f>
        <v>0</v>
      </c>
      <c r="N25" s="159">
        <v>1</v>
      </c>
      <c r="O25" s="159">
        <f>ROUND(E25*N25,2)</f>
        <v>0.01</v>
      </c>
      <c r="P25" s="159">
        <v>0</v>
      </c>
      <c r="Q25" s="159">
        <f>ROUND(E25*P25,2)</f>
        <v>0</v>
      </c>
      <c r="R25" s="159" t="s">
        <v>200</v>
      </c>
      <c r="S25" s="159" t="s">
        <v>142</v>
      </c>
      <c r="T25" s="159" t="s">
        <v>142</v>
      </c>
      <c r="U25" s="159">
        <v>0</v>
      </c>
      <c r="V25" s="159">
        <f>ROUND(E25*U25,2)</f>
        <v>0</v>
      </c>
      <c r="W25" s="159"/>
      <c r="X25" s="159" t="s">
        <v>196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197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57"/>
      <c r="B26" s="158"/>
      <c r="C26" s="191" t="s">
        <v>170</v>
      </c>
      <c r="D26" s="187"/>
      <c r="E26" s="188">
        <v>6.7299999999999999E-3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171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5">
      <c r="A27" s="174">
        <v>10</v>
      </c>
      <c r="B27" s="175" t="s">
        <v>201</v>
      </c>
      <c r="C27" s="182" t="s">
        <v>202</v>
      </c>
      <c r="D27" s="176" t="s">
        <v>174</v>
      </c>
      <c r="E27" s="177">
        <v>1</v>
      </c>
      <c r="F27" s="178"/>
      <c r="G27" s="179">
        <f>ROUND(E27*F27,2)</f>
        <v>0</v>
      </c>
      <c r="H27" s="160">
        <v>104</v>
      </c>
      <c r="I27" s="159">
        <f>ROUND(E27*H27,2)</f>
        <v>104</v>
      </c>
      <c r="J27" s="160">
        <v>0</v>
      </c>
      <c r="K27" s="159">
        <f>ROUND(E27*J27,2)</f>
        <v>0</v>
      </c>
      <c r="L27" s="159">
        <v>15</v>
      </c>
      <c r="M27" s="159">
        <f>G27*(1+L27/100)</f>
        <v>0</v>
      </c>
      <c r="N27" s="159">
        <v>5.9999999999999995E-4</v>
      </c>
      <c r="O27" s="159">
        <f>ROUND(E27*N27,2)</f>
        <v>0</v>
      </c>
      <c r="P27" s="159">
        <v>0</v>
      </c>
      <c r="Q27" s="159">
        <f>ROUND(E27*P27,2)</f>
        <v>0</v>
      </c>
      <c r="R27" s="159" t="s">
        <v>200</v>
      </c>
      <c r="S27" s="159" t="s">
        <v>142</v>
      </c>
      <c r="T27" s="159" t="s">
        <v>142</v>
      </c>
      <c r="U27" s="159">
        <v>0</v>
      </c>
      <c r="V27" s="159">
        <f>ROUND(E27*U27,2)</f>
        <v>0</v>
      </c>
      <c r="W27" s="159"/>
      <c r="X27" s="159" t="s">
        <v>196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197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68">
        <v>11</v>
      </c>
      <c r="B28" s="169" t="s">
        <v>203</v>
      </c>
      <c r="C28" s="183" t="s">
        <v>204</v>
      </c>
      <c r="D28" s="170" t="s">
        <v>179</v>
      </c>
      <c r="E28" s="171">
        <v>4.42</v>
      </c>
      <c r="F28" s="172"/>
      <c r="G28" s="173">
        <f>ROUND(E28*F28,2)</f>
        <v>0</v>
      </c>
      <c r="H28" s="160">
        <v>0</v>
      </c>
      <c r="I28" s="159">
        <f>ROUND(E28*H28,2)</f>
        <v>0</v>
      </c>
      <c r="J28" s="160">
        <v>692</v>
      </c>
      <c r="K28" s="159">
        <f>ROUND(E28*J28,2)</f>
        <v>3058.64</v>
      </c>
      <c r="L28" s="159">
        <v>15</v>
      </c>
      <c r="M28" s="159">
        <f>G28*(1+L28/100)</f>
        <v>0</v>
      </c>
      <c r="N28" s="159">
        <v>1.1469999999999999E-2</v>
      </c>
      <c r="O28" s="159">
        <f>ROUND(E28*N28,2)</f>
        <v>0.05</v>
      </c>
      <c r="P28" s="159">
        <v>0</v>
      </c>
      <c r="Q28" s="159">
        <f>ROUND(E28*P28,2)</f>
        <v>0</v>
      </c>
      <c r="R28" s="159"/>
      <c r="S28" s="159" t="s">
        <v>142</v>
      </c>
      <c r="T28" s="159" t="s">
        <v>142</v>
      </c>
      <c r="U28" s="159">
        <v>0</v>
      </c>
      <c r="V28" s="159">
        <f>ROUND(E28*U28,2)</f>
        <v>0</v>
      </c>
      <c r="W28" s="159"/>
      <c r="X28" s="159" t="s">
        <v>205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206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57"/>
      <c r="B29" s="158"/>
      <c r="C29" s="191" t="s">
        <v>638</v>
      </c>
      <c r="D29" s="187"/>
      <c r="E29" s="188">
        <v>4.42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171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5">
      <c r="A30" s="162" t="s">
        <v>137</v>
      </c>
      <c r="B30" s="163" t="s">
        <v>59</v>
      </c>
      <c r="C30" s="181" t="s">
        <v>60</v>
      </c>
      <c r="D30" s="164"/>
      <c r="E30" s="165"/>
      <c r="F30" s="166"/>
      <c r="G30" s="167">
        <f>SUMIF(AG31:AG34,"&lt;&gt;NOR",G31:G34)</f>
        <v>0</v>
      </c>
      <c r="H30" s="161"/>
      <c r="I30" s="161">
        <f>SUM(I31:I34)</f>
        <v>2133.2799999999997</v>
      </c>
      <c r="J30" s="161"/>
      <c r="K30" s="161">
        <f>SUM(K31:K34)</f>
        <v>3576.88</v>
      </c>
      <c r="L30" s="161"/>
      <c r="M30" s="161">
        <f>SUM(M31:M34)</f>
        <v>0</v>
      </c>
      <c r="N30" s="161"/>
      <c r="O30" s="161">
        <f>SUM(O31:O34)</f>
        <v>0.08</v>
      </c>
      <c r="P30" s="161"/>
      <c r="Q30" s="161">
        <f>SUM(Q31:Q34)</f>
        <v>0</v>
      </c>
      <c r="R30" s="161"/>
      <c r="S30" s="161"/>
      <c r="T30" s="161"/>
      <c r="U30" s="161"/>
      <c r="V30" s="161">
        <f>SUM(V31:V34)</f>
        <v>6.55</v>
      </c>
      <c r="W30" s="161"/>
      <c r="X30" s="161"/>
      <c r="AG30" t="s">
        <v>138</v>
      </c>
    </row>
    <row r="31" spans="1:60" outlineLevel="1" x14ac:dyDescent="0.25">
      <c r="A31" s="168">
        <v>12</v>
      </c>
      <c r="B31" s="169" t="s">
        <v>208</v>
      </c>
      <c r="C31" s="183" t="s">
        <v>209</v>
      </c>
      <c r="D31" s="170" t="s">
        <v>179</v>
      </c>
      <c r="E31" s="171">
        <v>3.68</v>
      </c>
      <c r="F31" s="172"/>
      <c r="G31" s="173">
        <f>ROUND(E31*F31,2)</f>
        <v>0</v>
      </c>
      <c r="H31" s="160">
        <v>285.86</v>
      </c>
      <c r="I31" s="159">
        <f>ROUND(E31*H31,2)</f>
        <v>1051.96</v>
      </c>
      <c r="J31" s="160">
        <v>519.14</v>
      </c>
      <c r="K31" s="159">
        <f>ROUND(E31*J31,2)</f>
        <v>1910.44</v>
      </c>
      <c r="L31" s="159">
        <v>15</v>
      </c>
      <c r="M31" s="159">
        <f>G31*(1+L31/100)</f>
        <v>0</v>
      </c>
      <c r="N31" s="159">
        <v>1.1900000000000001E-2</v>
      </c>
      <c r="O31" s="159">
        <f>ROUND(E31*N31,2)</f>
        <v>0.04</v>
      </c>
      <c r="P31" s="159">
        <v>0</v>
      </c>
      <c r="Q31" s="159">
        <f>ROUND(E31*P31,2)</f>
        <v>0</v>
      </c>
      <c r="R31" s="159"/>
      <c r="S31" s="159" t="s">
        <v>142</v>
      </c>
      <c r="T31" s="159" t="s">
        <v>142</v>
      </c>
      <c r="U31" s="159">
        <v>0.95</v>
      </c>
      <c r="V31" s="159">
        <f>ROUND(E31*U31,2)</f>
        <v>3.5</v>
      </c>
      <c r="W31" s="159"/>
      <c r="X31" s="159" t="s">
        <v>168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169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57"/>
      <c r="B32" s="158"/>
      <c r="C32" s="191" t="s">
        <v>192</v>
      </c>
      <c r="D32" s="187"/>
      <c r="E32" s="188">
        <v>3.68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171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68">
        <v>13</v>
      </c>
      <c r="B33" s="169" t="s">
        <v>210</v>
      </c>
      <c r="C33" s="183" t="s">
        <v>211</v>
      </c>
      <c r="D33" s="170" t="s">
        <v>179</v>
      </c>
      <c r="E33" s="171">
        <v>3.21</v>
      </c>
      <c r="F33" s="172"/>
      <c r="G33" s="173">
        <f>ROUND(E33*F33,2)</f>
        <v>0</v>
      </c>
      <c r="H33" s="160">
        <v>336.86</v>
      </c>
      <c r="I33" s="159">
        <f>ROUND(E33*H33,2)</f>
        <v>1081.32</v>
      </c>
      <c r="J33" s="160">
        <v>519.14</v>
      </c>
      <c r="K33" s="159">
        <f>ROUND(E33*J33,2)</f>
        <v>1666.44</v>
      </c>
      <c r="L33" s="159">
        <v>15</v>
      </c>
      <c r="M33" s="159">
        <f>G33*(1+L33/100)</f>
        <v>0</v>
      </c>
      <c r="N33" s="159">
        <v>1.201E-2</v>
      </c>
      <c r="O33" s="159">
        <f>ROUND(E33*N33,2)</f>
        <v>0.04</v>
      </c>
      <c r="P33" s="159">
        <v>0</v>
      </c>
      <c r="Q33" s="159">
        <f>ROUND(E33*P33,2)</f>
        <v>0</v>
      </c>
      <c r="R33" s="159"/>
      <c r="S33" s="159" t="s">
        <v>142</v>
      </c>
      <c r="T33" s="159" t="s">
        <v>142</v>
      </c>
      <c r="U33" s="159">
        <v>0.95</v>
      </c>
      <c r="V33" s="159">
        <f>ROUND(E33*U33,2)</f>
        <v>3.05</v>
      </c>
      <c r="W33" s="159"/>
      <c r="X33" s="159" t="s">
        <v>168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169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57"/>
      <c r="B34" s="158"/>
      <c r="C34" s="191" t="s">
        <v>193</v>
      </c>
      <c r="D34" s="187"/>
      <c r="E34" s="188">
        <v>3.21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171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5">
      <c r="A35" s="162" t="s">
        <v>137</v>
      </c>
      <c r="B35" s="163" t="s">
        <v>61</v>
      </c>
      <c r="C35" s="181" t="s">
        <v>62</v>
      </c>
      <c r="D35" s="164"/>
      <c r="E35" s="165"/>
      <c r="F35" s="166"/>
      <c r="G35" s="167">
        <f>SUMIF(AG36:AG61,"&lt;&gt;NOR",G36:G61)</f>
        <v>0</v>
      </c>
      <c r="H35" s="161"/>
      <c r="I35" s="161">
        <f>SUM(I36:I61)</f>
        <v>2812.1000000000004</v>
      </c>
      <c r="J35" s="161"/>
      <c r="K35" s="161">
        <f>SUM(K36:K61)</f>
        <v>14829.560000000001</v>
      </c>
      <c r="L35" s="161"/>
      <c r="M35" s="161">
        <f>SUM(M36:M61)</f>
        <v>0</v>
      </c>
      <c r="N35" s="161"/>
      <c r="O35" s="161">
        <f>SUM(O36:O61)</f>
        <v>1.26</v>
      </c>
      <c r="P35" s="161"/>
      <c r="Q35" s="161">
        <f>SUM(Q36:Q61)</f>
        <v>0</v>
      </c>
      <c r="R35" s="161"/>
      <c r="S35" s="161"/>
      <c r="T35" s="161"/>
      <c r="U35" s="161"/>
      <c r="V35" s="161">
        <f>SUM(V36:V61)</f>
        <v>29.370000000000005</v>
      </c>
      <c r="W35" s="161"/>
      <c r="X35" s="161"/>
      <c r="AG35" t="s">
        <v>138</v>
      </c>
    </row>
    <row r="36" spans="1:60" outlineLevel="1" x14ac:dyDescent="0.25">
      <c r="A36" s="168">
        <v>14</v>
      </c>
      <c r="B36" s="169" t="s">
        <v>212</v>
      </c>
      <c r="C36" s="183" t="s">
        <v>213</v>
      </c>
      <c r="D36" s="170" t="s">
        <v>179</v>
      </c>
      <c r="E36" s="171">
        <v>10</v>
      </c>
      <c r="F36" s="172"/>
      <c r="G36" s="173">
        <f>ROUND(E36*F36,2)</f>
        <v>0</v>
      </c>
      <c r="H36" s="160">
        <v>28.71</v>
      </c>
      <c r="I36" s="159">
        <f>ROUND(E36*H36,2)</f>
        <v>287.10000000000002</v>
      </c>
      <c r="J36" s="160">
        <v>119.79</v>
      </c>
      <c r="K36" s="159">
        <f>ROUND(E36*J36,2)</f>
        <v>1197.9000000000001</v>
      </c>
      <c r="L36" s="159">
        <v>15</v>
      </c>
      <c r="M36" s="159">
        <f>G36*(1+L36/100)</f>
        <v>0</v>
      </c>
      <c r="N36" s="159">
        <v>4.8999999999999998E-3</v>
      </c>
      <c r="O36" s="159">
        <f>ROUND(E36*N36,2)</f>
        <v>0.05</v>
      </c>
      <c r="P36" s="159">
        <v>0</v>
      </c>
      <c r="Q36" s="159">
        <f>ROUND(E36*P36,2)</f>
        <v>0</v>
      </c>
      <c r="R36" s="159"/>
      <c r="S36" s="159" t="s">
        <v>142</v>
      </c>
      <c r="T36" s="159" t="s">
        <v>142</v>
      </c>
      <c r="U36" s="159">
        <v>0.25</v>
      </c>
      <c r="V36" s="159">
        <f>ROUND(E36*U36,2)</f>
        <v>2.5</v>
      </c>
      <c r="W36" s="159"/>
      <c r="X36" s="159" t="s">
        <v>168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169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57"/>
      <c r="B37" s="158"/>
      <c r="C37" s="191" t="s">
        <v>221</v>
      </c>
      <c r="D37" s="187"/>
      <c r="E37" s="188">
        <v>4.78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171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5">
      <c r="A38" s="157"/>
      <c r="B38" s="158"/>
      <c r="C38" s="191" t="s">
        <v>222</v>
      </c>
      <c r="D38" s="187"/>
      <c r="E38" s="188">
        <v>3.78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171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57"/>
      <c r="B39" s="158"/>
      <c r="C39" s="191" t="s">
        <v>241</v>
      </c>
      <c r="D39" s="187"/>
      <c r="E39" s="188">
        <v>1.44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171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68">
        <v>15</v>
      </c>
      <c r="B40" s="169" t="s">
        <v>223</v>
      </c>
      <c r="C40" s="183" t="s">
        <v>224</v>
      </c>
      <c r="D40" s="170" t="s">
        <v>179</v>
      </c>
      <c r="E40" s="171">
        <v>4.95</v>
      </c>
      <c r="F40" s="172"/>
      <c r="G40" s="173">
        <f>ROUND(E40*F40,2)</f>
        <v>0</v>
      </c>
      <c r="H40" s="160">
        <v>14.53</v>
      </c>
      <c r="I40" s="159">
        <f>ROUND(E40*H40,2)</f>
        <v>71.92</v>
      </c>
      <c r="J40" s="160">
        <v>34.369999999999997</v>
      </c>
      <c r="K40" s="159">
        <f>ROUND(E40*J40,2)</f>
        <v>170.13</v>
      </c>
      <c r="L40" s="159">
        <v>15</v>
      </c>
      <c r="M40" s="159">
        <f>G40*(1+L40/100)</f>
        <v>0</v>
      </c>
      <c r="N40" s="159">
        <v>4.0000000000000003E-5</v>
      </c>
      <c r="O40" s="159">
        <f>ROUND(E40*N40,2)</f>
        <v>0</v>
      </c>
      <c r="P40" s="159">
        <v>0</v>
      </c>
      <c r="Q40" s="159">
        <f>ROUND(E40*P40,2)</f>
        <v>0</v>
      </c>
      <c r="R40" s="159"/>
      <c r="S40" s="159" t="s">
        <v>142</v>
      </c>
      <c r="T40" s="159" t="s">
        <v>142</v>
      </c>
      <c r="U40" s="159">
        <v>7.8E-2</v>
      </c>
      <c r="V40" s="159">
        <f>ROUND(E40*U40,2)</f>
        <v>0.39</v>
      </c>
      <c r="W40" s="159"/>
      <c r="X40" s="159" t="s">
        <v>168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169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57"/>
      <c r="B41" s="158"/>
      <c r="C41" s="191" t="s">
        <v>225</v>
      </c>
      <c r="D41" s="187"/>
      <c r="E41" s="188">
        <v>1.35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171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57"/>
      <c r="B42" s="158"/>
      <c r="C42" s="191" t="s">
        <v>226</v>
      </c>
      <c r="D42" s="187"/>
      <c r="E42" s="188">
        <v>3.6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171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0.399999999999999" outlineLevel="1" x14ac:dyDescent="0.25">
      <c r="A43" s="168">
        <v>16</v>
      </c>
      <c r="B43" s="169" t="s">
        <v>227</v>
      </c>
      <c r="C43" s="183" t="s">
        <v>228</v>
      </c>
      <c r="D43" s="170" t="s">
        <v>179</v>
      </c>
      <c r="E43" s="171">
        <v>19.2</v>
      </c>
      <c r="F43" s="172"/>
      <c r="G43" s="173">
        <f>ROUND(E43*F43,2)</f>
        <v>0</v>
      </c>
      <c r="H43" s="160">
        <v>16.05</v>
      </c>
      <c r="I43" s="159">
        <f>ROUND(E43*H43,2)</f>
        <v>308.16000000000003</v>
      </c>
      <c r="J43" s="160">
        <v>96.45</v>
      </c>
      <c r="K43" s="159">
        <f>ROUND(E43*J43,2)</f>
        <v>1851.84</v>
      </c>
      <c r="L43" s="159">
        <v>15</v>
      </c>
      <c r="M43" s="159">
        <f>G43*(1+L43/100)</f>
        <v>0</v>
      </c>
      <c r="N43" s="159">
        <v>6.0899999999999999E-3</v>
      </c>
      <c r="O43" s="159">
        <f>ROUND(E43*N43,2)</f>
        <v>0.12</v>
      </c>
      <c r="P43" s="159">
        <v>0</v>
      </c>
      <c r="Q43" s="159">
        <f>ROUND(E43*P43,2)</f>
        <v>0</v>
      </c>
      <c r="R43" s="159"/>
      <c r="S43" s="159" t="s">
        <v>142</v>
      </c>
      <c r="T43" s="159" t="s">
        <v>142</v>
      </c>
      <c r="U43" s="159">
        <v>0.19273999999999999</v>
      </c>
      <c r="V43" s="159">
        <f>ROUND(E43*U43,2)</f>
        <v>3.7</v>
      </c>
      <c r="W43" s="159"/>
      <c r="X43" s="159" t="s">
        <v>168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169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57"/>
      <c r="B44" s="158"/>
      <c r="C44" s="191" t="s">
        <v>229</v>
      </c>
      <c r="D44" s="187"/>
      <c r="E44" s="188">
        <v>19.2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171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0.399999999999999" outlineLevel="1" x14ac:dyDescent="0.25">
      <c r="A45" s="168">
        <v>17</v>
      </c>
      <c r="B45" s="169" t="s">
        <v>639</v>
      </c>
      <c r="C45" s="183" t="s">
        <v>640</v>
      </c>
      <c r="D45" s="170" t="s">
        <v>179</v>
      </c>
      <c r="E45" s="171">
        <v>59.41</v>
      </c>
      <c r="F45" s="172"/>
      <c r="G45" s="173">
        <f>ROUND(E45*F45,2)</f>
        <v>0</v>
      </c>
      <c r="H45" s="160">
        <v>5.25</v>
      </c>
      <c r="I45" s="159">
        <f>ROUND(E45*H45,2)</f>
        <v>311.89999999999998</v>
      </c>
      <c r="J45" s="160">
        <v>87.05</v>
      </c>
      <c r="K45" s="159">
        <f>ROUND(E45*J45,2)</f>
        <v>5171.6400000000003</v>
      </c>
      <c r="L45" s="159">
        <v>15</v>
      </c>
      <c r="M45" s="159">
        <f>G45*(1+L45/100)</f>
        <v>0</v>
      </c>
      <c r="N45" s="159">
        <v>5.4299999999999999E-3</v>
      </c>
      <c r="O45" s="159">
        <f>ROUND(E45*N45,2)</f>
        <v>0.32</v>
      </c>
      <c r="P45" s="159">
        <v>0</v>
      </c>
      <c r="Q45" s="159">
        <f>ROUND(E45*P45,2)</f>
        <v>0</v>
      </c>
      <c r="R45" s="159"/>
      <c r="S45" s="159" t="s">
        <v>142</v>
      </c>
      <c r="T45" s="159" t="s">
        <v>142</v>
      </c>
      <c r="U45" s="159">
        <v>0.16941999999999999</v>
      </c>
      <c r="V45" s="159">
        <f>ROUND(E45*U45,2)</f>
        <v>10.07</v>
      </c>
      <c r="W45" s="159"/>
      <c r="X45" s="159" t="s">
        <v>168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169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57"/>
      <c r="B46" s="158"/>
      <c r="C46" s="191" t="s">
        <v>214</v>
      </c>
      <c r="D46" s="187"/>
      <c r="E46" s="188">
        <v>14.3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171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5">
      <c r="A47" s="157"/>
      <c r="B47" s="158"/>
      <c r="C47" s="191" t="s">
        <v>523</v>
      </c>
      <c r="D47" s="187"/>
      <c r="E47" s="188">
        <v>-3.2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171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57"/>
      <c r="B48" s="158"/>
      <c r="C48" s="191" t="s">
        <v>217</v>
      </c>
      <c r="D48" s="187"/>
      <c r="E48" s="188">
        <v>54.86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171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5">
      <c r="A49" s="157"/>
      <c r="B49" s="158"/>
      <c r="C49" s="191" t="s">
        <v>218</v>
      </c>
      <c r="D49" s="187"/>
      <c r="E49" s="188">
        <v>-1.6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171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57"/>
      <c r="B50" s="158"/>
      <c r="C50" s="191" t="s">
        <v>219</v>
      </c>
      <c r="D50" s="187"/>
      <c r="E50" s="188">
        <v>-1.35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171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57"/>
      <c r="B51" s="158"/>
      <c r="C51" s="191" t="s">
        <v>220</v>
      </c>
      <c r="D51" s="187"/>
      <c r="E51" s="188">
        <v>-3.6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171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68">
        <v>18</v>
      </c>
      <c r="B52" s="169" t="s">
        <v>230</v>
      </c>
      <c r="C52" s="183" t="s">
        <v>231</v>
      </c>
      <c r="D52" s="170" t="s">
        <v>179</v>
      </c>
      <c r="E52" s="171">
        <v>1.61</v>
      </c>
      <c r="F52" s="172"/>
      <c r="G52" s="173">
        <f>ROUND(E52*F52,2)</f>
        <v>0</v>
      </c>
      <c r="H52" s="160">
        <v>164.95</v>
      </c>
      <c r="I52" s="159">
        <f>ROUND(E52*H52,2)</f>
        <v>265.57</v>
      </c>
      <c r="J52" s="160">
        <v>930.05</v>
      </c>
      <c r="K52" s="159">
        <f>ROUND(E52*J52,2)</f>
        <v>1497.38</v>
      </c>
      <c r="L52" s="159">
        <v>15</v>
      </c>
      <c r="M52" s="159">
        <f>G52*(1+L52/100)</f>
        <v>0</v>
      </c>
      <c r="N52" s="159">
        <v>5.8500000000000003E-2</v>
      </c>
      <c r="O52" s="159">
        <f>ROUND(E52*N52,2)</f>
        <v>0.09</v>
      </c>
      <c r="P52" s="159">
        <v>0</v>
      </c>
      <c r="Q52" s="159">
        <f>ROUND(E52*P52,2)</f>
        <v>0</v>
      </c>
      <c r="R52" s="159"/>
      <c r="S52" s="159" t="s">
        <v>142</v>
      </c>
      <c r="T52" s="159" t="s">
        <v>142</v>
      </c>
      <c r="U52" s="159">
        <v>1.86904</v>
      </c>
      <c r="V52" s="159">
        <f>ROUND(E52*U52,2)</f>
        <v>3.01</v>
      </c>
      <c r="W52" s="159"/>
      <c r="X52" s="159" t="s">
        <v>168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169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57"/>
      <c r="B53" s="158"/>
      <c r="C53" s="191" t="s">
        <v>232</v>
      </c>
      <c r="D53" s="187"/>
      <c r="E53" s="188">
        <v>0.56000000000000005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171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5">
      <c r="A54" s="157"/>
      <c r="B54" s="158"/>
      <c r="C54" s="191" t="s">
        <v>233</v>
      </c>
      <c r="D54" s="187"/>
      <c r="E54" s="188">
        <v>0.3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171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57"/>
      <c r="B55" s="158"/>
      <c r="C55" s="191" t="s">
        <v>234</v>
      </c>
      <c r="D55" s="187"/>
      <c r="E55" s="188">
        <v>0.75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171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0.399999999999999" outlineLevel="1" x14ac:dyDescent="0.25">
      <c r="A56" s="168">
        <v>19</v>
      </c>
      <c r="B56" s="169" t="s">
        <v>235</v>
      </c>
      <c r="C56" s="183" t="s">
        <v>236</v>
      </c>
      <c r="D56" s="170" t="s">
        <v>179</v>
      </c>
      <c r="E56" s="171">
        <v>9.56</v>
      </c>
      <c r="F56" s="172"/>
      <c r="G56" s="173">
        <f>ROUND(E56*F56,2)</f>
        <v>0</v>
      </c>
      <c r="H56" s="160">
        <v>92.82</v>
      </c>
      <c r="I56" s="159">
        <f>ROUND(E56*H56,2)</f>
        <v>887.36</v>
      </c>
      <c r="J56" s="160">
        <v>186.18</v>
      </c>
      <c r="K56" s="159">
        <f>ROUND(E56*J56,2)</f>
        <v>1779.88</v>
      </c>
      <c r="L56" s="159">
        <v>15</v>
      </c>
      <c r="M56" s="159">
        <f>G56*(1+L56/100)</f>
        <v>0</v>
      </c>
      <c r="N56" s="159">
        <v>3.6099999999999999E-3</v>
      </c>
      <c r="O56" s="159">
        <f>ROUND(E56*N56,2)</f>
        <v>0.03</v>
      </c>
      <c r="P56" s="159">
        <v>0</v>
      </c>
      <c r="Q56" s="159">
        <f>ROUND(E56*P56,2)</f>
        <v>0</v>
      </c>
      <c r="R56" s="159"/>
      <c r="S56" s="159" t="s">
        <v>142</v>
      </c>
      <c r="T56" s="159" t="s">
        <v>142</v>
      </c>
      <c r="U56" s="159">
        <v>0.36199999999999999</v>
      </c>
      <c r="V56" s="159">
        <f>ROUND(E56*U56,2)</f>
        <v>3.46</v>
      </c>
      <c r="W56" s="159"/>
      <c r="X56" s="159" t="s">
        <v>168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169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57"/>
      <c r="B57" s="158"/>
      <c r="C57" s="191" t="s">
        <v>237</v>
      </c>
      <c r="D57" s="187"/>
      <c r="E57" s="188">
        <v>9.56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0"/>
      <c r="Z57" s="150"/>
      <c r="AA57" s="150"/>
      <c r="AB57" s="150"/>
      <c r="AC57" s="150"/>
      <c r="AD57" s="150"/>
      <c r="AE57" s="150"/>
      <c r="AF57" s="150"/>
      <c r="AG57" s="150" t="s">
        <v>171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68">
        <v>20</v>
      </c>
      <c r="B58" s="169" t="s">
        <v>238</v>
      </c>
      <c r="C58" s="183" t="s">
        <v>239</v>
      </c>
      <c r="D58" s="170" t="s">
        <v>179</v>
      </c>
      <c r="E58" s="171">
        <v>11.84</v>
      </c>
      <c r="F58" s="172"/>
      <c r="G58" s="173">
        <f>ROUND(E58*F58,2)</f>
        <v>0</v>
      </c>
      <c r="H58" s="160">
        <v>57.44</v>
      </c>
      <c r="I58" s="159">
        <f>ROUND(E58*H58,2)</f>
        <v>680.09</v>
      </c>
      <c r="J58" s="160">
        <v>212.06</v>
      </c>
      <c r="K58" s="159">
        <f>ROUND(E58*J58,2)</f>
        <v>2510.79</v>
      </c>
      <c r="L58" s="159">
        <v>15</v>
      </c>
      <c r="M58" s="159">
        <f>G58*(1+L58/100)</f>
        <v>0</v>
      </c>
      <c r="N58" s="159">
        <v>5.5129999999999998E-2</v>
      </c>
      <c r="O58" s="159">
        <f>ROUND(E58*N58,2)</f>
        <v>0.65</v>
      </c>
      <c r="P58" s="159">
        <v>0</v>
      </c>
      <c r="Q58" s="159">
        <f>ROUND(E58*P58,2)</f>
        <v>0</v>
      </c>
      <c r="R58" s="159"/>
      <c r="S58" s="159" t="s">
        <v>142</v>
      </c>
      <c r="T58" s="159" t="s">
        <v>142</v>
      </c>
      <c r="U58" s="159">
        <v>0.44800000000000001</v>
      </c>
      <c r="V58" s="159">
        <f>ROUND(E58*U58,2)</f>
        <v>5.3</v>
      </c>
      <c r="W58" s="159"/>
      <c r="X58" s="159" t="s">
        <v>168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169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57"/>
      <c r="B59" s="158"/>
      <c r="C59" s="191" t="s">
        <v>240</v>
      </c>
      <c r="D59" s="187"/>
      <c r="E59" s="188">
        <v>10.4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0"/>
      <c r="Z59" s="150"/>
      <c r="AA59" s="150"/>
      <c r="AB59" s="150"/>
      <c r="AC59" s="150"/>
      <c r="AD59" s="150"/>
      <c r="AE59" s="150"/>
      <c r="AF59" s="150"/>
      <c r="AG59" s="150" t="s">
        <v>171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5">
      <c r="A60" s="157"/>
      <c r="B60" s="158"/>
      <c r="C60" s="191" t="s">
        <v>241</v>
      </c>
      <c r="D60" s="187"/>
      <c r="E60" s="188">
        <v>1.44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171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0.399999999999999" outlineLevel="1" x14ac:dyDescent="0.25">
      <c r="A61" s="174">
        <v>21</v>
      </c>
      <c r="B61" s="175" t="s">
        <v>242</v>
      </c>
      <c r="C61" s="182" t="s">
        <v>243</v>
      </c>
      <c r="D61" s="176" t="s">
        <v>184</v>
      </c>
      <c r="E61" s="177">
        <v>10</v>
      </c>
      <c r="F61" s="178"/>
      <c r="G61" s="179">
        <f>ROUND(E61*F61,2)</f>
        <v>0</v>
      </c>
      <c r="H61" s="160">
        <v>0</v>
      </c>
      <c r="I61" s="159">
        <f>ROUND(E61*H61,2)</f>
        <v>0</v>
      </c>
      <c r="J61" s="160">
        <v>65</v>
      </c>
      <c r="K61" s="159">
        <f>ROUND(E61*J61,2)</f>
        <v>650</v>
      </c>
      <c r="L61" s="159">
        <v>15</v>
      </c>
      <c r="M61" s="159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59"/>
      <c r="S61" s="159" t="s">
        <v>154</v>
      </c>
      <c r="T61" s="159" t="s">
        <v>143</v>
      </c>
      <c r="U61" s="159">
        <v>9.4E-2</v>
      </c>
      <c r="V61" s="159">
        <f>ROUND(E61*U61,2)</f>
        <v>0.94</v>
      </c>
      <c r="W61" s="159"/>
      <c r="X61" s="159" t="s">
        <v>168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169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5">
      <c r="A62" s="162" t="s">
        <v>137</v>
      </c>
      <c r="B62" s="163" t="s">
        <v>63</v>
      </c>
      <c r="C62" s="181" t="s">
        <v>64</v>
      </c>
      <c r="D62" s="164"/>
      <c r="E62" s="165"/>
      <c r="F62" s="166"/>
      <c r="G62" s="167">
        <f>SUMIF(AG63:AG74,"&lt;&gt;NOR",G63:G74)</f>
        <v>0</v>
      </c>
      <c r="H62" s="161"/>
      <c r="I62" s="161">
        <f>SUM(I63:I74)</f>
        <v>9044.7899999999991</v>
      </c>
      <c r="J62" s="161"/>
      <c r="K62" s="161">
        <f>SUM(K63:K74)</f>
        <v>6680.2699999999995</v>
      </c>
      <c r="L62" s="161"/>
      <c r="M62" s="161">
        <f>SUM(M63:M74)</f>
        <v>0</v>
      </c>
      <c r="N62" s="161"/>
      <c r="O62" s="161">
        <f>SUM(O63:O74)</f>
        <v>0.47000000000000003</v>
      </c>
      <c r="P62" s="161"/>
      <c r="Q62" s="161">
        <f>SUM(Q63:Q74)</f>
        <v>0</v>
      </c>
      <c r="R62" s="161"/>
      <c r="S62" s="161"/>
      <c r="T62" s="161"/>
      <c r="U62" s="161"/>
      <c r="V62" s="161">
        <f>SUM(V63:V74)</f>
        <v>13.1</v>
      </c>
      <c r="W62" s="161"/>
      <c r="X62" s="161"/>
      <c r="AG62" t="s">
        <v>138</v>
      </c>
    </row>
    <row r="63" spans="1:60" outlineLevel="1" x14ac:dyDescent="0.25">
      <c r="A63" s="168">
        <v>22</v>
      </c>
      <c r="B63" s="169" t="s">
        <v>244</v>
      </c>
      <c r="C63" s="183" t="s">
        <v>245</v>
      </c>
      <c r="D63" s="170" t="s">
        <v>179</v>
      </c>
      <c r="E63" s="171">
        <v>25.59</v>
      </c>
      <c r="F63" s="172"/>
      <c r="G63" s="173">
        <f>ROUND(E63*F63,2)</f>
        <v>0</v>
      </c>
      <c r="H63" s="160">
        <v>41.83</v>
      </c>
      <c r="I63" s="159">
        <f>ROUND(E63*H63,2)</f>
        <v>1070.43</v>
      </c>
      <c r="J63" s="160">
        <v>41.37</v>
      </c>
      <c r="K63" s="159">
        <f>ROUND(E63*J63,2)</f>
        <v>1058.6600000000001</v>
      </c>
      <c r="L63" s="159">
        <v>15</v>
      </c>
      <c r="M63" s="159">
        <f>G63*(1+L63/100)</f>
        <v>0</v>
      </c>
      <c r="N63" s="159">
        <v>2.5999999999999998E-4</v>
      </c>
      <c r="O63" s="159">
        <f>ROUND(E63*N63,2)</f>
        <v>0.01</v>
      </c>
      <c r="P63" s="159">
        <v>0</v>
      </c>
      <c r="Q63" s="159">
        <f>ROUND(E63*P63,2)</f>
        <v>0</v>
      </c>
      <c r="R63" s="159"/>
      <c r="S63" s="159" t="s">
        <v>142</v>
      </c>
      <c r="T63" s="159" t="s">
        <v>142</v>
      </c>
      <c r="U63" s="159">
        <v>0.09</v>
      </c>
      <c r="V63" s="159">
        <f>ROUND(E63*U63,2)</f>
        <v>2.2999999999999998</v>
      </c>
      <c r="W63" s="159"/>
      <c r="X63" s="159" t="s">
        <v>168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169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57"/>
      <c r="B64" s="158"/>
      <c r="C64" s="191" t="s">
        <v>192</v>
      </c>
      <c r="D64" s="187"/>
      <c r="E64" s="188">
        <v>3.68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171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57"/>
      <c r="B65" s="158"/>
      <c r="C65" s="191" t="s">
        <v>246</v>
      </c>
      <c r="D65" s="187"/>
      <c r="E65" s="188">
        <v>3.46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171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5">
      <c r="A66" s="157"/>
      <c r="B66" s="158"/>
      <c r="C66" s="191" t="s">
        <v>247</v>
      </c>
      <c r="D66" s="187"/>
      <c r="E66" s="188">
        <v>18.45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0"/>
      <c r="Z66" s="150"/>
      <c r="AA66" s="150"/>
      <c r="AB66" s="150"/>
      <c r="AC66" s="150"/>
      <c r="AD66" s="150"/>
      <c r="AE66" s="150"/>
      <c r="AF66" s="150"/>
      <c r="AG66" s="150" t="s">
        <v>171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5">
      <c r="A67" s="168">
        <v>23</v>
      </c>
      <c r="B67" s="169" t="s">
        <v>248</v>
      </c>
      <c r="C67" s="183" t="s">
        <v>249</v>
      </c>
      <c r="D67" s="170" t="s">
        <v>179</v>
      </c>
      <c r="E67" s="171">
        <v>25.59</v>
      </c>
      <c r="F67" s="172"/>
      <c r="G67" s="173">
        <f>ROUND(E67*F67,2)</f>
        <v>0</v>
      </c>
      <c r="H67" s="160">
        <v>311.62</v>
      </c>
      <c r="I67" s="159">
        <f>ROUND(E67*H67,2)</f>
        <v>7974.36</v>
      </c>
      <c r="J67" s="160">
        <v>176.88</v>
      </c>
      <c r="K67" s="159">
        <f>ROUND(E67*J67,2)</f>
        <v>4526.3599999999997</v>
      </c>
      <c r="L67" s="159">
        <v>15</v>
      </c>
      <c r="M67" s="159">
        <f>G67*(1+L67/100)</f>
        <v>0</v>
      </c>
      <c r="N67" s="159">
        <v>1.806E-2</v>
      </c>
      <c r="O67" s="159">
        <f>ROUND(E67*N67,2)</f>
        <v>0.46</v>
      </c>
      <c r="P67" s="159">
        <v>0</v>
      </c>
      <c r="Q67" s="159">
        <f>ROUND(E67*P67,2)</f>
        <v>0</v>
      </c>
      <c r="R67" s="159"/>
      <c r="S67" s="159" t="s">
        <v>142</v>
      </c>
      <c r="T67" s="159" t="s">
        <v>142</v>
      </c>
      <c r="U67" s="159">
        <v>0.372</v>
      </c>
      <c r="V67" s="159">
        <f>ROUND(E67*U67,2)</f>
        <v>9.52</v>
      </c>
      <c r="W67" s="159"/>
      <c r="X67" s="159" t="s">
        <v>168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169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5">
      <c r="A68" s="157"/>
      <c r="B68" s="158"/>
      <c r="C68" s="191" t="s">
        <v>192</v>
      </c>
      <c r="D68" s="187"/>
      <c r="E68" s="188">
        <v>3.68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0"/>
      <c r="Z68" s="150"/>
      <c r="AA68" s="150"/>
      <c r="AB68" s="150"/>
      <c r="AC68" s="150"/>
      <c r="AD68" s="150"/>
      <c r="AE68" s="150"/>
      <c r="AF68" s="150"/>
      <c r="AG68" s="150" t="s">
        <v>171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5">
      <c r="A69" s="157"/>
      <c r="B69" s="158"/>
      <c r="C69" s="191" t="s">
        <v>246</v>
      </c>
      <c r="D69" s="187"/>
      <c r="E69" s="188">
        <v>3.46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171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57"/>
      <c r="B70" s="158"/>
      <c r="C70" s="191" t="s">
        <v>247</v>
      </c>
      <c r="D70" s="187"/>
      <c r="E70" s="188">
        <v>18.45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0"/>
      <c r="Z70" s="150"/>
      <c r="AA70" s="150"/>
      <c r="AB70" s="150"/>
      <c r="AC70" s="150"/>
      <c r="AD70" s="150"/>
      <c r="AE70" s="150"/>
      <c r="AF70" s="150"/>
      <c r="AG70" s="150" t="s">
        <v>171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0.399999999999999" outlineLevel="1" x14ac:dyDescent="0.25">
      <c r="A71" s="168">
        <v>24</v>
      </c>
      <c r="B71" s="169" t="s">
        <v>250</v>
      </c>
      <c r="C71" s="183" t="s">
        <v>251</v>
      </c>
      <c r="D71" s="170" t="s">
        <v>179</v>
      </c>
      <c r="E71" s="171">
        <v>25.59</v>
      </c>
      <c r="F71" s="172"/>
      <c r="G71" s="173">
        <f>ROUND(E71*F71,2)</f>
        <v>0</v>
      </c>
      <c r="H71" s="160">
        <v>0</v>
      </c>
      <c r="I71" s="159">
        <f>ROUND(E71*H71,2)</f>
        <v>0</v>
      </c>
      <c r="J71" s="160">
        <v>42.8</v>
      </c>
      <c r="K71" s="159">
        <f>ROUND(E71*J71,2)</f>
        <v>1095.25</v>
      </c>
      <c r="L71" s="159">
        <v>15</v>
      </c>
      <c r="M71" s="159">
        <f>G71*(1+L71/100)</f>
        <v>0</v>
      </c>
      <c r="N71" s="159">
        <v>0</v>
      </c>
      <c r="O71" s="159">
        <f>ROUND(E71*N71,2)</f>
        <v>0</v>
      </c>
      <c r="P71" s="159">
        <v>0</v>
      </c>
      <c r="Q71" s="159">
        <f>ROUND(E71*P71,2)</f>
        <v>0</v>
      </c>
      <c r="R71" s="159"/>
      <c r="S71" s="159" t="s">
        <v>142</v>
      </c>
      <c r="T71" s="159" t="s">
        <v>142</v>
      </c>
      <c r="U71" s="159">
        <v>0.05</v>
      </c>
      <c r="V71" s="159">
        <f>ROUND(E71*U71,2)</f>
        <v>1.28</v>
      </c>
      <c r="W71" s="159"/>
      <c r="X71" s="159" t="s">
        <v>168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169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57"/>
      <c r="B72" s="158"/>
      <c r="C72" s="191" t="s">
        <v>192</v>
      </c>
      <c r="D72" s="187"/>
      <c r="E72" s="188">
        <v>3.68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171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57"/>
      <c r="B73" s="158"/>
      <c r="C73" s="191" t="s">
        <v>246</v>
      </c>
      <c r="D73" s="187"/>
      <c r="E73" s="188">
        <v>3.46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0"/>
      <c r="Z73" s="150"/>
      <c r="AA73" s="150"/>
      <c r="AB73" s="150"/>
      <c r="AC73" s="150"/>
      <c r="AD73" s="150"/>
      <c r="AE73" s="150"/>
      <c r="AF73" s="150"/>
      <c r="AG73" s="150" t="s">
        <v>171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5">
      <c r="A74" s="157"/>
      <c r="B74" s="158"/>
      <c r="C74" s="191" t="s">
        <v>247</v>
      </c>
      <c r="D74" s="187"/>
      <c r="E74" s="188">
        <v>18.45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171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5">
      <c r="A75" s="162" t="s">
        <v>137</v>
      </c>
      <c r="B75" s="163" t="s">
        <v>65</v>
      </c>
      <c r="C75" s="181" t="s">
        <v>66</v>
      </c>
      <c r="D75" s="164"/>
      <c r="E75" s="165"/>
      <c r="F75" s="166"/>
      <c r="G75" s="167">
        <f>SUMIF(AG76:AG77,"&lt;&gt;NOR",G76:G77)</f>
        <v>0</v>
      </c>
      <c r="H75" s="161"/>
      <c r="I75" s="161">
        <f>SUM(I76:I77)</f>
        <v>1208.52</v>
      </c>
      <c r="J75" s="161"/>
      <c r="K75" s="161">
        <f>SUM(K76:K77)</f>
        <v>903.48</v>
      </c>
      <c r="L75" s="161"/>
      <c r="M75" s="161">
        <f>SUM(M76:M77)</f>
        <v>0</v>
      </c>
      <c r="N75" s="161"/>
      <c r="O75" s="161">
        <f>SUM(O76:O77)</f>
        <v>0.03</v>
      </c>
      <c r="P75" s="161"/>
      <c r="Q75" s="161">
        <f>SUM(Q76:Q77)</f>
        <v>0</v>
      </c>
      <c r="R75" s="161"/>
      <c r="S75" s="161"/>
      <c r="T75" s="161"/>
      <c r="U75" s="161"/>
      <c r="V75" s="161">
        <f>SUM(V76:V77)</f>
        <v>1.86</v>
      </c>
      <c r="W75" s="161"/>
      <c r="X75" s="161"/>
      <c r="AG75" t="s">
        <v>138</v>
      </c>
    </row>
    <row r="76" spans="1:60" outlineLevel="1" x14ac:dyDescent="0.25">
      <c r="A76" s="174">
        <v>25</v>
      </c>
      <c r="B76" s="175" t="s">
        <v>252</v>
      </c>
      <c r="C76" s="182" t="s">
        <v>253</v>
      </c>
      <c r="D76" s="176" t="s">
        <v>174</v>
      </c>
      <c r="E76" s="177">
        <v>1</v>
      </c>
      <c r="F76" s="178"/>
      <c r="G76" s="179">
        <f>ROUND(E76*F76,2)</f>
        <v>0</v>
      </c>
      <c r="H76" s="160">
        <v>19.52</v>
      </c>
      <c r="I76" s="159">
        <f>ROUND(E76*H76,2)</f>
        <v>19.52</v>
      </c>
      <c r="J76" s="160">
        <v>903.48</v>
      </c>
      <c r="K76" s="159">
        <f>ROUND(E76*J76,2)</f>
        <v>903.48</v>
      </c>
      <c r="L76" s="159">
        <v>15</v>
      </c>
      <c r="M76" s="159">
        <f>G76*(1+L76/100)</f>
        <v>0</v>
      </c>
      <c r="N76" s="159">
        <v>1.8970000000000001E-2</v>
      </c>
      <c r="O76" s="159">
        <f>ROUND(E76*N76,2)</f>
        <v>0.02</v>
      </c>
      <c r="P76" s="159">
        <v>0</v>
      </c>
      <c r="Q76" s="159">
        <f>ROUND(E76*P76,2)</f>
        <v>0</v>
      </c>
      <c r="R76" s="159"/>
      <c r="S76" s="159" t="s">
        <v>142</v>
      </c>
      <c r="T76" s="159" t="s">
        <v>142</v>
      </c>
      <c r="U76" s="159">
        <v>1.86</v>
      </c>
      <c r="V76" s="159">
        <f>ROUND(E76*U76,2)</f>
        <v>1.86</v>
      </c>
      <c r="W76" s="159"/>
      <c r="X76" s="159" t="s">
        <v>168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169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0.399999999999999" outlineLevel="1" x14ac:dyDescent="0.25">
      <c r="A77" s="174">
        <v>26</v>
      </c>
      <c r="B77" s="175" t="s">
        <v>254</v>
      </c>
      <c r="C77" s="182" t="s">
        <v>255</v>
      </c>
      <c r="D77" s="176" t="s">
        <v>174</v>
      </c>
      <c r="E77" s="177">
        <v>1</v>
      </c>
      <c r="F77" s="178"/>
      <c r="G77" s="179">
        <f>ROUND(E77*F77,2)</f>
        <v>0</v>
      </c>
      <c r="H77" s="160">
        <v>1189</v>
      </c>
      <c r="I77" s="159">
        <f>ROUND(E77*H77,2)</f>
        <v>1189</v>
      </c>
      <c r="J77" s="160">
        <v>0</v>
      </c>
      <c r="K77" s="159">
        <f>ROUND(E77*J77,2)</f>
        <v>0</v>
      </c>
      <c r="L77" s="159">
        <v>15</v>
      </c>
      <c r="M77" s="159">
        <f>G77*(1+L77/100)</f>
        <v>0</v>
      </c>
      <c r="N77" s="159">
        <v>1.056E-2</v>
      </c>
      <c r="O77" s="159">
        <f>ROUND(E77*N77,2)</f>
        <v>0.01</v>
      </c>
      <c r="P77" s="159">
        <v>0</v>
      </c>
      <c r="Q77" s="159">
        <f>ROUND(E77*P77,2)</f>
        <v>0</v>
      </c>
      <c r="R77" s="159" t="s">
        <v>200</v>
      </c>
      <c r="S77" s="159" t="s">
        <v>142</v>
      </c>
      <c r="T77" s="159" t="s">
        <v>142</v>
      </c>
      <c r="U77" s="159">
        <v>0</v>
      </c>
      <c r="V77" s="159">
        <f>ROUND(E77*U77,2)</f>
        <v>0</v>
      </c>
      <c r="W77" s="159"/>
      <c r="X77" s="159" t="s">
        <v>196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197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6.4" x14ac:dyDescent="0.25">
      <c r="A78" s="162" t="s">
        <v>137</v>
      </c>
      <c r="B78" s="163" t="s">
        <v>69</v>
      </c>
      <c r="C78" s="181" t="s">
        <v>70</v>
      </c>
      <c r="D78" s="164"/>
      <c r="E78" s="165"/>
      <c r="F78" s="166"/>
      <c r="G78" s="167">
        <f>SUMIF(AG79:AG85,"&lt;&gt;NOR",G79:G85)</f>
        <v>0</v>
      </c>
      <c r="H78" s="161"/>
      <c r="I78" s="161">
        <f>SUM(I79:I85)</f>
        <v>45.61</v>
      </c>
      <c r="J78" s="161"/>
      <c r="K78" s="161">
        <f>SUM(K79:K85)</f>
        <v>3467.2599999999998</v>
      </c>
      <c r="L78" s="161"/>
      <c r="M78" s="161">
        <f>SUM(M79:M85)</f>
        <v>0</v>
      </c>
      <c r="N78" s="161"/>
      <c r="O78" s="161">
        <f>SUM(O79:O85)</f>
        <v>0</v>
      </c>
      <c r="P78" s="161"/>
      <c r="Q78" s="161">
        <f>SUM(Q79:Q85)</f>
        <v>0</v>
      </c>
      <c r="R78" s="161"/>
      <c r="S78" s="161"/>
      <c r="T78" s="161"/>
      <c r="U78" s="161"/>
      <c r="V78" s="161">
        <f>SUM(V79:V85)</f>
        <v>8.75</v>
      </c>
      <c r="W78" s="161"/>
      <c r="X78" s="161"/>
      <c r="AG78" t="s">
        <v>138</v>
      </c>
    </row>
    <row r="79" spans="1:60" outlineLevel="1" x14ac:dyDescent="0.25">
      <c r="A79" s="168">
        <v>27</v>
      </c>
      <c r="B79" s="169" t="s">
        <v>256</v>
      </c>
      <c r="C79" s="183" t="s">
        <v>257</v>
      </c>
      <c r="D79" s="170" t="s">
        <v>179</v>
      </c>
      <c r="E79" s="171">
        <v>26.34</v>
      </c>
      <c r="F79" s="172"/>
      <c r="G79" s="173">
        <f>ROUND(E79*F79,2)</f>
        <v>0</v>
      </c>
      <c r="H79" s="160">
        <v>1.54</v>
      </c>
      <c r="I79" s="159">
        <f>ROUND(E79*H79,2)</f>
        <v>40.56</v>
      </c>
      <c r="J79" s="160">
        <v>121.96</v>
      </c>
      <c r="K79" s="159">
        <f>ROUND(E79*J79,2)</f>
        <v>3212.43</v>
      </c>
      <c r="L79" s="159">
        <v>15</v>
      </c>
      <c r="M79" s="159">
        <f>G79*(1+L79/100)</f>
        <v>0</v>
      </c>
      <c r="N79" s="159">
        <v>4.0000000000000003E-5</v>
      </c>
      <c r="O79" s="159">
        <f>ROUND(E79*N79,2)</f>
        <v>0</v>
      </c>
      <c r="P79" s="159">
        <v>0</v>
      </c>
      <c r="Q79" s="159">
        <f>ROUND(E79*P79,2)</f>
        <v>0</v>
      </c>
      <c r="R79" s="159"/>
      <c r="S79" s="159" t="s">
        <v>142</v>
      </c>
      <c r="T79" s="159" t="s">
        <v>142</v>
      </c>
      <c r="U79" s="159">
        <v>0.308</v>
      </c>
      <c r="V79" s="159">
        <f>ROUND(E79*U79,2)</f>
        <v>8.11</v>
      </c>
      <c r="W79" s="159"/>
      <c r="X79" s="159" t="s">
        <v>168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169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57"/>
      <c r="B80" s="158"/>
      <c r="C80" s="191" t="s">
        <v>229</v>
      </c>
      <c r="D80" s="187"/>
      <c r="E80" s="188">
        <v>19.2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171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5">
      <c r="A81" s="157"/>
      <c r="B81" s="158"/>
      <c r="C81" s="191" t="s">
        <v>192</v>
      </c>
      <c r="D81" s="187"/>
      <c r="E81" s="188">
        <v>3.68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0"/>
      <c r="Z81" s="150"/>
      <c r="AA81" s="150"/>
      <c r="AB81" s="150"/>
      <c r="AC81" s="150"/>
      <c r="AD81" s="150"/>
      <c r="AE81" s="150"/>
      <c r="AF81" s="150"/>
      <c r="AG81" s="150" t="s">
        <v>171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5">
      <c r="A82" s="157"/>
      <c r="B82" s="158"/>
      <c r="C82" s="191" t="s">
        <v>258</v>
      </c>
      <c r="D82" s="187"/>
      <c r="E82" s="188">
        <v>3.46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0"/>
      <c r="Z82" s="150"/>
      <c r="AA82" s="150"/>
      <c r="AB82" s="150"/>
      <c r="AC82" s="150"/>
      <c r="AD82" s="150"/>
      <c r="AE82" s="150"/>
      <c r="AF82" s="150"/>
      <c r="AG82" s="150" t="s">
        <v>171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68">
        <v>28</v>
      </c>
      <c r="B83" s="169" t="s">
        <v>259</v>
      </c>
      <c r="C83" s="183" t="s">
        <v>260</v>
      </c>
      <c r="D83" s="170" t="s">
        <v>179</v>
      </c>
      <c r="E83" s="171">
        <v>4.95</v>
      </c>
      <c r="F83" s="172"/>
      <c r="G83" s="173">
        <f>ROUND(E83*F83,2)</f>
        <v>0</v>
      </c>
      <c r="H83" s="160">
        <v>1.02</v>
      </c>
      <c r="I83" s="159">
        <f>ROUND(E83*H83,2)</f>
        <v>5.05</v>
      </c>
      <c r="J83" s="160">
        <v>51.48</v>
      </c>
      <c r="K83" s="159">
        <f>ROUND(E83*J83,2)</f>
        <v>254.83</v>
      </c>
      <c r="L83" s="159">
        <v>15</v>
      </c>
      <c r="M83" s="159">
        <f>G83*(1+L83/100)</f>
        <v>0</v>
      </c>
      <c r="N83" s="159">
        <v>1.0000000000000001E-5</v>
      </c>
      <c r="O83" s="159">
        <f>ROUND(E83*N83,2)</f>
        <v>0</v>
      </c>
      <c r="P83" s="159">
        <v>0</v>
      </c>
      <c r="Q83" s="159">
        <f>ROUND(E83*P83,2)</f>
        <v>0</v>
      </c>
      <c r="R83" s="159"/>
      <c r="S83" s="159" t="s">
        <v>142</v>
      </c>
      <c r="T83" s="159" t="s">
        <v>142</v>
      </c>
      <c r="U83" s="159">
        <v>0.13</v>
      </c>
      <c r="V83" s="159">
        <f>ROUND(E83*U83,2)</f>
        <v>0.64</v>
      </c>
      <c r="W83" s="159"/>
      <c r="X83" s="159" t="s">
        <v>168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169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5">
      <c r="A84" s="157"/>
      <c r="B84" s="158"/>
      <c r="C84" s="191" t="s">
        <v>225</v>
      </c>
      <c r="D84" s="187"/>
      <c r="E84" s="188">
        <v>1.35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0"/>
      <c r="Z84" s="150"/>
      <c r="AA84" s="150"/>
      <c r="AB84" s="150"/>
      <c r="AC84" s="150"/>
      <c r="AD84" s="150"/>
      <c r="AE84" s="150"/>
      <c r="AF84" s="150"/>
      <c r="AG84" s="150" t="s">
        <v>171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57"/>
      <c r="B85" s="158"/>
      <c r="C85" s="191" t="s">
        <v>226</v>
      </c>
      <c r="D85" s="187"/>
      <c r="E85" s="188">
        <v>3.6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0"/>
      <c r="Z85" s="150"/>
      <c r="AA85" s="150"/>
      <c r="AB85" s="150"/>
      <c r="AC85" s="150"/>
      <c r="AD85" s="150"/>
      <c r="AE85" s="150"/>
      <c r="AF85" s="150"/>
      <c r="AG85" s="150" t="s">
        <v>171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5">
      <c r="A86" s="162" t="s">
        <v>137</v>
      </c>
      <c r="B86" s="163" t="s">
        <v>71</v>
      </c>
      <c r="C86" s="181" t="s">
        <v>72</v>
      </c>
      <c r="D86" s="164"/>
      <c r="E86" s="165"/>
      <c r="F86" s="166"/>
      <c r="G86" s="167">
        <f>SUMIF(AG87:AG103,"&lt;&gt;NOR",G87:G103)</f>
        <v>0</v>
      </c>
      <c r="H86" s="161"/>
      <c r="I86" s="161">
        <f>SUM(I87:I103)</f>
        <v>464.76</v>
      </c>
      <c r="J86" s="161"/>
      <c r="K86" s="161">
        <f>SUM(K87:K103)</f>
        <v>4970.57</v>
      </c>
      <c r="L86" s="161"/>
      <c r="M86" s="161">
        <f>SUM(M87:M103)</f>
        <v>0</v>
      </c>
      <c r="N86" s="161"/>
      <c r="O86" s="161">
        <f>SUM(O87:O103)</f>
        <v>0.01</v>
      </c>
      <c r="P86" s="161"/>
      <c r="Q86" s="161">
        <f>SUM(Q87:Q103)</f>
        <v>0.56000000000000005</v>
      </c>
      <c r="R86" s="161"/>
      <c r="S86" s="161"/>
      <c r="T86" s="161"/>
      <c r="U86" s="161"/>
      <c r="V86" s="161">
        <f>SUM(V87:V103)</f>
        <v>12.27</v>
      </c>
      <c r="W86" s="161"/>
      <c r="X86" s="161"/>
      <c r="AG86" t="s">
        <v>138</v>
      </c>
    </row>
    <row r="87" spans="1:60" outlineLevel="1" x14ac:dyDescent="0.25">
      <c r="A87" s="174">
        <v>29</v>
      </c>
      <c r="B87" s="175" t="s">
        <v>261</v>
      </c>
      <c r="C87" s="182" t="s">
        <v>262</v>
      </c>
      <c r="D87" s="176" t="s">
        <v>174</v>
      </c>
      <c r="E87" s="177">
        <v>3</v>
      </c>
      <c r="F87" s="178"/>
      <c r="G87" s="179">
        <f t="shared" ref="G87:G92" si="0">ROUND(E87*F87,2)</f>
        <v>0</v>
      </c>
      <c r="H87" s="160">
        <v>0</v>
      </c>
      <c r="I87" s="159">
        <f t="shared" ref="I87:I92" si="1">ROUND(E87*H87,2)</f>
        <v>0</v>
      </c>
      <c r="J87" s="160">
        <v>17.600000000000001</v>
      </c>
      <c r="K87" s="159">
        <f t="shared" ref="K87:K92" si="2">ROUND(E87*J87,2)</f>
        <v>52.8</v>
      </c>
      <c r="L87" s="159">
        <v>15</v>
      </c>
      <c r="M87" s="159">
        <f t="shared" ref="M87:M92" si="3">G87*(1+L87/100)</f>
        <v>0</v>
      </c>
      <c r="N87" s="159">
        <v>0</v>
      </c>
      <c r="O87" s="159">
        <f t="shared" ref="O87:O92" si="4">ROUND(E87*N87,2)</f>
        <v>0</v>
      </c>
      <c r="P87" s="159">
        <v>0</v>
      </c>
      <c r="Q87" s="159">
        <f t="shared" ref="Q87:Q92" si="5">ROUND(E87*P87,2)</f>
        <v>0</v>
      </c>
      <c r="R87" s="159"/>
      <c r="S87" s="159" t="s">
        <v>142</v>
      </c>
      <c r="T87" s="159" t="s">
        <v>142</v>
      </c>
      <c r="U87" s="159">
        <v>0.05</v>
      </c>
      <c r="V87" s="159">
        <f t="shared" ref="V87:V92" si="6">ROUND(E87*U87,2)</f>
        <v>0.15</v>
      </c>
      <c r="W87" s="159"/>
      <c r="X87" s="159" t="s">
        <v>168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169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74">
        <v>30</v>
      </c>
      <c r="B88" s="175" t="s">
        <v>263</v>
      </c>
      <c r="C88" s="182" t="s">
        <v>264</v>
      </c>
      <c r="D88" s="176" t="s">
        <v>184</v>
      </c>
      <c r="E88" s="177">
        <v>8</v>
      </c>
      <c r="F88" s="178"/>
      <c r="G88" s="179">
        <f t="shared" si="0"/>
        <v>0</v>
      </c>
      <c r="H88" s="160">
        <v>13.06</v>
      </c>
      <c r="I88" s="159">
        <f t="shared" si="1"/>
        <v>104.48</v>
      </c>
      <c r="J88" s="160">
        <v>99.94</v>
      </c>
      <c r="K88" s="159">
        <f t="shared" si="2"/>
        <v>799.52</v>
      </c>
      <c r="L88" s="159">
        <v>15</v>
      </c>
      <c r="M88" s="159">
        <f t="shared" si="3"/>
        <v>0</v>
      </c>
      <c r="N88" s="159">
        <v>4.8999999999999998E-4</v>
      </c>
      <c r="O88" s="159">
        <f t="shared" si="4"/>
        <v>0</v>
      </c>
      <c r="P88" s="159">
        <v>6.0000000000000001E-3</v>
      </c>
      <c r="Q88" s="159">
        <f t="shared" si="5"/>
        <v>0.05</v>
      </c>
      <c r="R88" s="159"/>
      <c r="S88" s="159" t="s">
        <v>142</v>
      </c>
      <c r="T88" s="159" t="s">
        <v>142</v>
      </c>
      <c r="U88" s="159">
        <v>0.27400000000000002</v>
      </c>
      <c r="V88" s="159">
        <f t="shared" si="6"/>
        <v>2.19</v>
      </c>
      <c r="W88" s="159"/>
      <c r="X88" s="159" t="s">
        <v>168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169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74">
        <v>31</v>
      </c>
      <c r="B89" s="175" t="s">
        <v>265</v>
      </c>
      <c r="C89" s="182" t="s">
        <v>266</v>
      </c>
      <c r="D89" s="176" t="s">
        <v>184</v>
      </c>
      <c r="E89" s="177">
        <v>2</v>
      </c>
      <c r="F89" s="178"/>
      <c r="G89" s="179">
        <f t="shared" si="0"/>
        <v>0</v>
      </c>
      <c r="H89" s="160">
        <v>13.06</v>
      </c>
      <c r="I89" s="159">
        <f t="shared" si="1"/>
        <v>26.12</v>
      </c>
      <c r="J89" s="160">
        <v>151.94</v>
      </c>
      <c r="K89" s="159">
        <f t="shared" si="2"/>
        <v>303.88</v>
      </c>
      <c r="L89" s="159">
        <v>15</v>
      </c>
      <c r="M89" s="159">
        <f t="shared" si="3"/>
        <v>0</v>
      </c>
      <c r="N89" s="159">
        <v>4.8999999999999998E-4</v>
      </c>
      <c r="O89" s="159">
        <f t="shared" si="4"/>
        <v>0</v>
      </c>
      <c r="P89" s="159">
        <v>2.7E-2</v>
      </c>
      <c r="Q89" s="159">
        <f t="shared" si="5"/>
        <v>0.05</v>
      </c>
      <c r="R89" s="159"/>
      <c r="S89" s="159" t="s">
        <v>142</v>
      </c>
      <c r="T89" s="159" t="s">
        <v>142</v>
      </c>
      <c r="U89" s="159">
        <v>0.42199999999999999</v>
      </c>
      <c r="V89" s="159">
        <f t="shared" si="6"/>
        <v>0.84</v>
      </c>
      <c r="W89" s="159"/>
      <c r="X89" s="159" t="s">
        <v>168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169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74">
        <v>32</v>
      </c>
      <c r="B90" s="175" t="s">
        <v>267</v>
      </c>
      <c r="C90" s="182" t="s">
        <v>268</v>
      </c>
      <c r="D90" s="176" t="s">
        <v>184</v>
      </c>
      <c r="E90" s="177">
        <v>20</v>
      </c>
      <c r="F90" s="178"/>
      <c r="G90" s="179">
        <f t="shared" si="0"/>
        <v>0</v>
      </c>
      <c r="H90" s="160">
        <v>13.02</v>
      </c>
      <c r="I90" s="159">
        <f t="shared" si="1"/>
        <v>260.39999999999998</v>
      </c>
      <c r="J90" s="160">
        <v>102.48</v>
      </c>
      <c r="K90" s="159">
        <f t="shared" si="2"/>
        <v>2049.6</v>
      </c>
      <c r="L90" s="159">
        <v>15</v>
      </c>
      <c r="M90" s="159">
        <f t="shared" si="3"/>
        <v>0</v>
      </c>
      <c r="N90" s="159">
        <v>0</v>
      </c>
      <c r="O90" s="159">
        <f t="shared" si="4"/>
        <v>0</v>
      </c>
      <c r="P90" s="159">
        <v>2.16E-3</v>
      </c>
      <c r="Q90" s="159">
        <f t="shared" si="5"/>
        <v>0.04</v>
      </c>
      <c r="R90" s="159"/>
      <c r="S90" s="159" t="s">
        <v>142</v>
      </c>
      <c r="T90" s="159" t="s">
        <v>142</v>
      </c>
      <c r="U90" s="159">
        <v>0.26500000000000001</v>
      </c>
      <c r="V90" s="159">
        <f t="shared" si="6"/>
        <v>5.3</v>
      </c>
      <c r="W90" s="159"/>
      <c r="X90" s="159" t="s">
        <v>168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169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74">
        <v>33</v>
      </c>
      <c r="B91" s="175" t="s">
        <v>269</v>
      </c>
      <c r="C91" s="182" t="s">
        <v>270</v>
      </c>
      <c r="D91" s="176" t="s">
        <v>184</v>
      </c>
      <c r="E91" s="177">
        <v>5</v>
      </c>
      <c r="F91" s="178"/>
      <c r="G91" s="179">
        <f t="shared" si="0"/>
        <v>0</v>
      </c>
      <c r="H91" s="160">
        <v>13.06</v>
      </c>
      <c r="I91" s="159">
        <f t="shared" si="1"/>
        <v>65.3</v>
      </c>
      <c r="J91" s="160">
        <v>42.54</v>
      </c>
      <c r="K91" s="159">
        <f t="shared" si="2"/>
        <v>212.7</v>
      </c>
      <c r="L91" s="159">
        <v>15</v>
      </c>
      <c r="M91" s="159">
        <f t="shared" si="3"/>
        <v>0</v>
      </c>
      <c r="N91" s="159">
        <v>4.8999999999999998E-4</v>
      </c>
      <c r="O91" s="159">
        <f t="shared" si="4"/>
        <v>0</v>
      </c>
      <c r="P91" s="159">
        <v>1E-3</v>
      </c>
      <c r="Q91" s="159">
        <f t="shared" si="5"/>
        <v>0.01</v>
      </c>
      <c r="R91" s="159"/>
      <c r="S91" s="159" t="s">
        <v>142</v>
      </c>
      <c r="T91" s="159" t="s">
        <v>142</v>
      </c>
      <c r="U91" s="159">
        <v>0.111</v>
      </c>
      <c r="V91" s="159">
        <f t="shared" si="6"/>
        <v>0.56000000000000005</v>
      </c>
      <c r="W91" s="159"/>
      <c r="X91" s="159" t="s">
        <v>168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169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68">
        <v>34</v>
      </c>
      <c r="B92" s="169" t="s">
        <v>271</v>
      </c>
      <c r="C92" s="183" t="s">
        <v>272</v>
      </c>
      <c r="D92" s="170" t="s">
        <v>179</v>
      </c>
      <c r="E92" s="171">
        <v>19.2</v>
      </c>
      <c r="F92" s="172"/>
      <c r="G92" s="173">
        <f t="shared" si="0"/>
        <v>0</v>
      </c>
      <c r="H92" s="160">
        <v>0</v>
      </c>
      <c r="I92" s="159">
        <f t="shared" si="1"/>
        <v>0</v>
      </c>
      <c r="J92" s="160">
        <v>10.5</v>
      </c>
      <c r="K92" s="159">
        <f t="shared" si="2"/>
        <v>201.6</v>
      </c>
      <c r="L92" s="159">
        <v>15</v>
      </c>
      <c r="M92" s="159">
        <f t="shared" si="3"/>
        <v>0</v>
      </c>
      <c r="N92" s="159">
        <v>0</v>
      </c>
      <c r="O92" s="159">
        <f t="shared" si="4"/>
        <v>0</v>
      </c>
      <c r="P92" s="159">
        <v>4.0000000000000001E-3</v>
      </c>
      <c r="Q92" s="159">
        <f t="shared" si="5"/>
        <v>0.08</v>
      </c>
      <c r="R92" s="159"/>
      <c r="S92" s="159" t="s">
        <v>142</v>
      </c>
      <c r="T92" s="159" t="s">
        <v>142</v>
      </c>
      <c r="U92" s="159">
        <v>0.03</v>
      </c>
      <c r="V92" s="159">
        <f t="shared" si="6"/>
        <v>0.57999999999999996</v>
      </c>
      <c r="W92" s="159"/>
      <c r="X92" s="159" t="s">
        <v>168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169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57"/>
      <c r="B93" s="158"/>
      <c r="C93" s="191" t="s">
        <v>229</v>
      </c>
      <c r="D93" s="187"/>
      <c r="E93" s="188">
        <v>19.2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0"/>
      <c r="Z93" s="150"/>
      <c r="AA93" s="150"/>
      <c r="AB93" s="150"/>
      <c r="AC93" s="150"/>
      <c r="AD93" s="150"/>
      <c r="AE93" s="150"/>
      <c r="AF93" s="150"/>
      <c r="AG93" s="150" t="s">
        <v>171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68">
        <v>35</v>
      </c>
      <c r="B94" s="169" t="s">
        <v>641</v>
      </c>
      <c r="C94" s="183" t="s">
        <v>642</v>
      </c>
      <c r="D94" s="170" t="s">
        <v>179</v>
      </c>
      <c r="E94" s="171">
        <v>59.41</v>
      </c>
      <c r="F94" s="172"/>
      <c r="G94" s="173">
        <f>ROUND(E94*F94,2)</f>
        <v>0</v>
      </c>
      <c r="H94" s="160">
        <v>0</v>
      </c>
      <c r="I94" s="159">
        <f>ROUND(E94*H94,2)</f>
        <v>0</v>
      </c>
      <c r="J94" s="160">
        <v>10.5</v>
      </c>
      <c r="K94" s="159">
        <f>ROUND(E94*J94,2)</f>
        <v>623.80999999999995</v>
      </c>
      <c r="L94" s="159">
        <v>15</v>
      </c>
      <c r="M94" s="159">
        <f>G94*(1+L94/100)</f>
        <v>0</v>
      </c>
      <c r="N94" s="159">
        <v>0</v>
      </c>
      <c r="O94" s="159">
        <f>ROUND(E94*N94,2)</f>
        <v>0</v>
      </c>
      <c r="P94" s="159">
        <v>4.0000000000000001E-3</v>
      </c>
      <c r="Q94" s="159">
        <f>ROUND(E94*P94,2)</f>
        <v>0.24</v>
      </c>
      <c r="R94" s="159"/>
      <c r="S94" s="159" t="s">
        <v>142</v>
      </c>
      <c r="T94" s="159" t="s">
        <v>142</v>
      </c>
      <c r="U94" s="159">
        <v>0.03</v>
      </c>
      <c r="V94" s="159">
        <f>ROUND(E94*U94,2)</f>
        <v>1.78</v>
      </c>
      <c r="W94" s="159"/>
      <c r="X94" s="159" t="s">
        <v>168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169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57"/>
      <c r="B95" s="158"/>
      <c r="C95" s="191" t="s">
        <v>214</v>
      </c>
      <c r="D95" s="187"/>
      <c r="E95" s="188">
        <v>14.3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0"/>
      <c r="Z95" s="150"/>
      <c r="AA95" s="150"/>
      <c r="AB95" s="150"/>
      <c r="AC95" s="150"/>
      <c r="AD95" s="150"/>
      <c r="AE95" s="150"/>
      <c r="AF95" s="150"/>
      <c r="AG95" s="150" t="s">
        <v>171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57"/>
      <c r="B96" s="158"/>
      <c r="C96" s="191" t="s">
        <v>523</v>
      </c>
      <c r="D96" s="187"/>
      <c r="E96" s="188">
        <v>-3.2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0"/>
      <c r="Z96" s="150"/>
      <c r="AA96" s="150"/>
      <c r="AB96" s="150"/>
      <c r="AC96" s="150"/>
      <c r="AD96" s="150"/>
      <c r="AE96" s="150"/>
      <c r="AF96" s="150"/>
      <c r="AG96" s="150" t="s">
        <v>171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57"/>
      <c r="B97" s="158"/>
      <c r="C97" s="191" t="s">
        <v>217</v>
      </c>
      <c r="D97" s="187"/>
      <c r="E97" s="188">
        <v>54.86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0"/>
      <c r="Z97" s="150"/>
      <c r="AA97" s="150"/>
      <c r="AB97" s="150"/>
      <c r="AC97" s="150"/>
      <c r="AD97" s="150"/>
      <c r="AE97" s="150"/>
      <c r="AF97" s="150"/>
      <c r="AG97" s="150" t="s">
        <v>171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57"/>
      <c r="B98" s="158"/>
      <c r="C98" s="191" t="s">
        <v>218</v>
      </c>
      <c r="D98" s="187"/>
      <c r="E98" s="188">
        <v>-1.6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0"/>
      <c r="Z98" s="150"/>
      <c r="AA98" s="150"/>
      <c r="AB98" s="150"/>
      <c r="AC98" s="150"/>
      <c r="AD98" s="150"/>
      <c r="AE98" s="150"/>
      <c r="AF98" s="150"/>
      <c r="AG98" s="150" t="s">
        <v>171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5">
      <c r="A99" s="157"/>
      <c r="B99" s="158"/>
      <c r="C99" s="191" t="s">
        <v>219</v>
      </c>
      <c r="D99" s="187"/>
      <c r="E99" s="188">
        <v>-1.35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0"/>
      <c r="Z99" s="150"/>
      <c r="AA99" s="150"/>
      <c r="AB99" s="150"/>
      <c r="AC99" s="150"/>
      <c r="AD99" s="150"/>
      <c r="AE99" s="150"/>
      <c r="AF99" s="150"/>
      <c r="AG99" s="150" t="s">
        <v>171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57"/>
      <c r="B100" s="158"/>
      <c r="C100" s="191" t="s">
        <v>220</v>
      </c>
      <c r="D100" s="187"/>
      <c r="E100" s="188">
        <v>-3.6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171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0.399999999999999" outlineLevel="1" x14ac:dyDescent="0.25">
      <c r="A101" s="174">
        <v>36</v>
      </c>
      <c r="B101" s="175" t="s">
        <v>273</v>
      </c>
      <c r="C101" s="182" t="s">
        <v>274</v>
      </c>
      <c r="D101" s="176" t="s">
        <v>174</v>
      </c>
      <c r="E101" s="177">
        <v>2</v>
      </c>
      <c r="F101" s="178"/>
      <c r="G101" s="179">
        <f>ROUND(E101*F101,2)</f>
        <v>0</v>
      </c>
      <c r="H101" s="160">
        <v>4.2300000000000004</v>
      </c>
      <c r="I101" s="159">
        <f>ROUND(E101*H101,2)</f>
        <v>8.4600000000000009</v>
      </c>
      <c r="J101" s="160">
        <v>193.77</v>
      </c>
      <c r="K101" s="159">
        <f>ROUND(E101*J101,2)</f>
        <v>387.54</v>
      </c>
      <c r="L101" s="159">
        <v>15</v>
      </c>
      <c r="M101" s="159">
        <f>G101*(1+L101/100)</f>
        <v>0</v>
      </c>
      <c r="N101" s="159">
        <v>3.6700000000000001E-3</v>
      </c>
      <c r="O101" s="159">
        <f>ROUND(E101*N101,2)</f>
        <v>0.01</v>
      </c>
      <c r="P101" s="159">
        <v>0</v>
      </c>
      <c r="Q101" s="159">
        <f>ROUND(E101*P101,2)</f>
        <v>0</v>
      </c>
      <c r="R101" s="159"/>
      <c r="S101" s="159" t="s">
        <v>142</v>
      </c>
      <c r="T101" s="159" t="s">
        <v>142</v>
      </c>
      <c r="U101" s="159">
        <v>0.433</v>
      </c>
      <c r="V101" s="159">
        <f>ROUND(E101*U101,2)</f>
        <v>0.87</v>
      </c>
      <c r="W101" s="159"/>
      <c r="X101" s="159" t="s">
        <v>168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169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0.399999999999999" outlineLevel="1" x14ac:dyDescent="0.25">
      <c r="A102" s="168">
        <v>37</v>
      </c>
      <c r="B102" s="169" t="s">
        <v>275</v>
      </c>
      <c r="C102" s="183" t="s">
        <v>276</v>
      </c>
      <c r="D102" s="170" t="s">
        <v>179</v>
      </c>
      <c r="E102" s="171">
        <v>1.44</v>
      </c>
      <c r="F102" s="172"/>
      <c r="G102" s="173">
        <f>ROUND(E102*F102,2)</f>
        <v>0</v>
      </c>
      <c r="H102" s="160">
        <v>0</v>
      </c>
      <c r="I102" s="159">
        <f>ROUND(E102*H102,2)</f>
        <v>0</v>
      </c>
      <c r="J102" s="160">
        <v>235.5</v>
      </c>
      <c r="K102" s="159">
        <f>ROUND(E102*J102,2)</f>
        <v>339.12</v>
      </c>
      <c r="L102" s="159">
        <v>15</v>
      </c>
      <c r="M102" s="159">
        <f>G102*(1+L102/100)</f>
        <v>0</v>
      </c>
      <c r="N102" s="159">
        <v>0</v>
      </c>
      <c r="O102" s="159">
        <f>ROUND(E102*N102,2)</f>
        <v>0</v>
      </c>
      <c r="P102" s="159">
        <v>6.0999999999999999E-2</v>
      </c>
      <c r="Q102" s="159">
        <f>ROUND(E102*P102,2)</f>
        <v>0.09</v>
      </c>
      <c r="R102" s="159"/>
      <c r="S102" s="159" t="s">
        <v>142</v>
      </c>
      <c r="T102" s="159" t="s">
        <v>142</v>
      </c>
      <c r="U102" s="159">
        <v>0</v>
      </c>
      <c r="V102" s="159">
        <f>ROUND(E102*U102,2)</f>
        <v>0</v>
      </c>
      <c r="W102" s="159"/>
      <c r="X102" s="159" t="s">
        <v>205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206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57"/>
      <c r="B103" s="158"/>
      <c r="C103" s="191" t="s">
        <v>241</v>
      </c>
      <c r="D103" s="187"/>
      <c r="E103" s="188">
        <v>1.44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171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x14ac:dyDescent="0.25">
      <c r="A104" s="162" t="s">
        <v>137</v>
      </c>
      <c r="B104" s="163" t="s">
        <v>73</v>
      </c>
      <c r="C104" s="181" t="s">
        <v>74</v>
      </c>
      <c r="D104" s="164"/>
      <c r="E104" s="165"/>
      <c r="F104" s="166"/>
      <c r="G104" s="167">
        <f>SUMIF(AG105:AG105,"&lt;&gt;NOR",G105:G105)</f>
        <v>0</v>
      </c>
      <c r="H104" s="161"/>
      <c r="I104" s="161">
        <f>SUM(I105:I105)</f>
        <v>0</v>
      </c>
      <c r="J104" s="161"/>
      <c r="K104" s="161">
        <f>SUM(K105:K105)</f>
        <v>2998.27</v>
      </c>
      <c r="L104" s="161"/>
      <c r="M104" s="161">
        <f>SUM(M105:M105)</f>
        <v>0</v>
      </c>
      <c r="N104" s="161"/>
      <c r="O104" s="161">
        <f>SUM(O105:O105)</f>
        <v>0</v>
      </c>
      <c r="P104" s="161"/>
      <c r="Q104" s="161">
        <f>SUM(Q105:Q105)</f>
        <v>0</v>
      </c>
      <c r="R104" s="161"/>
      <c r="S104" s="161"/>
      <c r="T104" s="161"/>
      <c r="U104" s="161"/>
      <c r="V104" s="161">
        <f>SUM(V105:V105)</f>
        <v>6.6</v>
      </c>
      <c r="W104" s="161"/>
      <c r="X104" s="161"/>
      <c r="AG104" t="s">
        <v>138</v>
      </c>
    </row>
    <row r="105" spans="1:60" outlineLevel="1" x14ac:dyDescent="0.25">
      <c r="A105" s="174">
        <v>38</v>
      </c>
      <c r="B105" s="175" t="s">
        <v>277</v>
      </c>
      <c r="C105" s="182" t="s">
        <v>278</v>
      </c>
      <c r="D105" s="176" t="s">
        <v>167</v>
      </c>
      <c r="E105" s="177">
        <v>2.5626199999999999</v>
      </c>
      <c r="F105" s="178"/>
      <c r="G105" s="179">
        <f>ROUND(E105*F105,2)</f>
        <v>0</v>
      </c>
      <c r="H105" s="160">
        <v>0</v>
      </c>
      <c r="I105" s="159">
        <f>ROUND(E105*H105,2)</f>
        <v>0</v>
      </c>
      <c r="J105" s="160">
        <v>1170</v>
      </c>
      <c r="K105" s="159">
        <f>ROUND(E105*J105,2)</f>
        <v>2998.27</v>
      </c>
      <c r="L105" s="159">
        <v>15</v>
      </c>
      <c r="M105" s="159">
        <f>G105*(1+L105/100)</f>
        <v>0</v>
      </c>
      <c r="N105" s="159">
        <v>0</v>
      </c>
      <c r="O105" s="159">
        <f>ROUND(E105*N105,2)</f>
        <v>0</v>
      </c>
      <c r="P105" s="159">
        <v>0</v>
      </c>
      <c r="Q105" s="159">
        <f>ROUND(E105*P105,2)</f>
        <v>0</v>
      </c>
      <c r="R105" s="159"/>
      <c r="S105" s="159" t="s">
        <v>142</v>
      </c>
      <c r="T105" s="159" t="s">
        <v>142</v>
      </c>
      <c r="U105" s="159">
        <v>2.577</v>
      </c>
      <c r="V105" s="159">
        <f>ROUND(E105*U105,2)</f>
        <v>6.6</v>
      </c>
      <c r="W105" s="159"/>
      <c r="X105" s="159" t="s">
        <v>279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280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5">
      <c r="A106" s="162" t="s">
        <v>137</v>
      </c>
      <c r="B106" s="163" t="s">
        <v>75</v>
      </c>
      <c r="C106" s="181" t="s">
        <v>76</v>
      </c>
      <c r="D106" s="164"/>
      <c r="E106" s="165"/>
      <c r="F106" s="166"/>
      <c r="G106" s="167">
        <f>SUMIF(AG107:AG113,"&lt;&gt;NOR",G107:G113)</f>
        <v>0</v>
      </c>
      <c r="H106" s="161"/>
      <c r="I106" s="161">
        <f>SUM(I107:I113)</f>
        <v>4808.59</v>
      </c>
      <c r="J106" s="161"/>
      <c r="K106" s="161">
        <f>SUM(K107:K113)</f>
        <v>3255.8100000000004</v>
      </c>
      <c r="L106" s="161"/>
      <c r="M106" s="161">
        <f>SUM(M107:M113)</f>
        <v>0</v>
      </c>
      <c r="N106" s="161"/>
      <c r="O106" s="161">
        <f>SUM(O107:O113)</f>
        <v>0.04</v>
      </c>
      <c r="P106" s="161"/>
      <c r="Q106" s="161">
        <f>SUM(Q107:Q113)</f>
        <v>0</v>
      </c>
      <c r="R106" s="161"/>
      <c r="S106" s="161"/>
      <c r="T106" s="161"/>
      <c r="U106" s="161"/>
      <c r="V106" s="161">
        <f>SUM(V107:V113)</f>
        <v>5.83</v>
      </c>
      <c r="W106" s="161"/>
      <c r="X106" s="161"/>
      <c r="AG106" t="s">
        <v>138</v>
      </c>
    </row>
    <row r="107" spans="1:60" outlineLevel="1" x14ac:dyDescent="0.25">
      <c r="A107" s="168">
        <v>39</v>
      </c>
      <c r="B107" s="169" t="s">
        <v>281</v>
      </c>
      <c r="C107" s="183" t="s">
        <v>282</v>
      </c>
      <c r="D107" s="170" t="s">
        <v>179</v>
      </c>
      <c r="E107" s="171">
        <v>11.52</v>
      </c>
      <c r="F107" s="172"/>
      <c r="G107" s="173">
        <f>ROUND(E107*F107,2)</f>
        <v>0</v>
      </c>
      <c r="H107" s="160">
        <v>318.92</v>
      </c>
      <c r="I107" s="159">
        <f>ROUND(E107*H107,2)</f>
        <v>3673.96</v>
      </c>
      <c r="J107" s="160">
        <v>194.08</v>
      </c>
      <c r="K107" s="159">
        <f>ROUND(E107*J107,2)</f>
        <v>2235.8000000000002</v>
      </c>
      <c r="L107" s="159">
        <v>15</v>
      </c>
      <c r="M107" s="159">
        <f>G107*(1+L107/100)</f>
        <v>0</v>
      </c>
      <c r="N107" s="159">
        <v>3.6800000000000001E-3</v>
      </c>
      <c r="O107" s="159">
        <f>ROUND(E107*N107,2)</f>
        <v>0.04</v>
      </c>
      <c r="P107" s="159">
        <v>0</v>
      </c>
      <c r="Q107" s="159">
        <f>ROUND(E107*P107,2)</f>
        <v>0</v>
      </c>
      <c r="R107" s="159"/>
      <c r="S107" s="159" t="s">
        <v>142</v>
      </c>
      <c r="T107" s="159" t="s">
        <v>142</v>
      </c>
      <c r="U107" s="159">
        <v>0.38500000000000001</v>
      </c>
      <c r="V107" s="159">
        <f>ROUND(E107*U107,2)</f>
        <v>4.4400000000000004</v>
      </c>
      <c r="W107" s="159"/>
      <c r="X107" s="159" t="s">
        <v>168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169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57"/>
      <c r="B108" s="158"/>
      <c r="C108" s="191" t="s">
        <v>193</v>
      </c>
      <c r="D108" s="187"/>
      <c r="E108" s="188">
        <v>3.21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171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57"/>
      <c r="B109" s="158"/>
      <c r="C109" s="191" t="s">
        <v>283</v>
      </c>
      <c r="D109" s="187"/>
      <c r="E109" s="188">
        <v>7.6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171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57"/>
      <c r="B110" s="158"/>
      <c r="C110" s="191" t="s">
        <v>643</v>
      </c>
      <c r="D110" s="187"/>
      <c r="E110" s="188">
        <v>0.71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171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68">
        <v>40</v>
      </c>
      <c r="B111" s="169" t="s">
        <v>285</v>
      </c>
      <c r="C111" s="183" t="s">
        <v>286</v>
      </c>
      <c r="D111" s="170" t="s">
        <v>184</v>
      </c>
      <c r="E111" s="171">
        <v>12.6</v>
      </c>
      <c r="F111" s="172"/>
      <c r="G111" s="173">
        <f>ROUND(E111*F111,2)</f>
        <v>0</v>
      </c>
      <c r="H111" s="160">
        <v>90.05</v>
      </c>
      <c r="I111" s="159">
        <f>ROUND(E111*H111,2)</f>
        <v>1134.6300000000001</v>
      </c>
      <c r="J111" s="160">
        <v>55.45</v>
      </c>
      <c r="K111" s="159">
        <f>ROUND(E111*J111,2)</f>
        <v>698.67</v>
      </c>
      <c r="L111" s="159">
        <v>15</v>
      </c>
      <c r="M111" s="159">
        <f>G111*(1+L111/100)</f>
        <v>0</v>
      </c>
      <c r="N111" s="159">
        <v>3.2000000000000003E-4</v>
      </c>
      <c r="O111" s="159">
        <f>ROUND(E111*N111,2)</f>
        <v>0</v>
      </c>
      <c r="P111" s="159">
        <v>0</v>
      </c>
      <c r="Q111" s="159">
        <f>ROUND(E111*P111,2)</f>
        <v>0</v>
      </c>
      <c r="R111" s="159"/>
      <c r="S111" s="159" t="s">
        <v>142</v>
      </c>
      <c r="T111" s="159" t="s">
        <v>142</v>
      </c>
      <c r="U111" s="159">
        <v>0.11</v>
      </c>
      <c r="V111" s="159">
        <f>ROUND(E111*U111,2)</f>
        <v>1.39</v>
      </c>
      <c r="W111" s="159"/>
      <c r="X111" s="159" t="s">
        <v>168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169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57"/>
      <c r="B112" s="158"/>
      <c r="C112" s="191" t="s">
        <v>644</v>
      </c>
      <c r="D112" s="187"/>
      <c r="E112" s="188">
        <v>12.6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171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74">
        <v>41</v>
      </c>
      <c r="B113" s="175" t="s">
        <v>288</v>
      </c>
      <c r="C113" s="182" t="s">
        <v>289</v>
      </c>
      <c r="D113" s="176" t="s">
        <v>0</v>
      </c>
      <c r="E113" s="177">
        <v>77.430599999999998</v>
      </c>
      <c r="F113" s="178"/>
      <c r="G113" s="179">
        <f>ROUND(E113*F113,2)</f>
        <v>0</v>
      </c>
      <c r="H113" s="160">
        <v>0</v>
      </c>
      <c r="I113" s="159">
        <f>ROUND(E113*H113,2)</f>
        <v>0</v>
      </c>
      <c r="J113" s="160">
        <v>4.1500000000000004</v>
      </c>
      <c r="K113" s="159">
        <f>ROUND(E113*J113,2)</f>
        <v>321.33999999999997</v>
      </c>
      <c r="L113" s="159">
        <v>15</v>
      </c>
      <c r="M113" s="159">
        <f>G113*(1+L113/100)</f>
        <v>0</v>
      </c>
      <c r="N113" s="159">
        <v>0</v>
      </c>
      <c r="O113" s="159">
        <f>ROUND(E113*N113,2)</f>
        <v>0</v>
      </c>
      <c r="P113" s="159">
        <v>0</v>
      </c>
      <c r="Q113" s="159">
        <f>ROUND(E113*P113,2)</f>
        <v>0</v>
      </c>
      <c r="R113" s="159"/>
      <c r="S113" s="159" t="s">
        <v>142</v>
      </c>
      <c r="T113" s="159" t="s">
        <v>142</v>
      </c>
      <c r="U113" s="159">
        <v>0</v>
      </c>
      <c r="V113" s="159">
        <f>ROUND(E113*U113,2)</f>
        <v>0</v>
      </c>
      <c r="W113" s="159"/>
      <c r="X113" s="159" t="s">
        <v>279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280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5">
      <c r="A114" s="162" t="s">
        <v>137</v>
      </c>
      <c r="B114" s="163" t="s">
        <v>77</v>
      </c>
      <c r="C114" s="181" t="s">
        <v>78</v>
      </c>
      <c r="D114" s="164"/>
      <c r="E114" s="165"/>
      <c r="F114" s="166"/>
      <c r="G114" s="167">
        <f>SUMIF(AG115:AG115,"&lt;&gt;NOR",G115:G115)</f>
        <v>0</v>
      </c>
      <c r="H114" s="161"/>
      <c r="I114" s="161">
        <f>SUM(I115:I115)</f>
        <v>0</v>
      </c>
      <c r="J114" s="161"/>
      <c r="K114" s="161">
        <f>SUM(K115:K115)</f>
        <v>1000</v>
      </c>
      <c r="L114" s="161"/>
      <c r="M114" s="161">
        <f>SUM(M115:M115)</f>
        <v>0</v>
      </c>
      <c r="N114" s="161"/>
      <c r="O114" s="161">
        <f>SUM(O115:O115)</f>
        <v>0</v>
      </c>
      <c r="P114" s="161"/>
      <c r="Q114" s="161">
        <f>SUM(Q115:Q115)</f>
        <v>0</v>
      </c>
      <c r="R114" s="161"/>
      <c r="S114" s="161"/>
      <c r="T114" s="161"/>
      <c r="U114" s="161"/>
      <c r="V114" s="161">
        <f>SUM(V115:V115)</f>
        <v>0.16</v>
      </c>
      <c r="W114" s="161"/>
      <c r="X114" s="161"/>
      <c r="AG114" t="s">
        <v>138</v>
      </c>
    </row>
    <row r="115" spans="1:60" outlineLevel="1" x14ac:dyDescent="0.25">
      <c r="A115" s="174">
        <v>42</v>
      </c>
      <c r="B115" s="175" t="s">
        <v>290</v>
      </c>
      <c r="C115" s="182" t="s">
        <v>291</v>
      </c>
      <c r="D115" s="176" t="s">
        <v>292</v>
      </c>
      <c r="E115" s="177">
        <v>1</v>
      </c>
      <c r="F115" s="178"/>
      <c r="G115" s="179">
        <f>ROUND(E115*F115,2)</f>
        <v>0</v>
      </c>
      <c r="H115" s="160">
        <v>0</v>
      </c>
      <c r="I115" s="159">
        <f>ROUND(E115*H115,2)</f>
        <v>0</v>
      </c>
      <c r="J115" s="160">
        <v>1000</v>
      </c>
      <c r="K115" s="159">
        <f>ROUND(E115*J115,2)</f>
        <v>1000</v>
      </c>
      <c r="L115" s="159">
        <v>15</v>
      </c>
      <c r="M115" s="159">
        <f>G115*(1+L115/100)</f>
        <v>0</v>
      </c>
      <c r="N115" s="159">
        <v>0</v>
      </c>
      <c r="O115" s="159">
        <f>ROUND(E115*N115,2)</f>
        <v>0</v>
      </c>
      <c r="P115" s="159">
        <v>0</v>
      </c>
      <c r="Q115" s="159">
        <f>ROUND(E115*P115,2)</f>
        <v>0</v>
      </c>
      <c r="R115" s="159"/>
      <c r="S115" s="159" t="s">
        <v>154</v>
      </c>
      <c r="T115" s="159" t="s">
        <v>143</v>
      </c>
      <c r="U115" s="159">
        <v>0.157</v>
      </c>
      <c r="V115" s="159">
        <f>ROUND(E115*U115,2)</f>
        <v>0.16</v>
      </c>
      <c r="W115" s="159"/>
      <c r="X115" s="159" t="s">
        <v>168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169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5">
      <c r="A116" s="162" t="s">
        <v>137</v>
      </c>
      <c r="B116" s="163" t="s">
        <v>79</v>
      </c>
      <c r="C116" s="181" t="s">
        <v>80</v>
      </c>
      <c r="D116" s="164"/>
      <c r="E116" s="165"/>
      <c r="F116" s="166"/>
      <c r="G116" s="167">
        <f>SUMIF(AG117:AG123,"&lt;&gt;NOR",G117:G123)</f>
        <v>0</v>
      </c>
      <c r="H116" s="161"/>
      <c r="I116" s="161">
        <f>SUM(I117:I123)</f>
        <v>1294.3699999999999</v>
      </c>
      <c r="J116" s="161"/>
      <c r="K116" s="161">
        <f>SUM(K117:K123)</f>
        <v>3820.3300000000004</v>
      </c>
      <c r="L116" s="161"/>
      <c r="M116" s="161">
        <f>SUM(M117:M123)</f>
        <v>0</v>
      </c>
      <c r="N116" s="161"/>
      <c r="O116" s="161">
        <f>SUM(O117:O123)</f>
        <v>0</v>
      </c>
      <c r="P116" s="161"/>
      <c r="Q116" s="161">
        <f>SUM(Q117:Q123)</f>
        <v>0</v>
      </c>
      <c r="R116" s="161"/>
      <c r="S116" s="161"/>
      <c r="T116" s="161"/>
      <c r="U116" s="161"/>
      <c r="V116" s="161">
        <f>SUM(V117:V123)</f>
        <v>5.5400000000000009</v>
      </c>
      <c r="W116" s="161"/>
      <c r="X116" s="161"/>
      <c r="AG116" t="s">
        <v>138</v>
      </c>
    </row>
    <row r="117" spans="1:60" outlineLevel="1" x14ac:dyDescent="0.25">
      <c r="A117" s="174">
        <v>43</v>
      </c>
      <c r="B117" s="175" t="s">
        <v>293</v>
      </c>
      <c r="C117" s="182" t="s">
        <v>294</v>
      </c>
      <c r="D117" s="176" t="s">
        <v>184</v>
      </c>
      <c r="E117" s="177">
        <v>7</v>
      </c>
      <c r="F117" s="178"/>
      <c r="G117" s="179">
        <f t="shared" ref="G117:G123" si="7">ROUND(E117*F117,2)</f>
        <v>0</v>
      </c>
      <c r="H117" s="160">
        <v>184.91</v>
      </c>
      <c r="I117" s="159">
        <f t="shared" ref="I117:I123" si="8">ROUND(E117*H117,2)</f>
        <v>1294.3699999999999</v>
      </c>
      <c r="J117" s="160">
        <v>266.08999999999997</v>
      </c>
      <c r="K117" s="159">
        <f t="shared" ref="K117:K123" si="9">ROUND(E117*J117,2)</f>
        <v>1862.63</v>
      </c>
      <c r="L117" s="159">
        <v>15</v>
      </c>
      <c r="M117" s="159">
        <f t="shared" ref="M117:M123" si="10">G117*(1+L117/100)</f>
        <v>0</v>
      </c>
      <c r="N117" s="159">
        <v>5.1999999999999995E-4</v>
      </c>
      <c r="O117" s="159">
        <f t="shared" ref="O117:O123" si="11">ROUND(E117*N117,2)</f>
        <v>0</v>
      </c>
      <c r="P117" s="159">
        <v>0</v>
      </c>
      <c r="Q117" s="159">
        <f t="shared" ref="Q117:Q123" si="12">ROUND(E117*P117,2)</f>
        <v>0</v>
      </c>
      <c r="R117" s="159"/>
      <c r="S117" s="159" t="s">
        <v>142</v>
      </c>
      <c r="T117" s="159" t="s">
        <v>142</v>
      </c>
      <c r="U117" s="159">
        <v>0.52900000000000003</v>
      </c>
      <c r="V117" s="159">
        <f t="shared" ref="V117:V123" si="13">ROUND(E117*U117,2)</f>
        <v>3.7</v>
      </c>
      <c r="W117" s="159"/>
      <c r="X117" s="159" t="s">
        <v>168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169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74">
        <v>44</v>
      </c>
      <c r="B118" s="175" t="s">
        <v>295</v>
      </c>
      <c r="C118" s="182" t="s">
        <v>296</v>
      </c>
      <c r="D118" s="176" t="s">
        <v>174</v>
      </c>
      <c r="E118" s="177">
        <v>1</v>
      </c>
      <c r="F118" s="178"/>
      <c r="G118" s="179">
        <f t="shared" si="7"/>
        <v>0</v>
      </c>
      <c r="H118" s="160">
        <v>0</v>
      </c>
      <c r="I118" s="159">
        <f t="shared" si="8"/>
        <v>0</v>
      </c>
      <c r="J118" s="160">
        <v>79.2</v>
      </c>
      <c r="K118" s="159">
        <f t="shared" si="9"/>
        <v>79.2</v>
      </c>
      <c r="L118" s="159">
        <v>15</v>
      </c>
      <c r="M118" s="159">
        <f t="shared" si="10"/>
        <v>0</v>
      </c>
      <c r="N118" s="159">
        <v>0</v>
      </c>
      <c r="O118" s="159">
        <f t="shared" si="11"/>
        <v>0</v>
      </c>
      <c r="P118" s="159">
        <v>0</v>
      </c>
      <c r="Q118" s="159">
        <f t="shared" si="12"/>
        <v>0</v>
      </c>
      <c r="R118" s="159"/>
      <c r="S118" s="159" t="s">
        <v>142</v>
      </c>
      <c r="T118" s="159" t="s">
        <v>142</v>
      </c>
      <c r="U118" s="159">
        <v>0.157</v>
      </c>
      <c r="V118" s="159">
        <f t="shared" si="13"/>
        <v>0.16</v>
      </c>
      <c r="W118" s="159"/>
      <c r="X118" s="159" t="s">
        <v>168</v>
      </c>
      <c r="Y118" s="150"/>
      <c r="Z118" s="150"/>
      <c r="AA118" s="150"/>
      <c r="AB118" s="150"/>
      <c r="AC118" s="150"/>
      <c r="AD118" s="150"/>
      <c r="AE118" s="150"/>
      <c r="AF118" s="150"/>
      <c r="AG118" s="150" t="s">
        <v>169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74">
        <v>45</v>
      </c>
      <c r="B119" s="175" t="s">
        <v>297</v>
      </c>
      <c r="C119" s="182" t="s">
        <v>298</v>
      </c>
      <c r="D119" s="176" t="s">
        <v>174</v>
      </c>
      <c r="E119" s="177">
        <v>3</v>
      </c>
      <c r="F119" s="178"/>
      <c r="G119" s="179">
        <f t="shared" si="7"/>
        <v>0</v>
      </c>
      <c r="H119" s="160">
        <v>0</v>
      </c>
      <c r="I119" s="159">
        <f t="shared" si="8"/>
        <v>0</v>
      </c>
      <c r="J119" s="160">
        <v>87.7</v>
      </c>
      <c r="K119" s="159">
        <f t="shared" si="9"/>
        <v>263.10000000000002</v>
      </c>
      <c r="L119" s="159">
        <v>15</v>
      </c>
      <c r="M119" s="159">
        <f t="shared" si="10"/>
        <v>0</v>
      </c>
      <c r="N119" s="159">
        <v>0</v>
      </c>
      <c r="O119" s="159">
        <f t="shared" si="11"/>
        <v>0</v>
      </c>
      <c r="P119" s="159">
        <v>0</v>
      </c>
      <c r="Q119" s="159">
        <f t="shared" si="12"/>
        <v>0</v>
      </c>
      <c r="R119" s="159"/>
      <c r="S119" s="159" t="s">
        <v>142</v>
      </c>
      <c r="T119" s="159" t="s">
        <v>142</v>
      </c>
      <c r="U119" s="159">
        <v>0.17399999999999999</v>
      </c>
      <c r="V119" s="159">
        <f t="shared" si="13"/>
        <v>0.52</v>
      </c>
      <c r="W119" s="159"/>
      <c r="X119" s="159" t="s">
        <v>168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169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74">
        <v>46</v>
      </c>
      <c r="B120" s="175" t="s">
        <v>299</v>
      </c>
      <c r="C120" s="182" t="s">
        <v>300</v>
      </c>
      <c r="D120" s="176" t="s">
        <v>174</v>
      </c>
      <c r="E120" s="177">
        <v>1</v>
      </c>
      <c r="F120" s="178"/>
      <c r="G120" s="179">
        <f t="shared" si="7"/>
        <v>0</v>
      </c>
      <c r="H120" s="160">
        <v>0</v>
      </c>
      <c r="I120" s="159">
        <f t="shared" si="8"/>
        <v>0</v>
      </c>
      <c r="J120" s="160">
        <v>130.5</v>
      </c>
      <c r="K120" s="159">
        <f t="shared" si="9"/>
        <v>130.5</v>
      </c>
      <c r="L120" s="159">
        <v>15</v>
      </c>
      <c r="M120" s="159">
        <f t="shared" si="10"/>
        <v>0</v>
      </c>
      <c r="N120" s="159">
        <v>0</v>
      </c>
      <c r="O120" s="159">
        <f t="shared" si="11"/>
        <v>0</v>
      </c>
      <c r="P120" s="159">
        <v>0</v>
      </c>
      <c r="Q120" s="159">
        <f t="shared" si="12"/>
        <v>0</v>
      </c>
      <c r="R120" s="159"/>
      <c r="S120" s="159" t="s">
        <v>142</v>
      </c>
      <c r="T120" s="159" t="s">
        <v>142</v>
      </c>
      <c r="U120" s="159">
        <v>0.25900000000000001</v>
      </c>
      <c r="V120" s="159">
        <f t="shared" si="13"/>
        <v>0.26</v>
      </c>
      <c r="W120" s="159"/>
      <c r="X120" s="159" t="s">
        <v>168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169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74">
        <v>47</v>
      </c>
      <c r="B121" s="175" t="s">
        <v>301</v>
      </c>
      <c r="C121" s="182" t="s">
        <v>302</v>
      </c>
      <c r="D121" s="176" t="s">
        <v>174</v>
      </c>
      <c r="E121" s="177">
        <v>2</v>
      </c>
      <c r="F121" s="178"/>
      <c r="G121" s="179">
        <f t="shared" si="7"/>
        <v>0</v>
      </c>
      <c r="H121" s="160">
        <v>0</v>
      </c>
      <c r="I121" s="159">
        <f t="shared" si="8"/>
        <v>0</v>
      </c>
      <c r="J121" s="160">
        <v>246</v>
      </c>
      <c r="K121" s="159">
        <f t="shared" si="9"/>
        <v>492</v>
      </c>
      <c r="L121" s="159">
        <v>15</v>
      </c>
      <c r="M121" s="159">
        <f t="shared" si="10"/>
        <v>0</v>
      </c>
      <c r="N121" s="159">
        <v>0</v>
      </c>
      <c r="O121" s="159">
        <f t="shared" si="11"/>
        <v>0</v>
      </c>
      <c r="P121" s="159">
        <v>0</v>
      </c>
      <c r="Q121" s="159">
        <f t="shared" si="12"/>
        <v>0</v>
      </c>
      <c r="R121" s="159"/>
      <c r="S121" s="159" t="s">
        <v>142</v>
      </c>
      <c r="T121" s="159" t="s">
        <v>142</v>
      </c>
      <c r="U121" s="159">
        <v>0.45</v>
      </c>
      <c r="V121" s="159">
        <f t="shared" si="13"/>
        <v>0.9</v>
      </c>
      <c r="W121" s="159"/>
      <c r="X121" s="159" t="s">
        <v>168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169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4">
        <v>48</v>
      </c>
      <c r="B122" s="175" t="s">
        <v>303</v>
      </c>
      <c r="C122" s="182" t="s">
        <v>304</v>
      </c>
      <c r="D122" s="176" t="s">
        <v>305</v>
      </c>
      <c r="E122" s="177">
        <v>2</v>
      </c>
      <c r="F122" s="178"/>
      <c r="G122" s="179">
        <f t="shared" si="7"/>
        <v>0</v>
      </c>
      <c r="H122" s="160">
        <v>0</v>
      </c>
      <c r="I122" s="159">
        <f t="shared" si="8"/>
        <v>0</v>
      </c>
      <c r="J122" s="160">
        <v>450</v>
      </c>
      <c r="K122" s="159">
        <f t="shared" si="9"/>
        <v>900</v>
      </c>
      <c r="L122" s="159">
        <v>15</v>
      </c>
      <c r="M122" s="159">
        <f t="shared" si="10"/>
        <v>0</v>
      </c>
      <c r="N122" s="159">
        <v>0</v>
      </c>
      <c r="O122" s="159">
        <f t="shared" si="11"/>
        <v>0</v>
      </c>
      <c r="P122" s="159">
        <v>0</v>
      </c>
      <c r="Q122" s="159">
        <f t="shared" si="12"/>
        <v>0</v>
      </c>
      <c r="R122" s="159"/>
      <c r="S122" s="159" t="s">
        <v>154</v>
      </c>
      <c r="T122" s="159" t="s">
        <v>143</v>
      </c>
      <c r="U122" s="159">
        <v>0</v>
      </c>
      <c r="V122" s="159">
        <f t="shared" si="13"/>
        <v>0</v>
      </c>
      <c r="W122" s="159"/>
      <c r="X122" s="159" t="s">
        <v>168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169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74">
        <v>49</v>
      </c>
      <c r="B123" s="175" t="s">
        <v>306</v>
      </c>
      <c r="C123" s="182" t="s">
        <v>307</v>
      </c>
      <c r="D123" s="176" t="s">
        <v>0</v>
      </c>
      <c r="E123" s="177">
        <v>50.218000000000004</v>
      </c>
      <c r="F123" s="178"/>
      <c r="G123" s="179">
        <f t="shared" si="7"/>
        <v>0</v>
      </c>
      <c r="H123" s="160">
        <v>0</v>
      </c>
      <c r="I123" s="159">
        <f t="shared" si="8"/>
        <v>0</v>
      </c>
      <c r="J123" s="160">
        <v>1.85</v>
      </c>
      <c r="K123" s="159">
        <f t="shared" si="9"/>
        <v>92.9</v>
      </c>
      <c r="L123" s="159">
        <v>15</v>
      </c>
      <c r="M123" s="159">
        <f t="shared" si="10"/>
        <v>0</v>
      </c>
      <c r="N123" s="159">
        <v>0</v>
      </c>
      <c r="O123" s="159">
        <f t="shared" si="11"/>
        <v>0</v>
      </c>
      <c r="P123" s="159">
        <v>0</v>
      </c>
      <c r="Q123" s="159">
        <f t="shared" si="12"/>
        <v>0</v>
      </c>
      <c r="R123" s="159"/>
      <c r="S123" s="159" t="s">
        <v>142</v>
      </c>
      <c r="T123" s="159" t="s">
        <v>142</v>
      </c>
      <c r="U123" s="159">
        <v>0</v>
      </c>
      <c r="V123" s="159">
        <f t="shared" si="13"/>
        <v>0</v>
      </c>
      <c r="W123" s="159"/>
      <c r="X123" s="159" t="s">
        <v>279</v>
      </c>
      <c r="Y123" s="150"/>
      <c r="Z123" s="150"/>
      <c r="AA123" s="150"/>
      <c r="AB123" s="150"/>
      <c r="AC123" s="150"/>
      <c r="AD123" s="150"/>
      <c r="AE123" s="150"/>
      <c r="AF123" s="150"/>
      <c r="AG123" s="150" t="s">
        <v>280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5">
      <c r="A124" s="162" t="s">
        <v>137</v>
      </c>
      <c r="B124" s="163" t="s">
        <v>81</v>
      </c>
      <c r="C124" s="181" t="s">
        <v>82</v>
      </c>
      <c r="D124" s="164"/>
      <c r="E124" s="165"/>
      <c r="F124" s="166"/>
      <c r="G124" s="167">
        <f>SUMIF(AG125:AG130,"&lt;&gt;NOR",G125:G130)</f>
        <v>0</v>
      </c>
      <c r="H124" s="161"/>
      <c r="I124" s="161">
        <f>SUM(I125:I130)</f>
        <v>2506.4</v>
      </c>
      <c r="J124" s="161"/>
      <c r="K124" s="161">
        <f>SUM(K125:K130)</f>
        <v>5872.75</v>
      </c>
      <c r="L124" s="161"/>
      <c r="M124" s="161">
        <f>SUM(M125:M130)</f>
        <v>0</v>
      </c>
      <c r="N124" s="161"/>
      <c r="O124" s="161">
        <f>SUM(O125:O130)</f>
        <v>0.06</v>
      </c>
      <c r="P124" s="161"/>
      <c r="Q124" s="161">
        <f>SUM(Q125:Q130)</f>
        <v>0</v>
      </c>
      <c r="R124" s="161"/>
      <c r="S124" s="161"/>
      <c r="T124" s="161"/>
      <c r="U124" s="161"/>
      <c r="V124" s="161">
        <f>SUM(V125:V130)</f>
        <v>12.370000000000001</v>
      </c>
      <c r="W124" s="161"/>
      <c r="X124" s="161"/>
      <c r="AG124" t="s">
        <v>138</v>
      </c>
    </row>
    <row r="125" spans="1:60" outlineLevel="1" x14ac:dyDescent="0.25">
      <c r="A125" s="174">
        <v>50</v>
      </c>
      <c r="B125" s="175" t="s">
        <v>308</v>
      </c>
      <c r="C125" s="182" t="s">
        <v>309</v>
      </c>
      <c r="D125" s="176" t="s">
        <v>184</v>
      </c>
      <c r="E125" s="177">
        <v>14</v>
      </c>
      <c r="F125" s="178"/>
      <c r="G125" s="179">
        <f t="shared" ref="G125:G130" si="14">ROUND(E125*F125,2)</f>
        <v>0</v>
      </c>
      <c r="H125" s="160">
        <v>78.180000000000007</v>
      </c>
      <c r="I125" s="159">
        <f t="shared" ref="I125:I130" si="15">ROUND(E125*H125,2)</f>
        <v>1094.52</v>
      </c>
      <c r="J125" s="160">
        <v>257.82</v>
      </c>
      <c r="K125" s="159">
        <f t="shared" ref="K125:K130" si="16">ROUND(E125*J125,2)</f>
        <v>3609.48</v>
      </c>
      <c r="L125" s="159">
        <v>15</v>
      </c>
      <c r="M125" s="159">
        <f t="shared" ref="M125:M130" si="17">G125*(1+L125/100)</f>
        <v>0</v>
      </c>
      <c r="N125" s="159">
        <v>3.9899999999999996E-3</v>
      </c>
      <c r="O125" s="159">
        <f t="shared" ref="O125:O130" si="18">ROUND(E125*N125,2)</f>
        <v>0.06</v>
      </c>
      <c r="P125" s="159">
        <v>0</v>
      </c>
      <c r="Q125" s="159">
        <f t="shared" ref="Q125:Q130" si="19">ROUND(E125*P125,2)</f>
        <v>0</v>
      </c>
      <c r="R125" s="159"/>
      <c r="S125" s="159" t="s">
        <v>142</v>
      </c>
      <c r="T125" s="159" t="s">
        <v>142</v>
      </c>
      <c r="U125" s="159">
        <v>0.54290000000000005</v>
      </c>
      <c r="V125" s="159">
        <f t="shared" ref="V125:V130" si="20">ROUND(E125*U125,2)</f>
        <v>7.6</v>
      </c>
      <c r="W125" s="159"/>
      <c r="X125" s="159" t="s">
        <v>168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169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0.399999999999999" outlineLevel="1" x14ac:dyDescent="0.25">
      <c r="A126" s="174">
        <v>51</v>
      </c>
      <c r="B126" s="175" t="s">
        <v>310</v>
      </c>
      <c r="C126" s="182" t="s">
        <v>311</v>
      </c>
      <c r="D126" s="176" t="s">
        <v>184</v>
      </c>
      <c r="E126" s="177">
        <v>18</v>
      </c>
      <c r="F126" s="178"/>
      <c r="G126" s="179">
        <f t="shared" si="14"/>
        <v>0</v>
      </c>
      <c r="H126" s="160">
        <v>27.39</v>
      </c>
      <c r="I126" s="159">
        <f t="shared" si="15"/>
        <v>493.02</v>
      </c>
      <c r="J126" s="160">
        <v>59.31</v>
      </c>
      <c r="K126" s="159">
        <f t="shared" si="16"/>
        <v>1067.58</v>
      </c>
      <c r="L126" s="159">
        <v>15</v>
      </c>
      <c r="M126" s="159">
        <f t="shared" si="17"/>
        <v>0</v>
      </c>
      <c r="N126" s="159">
        <v>4.0000000000000003E-5</v>
      </c>
      <c r="O126" s="159">
        <f t="shared" si="18"/>
        <v>0</v>
      </c>
      <c r="P126" s="159">
        <v>0</v>
      </c>
      <c r="Q126" s="159">
        <f t="shared" si="19"/>
        <v>0</v>
      </c>
      <c r="R126" s="159"/>
      <c r="S126" s="159" t="s">
        <v>142</v>
      </c>
      <c r="T126" s="159" t="s">
        <v>142</v>
      </c>
      <c r="U126" s="159">
        <v>0.129</v>
      </c>
      <c r="V126" s="159">
        <f t="shared" si="20"/>
        <v>2.3199999999999998</v>
      </c>
      <c r="W126" s="159"/>
      <c r="X126" s="159" t="s">
        <v>168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169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5">
      <c r="A127" s="174">
        <v>52</v>
      </c>
      <c r="B127" s="175" t="s">
        <v>312</v>
      </c>
      <c r="C127" s="182" t="s">
        <v>313</v>
      </c>
      <c r="D127" s="176" t="s">
        <v>174</v>
      </c>
      <c r="E127" s="177">
        <v>2</v>
      </c>
      <c r="F127" s="178"/>
      <c r="G127" s="179">
        <f t="shared" si="14"/>
        <v>0</v>
      </c>
      <c r="H127" s="160">
        <v>112.43</v>
      </c>
      <c r="I127" s="159">
        <f t="shared" si="15"/>
        <v>224.86</v>
      </c>
      <c r="J127" s="160">
        <v>118.57</v>
      </c>
      <c r="K127" s="159">
        <f t="shared" si="16"/>
        <v>237.14</v>
      </c>
      <c r="L127" s="159">
        <v>15</v>
      </c>
      <c r="M127" s="159">
        <f t="shared" si="17"/>
        <v>0</v>
      </c>
      <c r="N127" s="159">
        <v>6.3000000000000003E-4</v>
      </c>
      <c r="O127" s="159">
        <f t="shared" si="18"/>
        <v>0</v>
      </c>
      <c r="P127" s="159">
        <v>0</v>
      </c>
      <c r="Q127" s="159">
        <f t="shared" si="19"/>
        <v>0</v>
      </c>
      <c r="R127" s="159"/>
      <c r="S127" s="159" t="s">
        <v>142</v>
      </c>
      <c r="T127" s="159" t="s">
        <v>142</v>
      </c>
      <c r="U127" s="159">
        <v>0.27200000000000002</v>
      </c>
      <c r="V127" s="159">
        <f t="shared" si="20"/>
        <v>0.54</v>
      </c>
      <c r="W127" s="159"/>
      <c r="X127" s="159" t="s">
        <v>168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169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74">
        <v>53</v>
      </c>
      <c r="B128" s="175" t="s">
        <v>314</v>
      </c>
      <c r="C128" s="182" t="s">
        <v>315</v>
      </c>
      <c r="D128" s="176" t="s">
        <v>316</v>
      </c>
      <c r="E128" s="177">
        <v>3</v>
      </c>
      <c r="F128" s="178"/>
      <c r="G128" s="179">
        <f t="shared" si="14"/>
        <v>0</v>
      </c>
      <c r="H128" s="160">
        <v>230.12</v>
      </c>
      <c r="I128" s="159">
        <f t="shared" si="15"/>
        <v>690.36</v>
      </c>
      <c r="J128" s="160">
        <v>235.38</v>
      </c>
      <c r="K128" s="159">
        <f t="shared" si="16"/>
        <v>706.14</v>
      </c>
      <c r="L128" s="159">
        <v>15</v>
      </c>
      <c r="M128" s="159">
        <f t="shared" si="17"/>
        <v>0</v>
      </c>
      <c r="N128" s="159">
        <v>1.48E-3</v>
      </c>
      <c r="O128" s="159">
        <f t="shared" si="18"/>
        <v>0</v>
      </c>
      <c r="P128" s="159">
        <v>0</v>
      </c>
      <c r="Q128" s="159">
        <f t="shared" si="19"/>
        <v>0</v>
      </c>
      <c r="R128" s="159"/>
      <c r="S128" s="159" t="s">
        <v>142</v>
      </c>
      <c r="T128" s="159" t="s">
        <v>142</v>
      </c>
      <c r="U128" s="159">
        <v>0.54</v>
      </c>
      <c r="V128" s="159">
        <f t="shared" si="20"/>
        <v>1.62</v>
      </c>
      <c r="W128" s="159"/>
      <c r="X128" s="159" t="s">
        <v>168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169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5">
      <c r="A129" s="174">
        <v>54</v>
      </c>
      <c r="B129" s="175" t="s">
        <v>317</v>
      </c>
      <c r="C129" s="182" t="s">
        <v>318</v>
      </c>
      <c r="D129" s="176" t="s">
        <v>184</v>
      </c>
      <c r="E129" s="177">
        <v>14</v>
      </c>
      <c r="F129" s="178"/>
      <c r="G129" s="179">
        <f t="shared" si="14"/>
        <v>0</v>
      </c>
      <c r="H129" s="160">
        <v>0.26</v>
      </c>
      <c r="I129" s="159">
        <f t="shared" si="15"/>
        <v>3.64</v>
      </c>
      <c r="J129" s="160">
        <v>10.64</v>
      </c>
      <c r="K129" s="159">
        <f t="shared" si="16"/>
        <v>148.96</v>
      </c>
      <c r="L129" s="159">
        <v>15</v>
      </c>
      <c r="M129" s="159">
        <f t="shared" si="17"/>
        <v>0</v>
      </c>
      <c r="N129" s="159">
        <v>0</v>
      </c>
      <c r="O129" s="159">
        <f t="shared" si="18"/>
        <v>0</v>
      </c>
      <c r="P129" s="159">
        <v>0</v>
      </c>
      <c r="Q129" s="159">
        <f t="shared" si="19"/>
        <v>0</v>
      </c>
      <c r="R129" s="159"/>
      <c r="S129" s="159" t="s">
        <v>142</v>
      </c>
      <c r="T129" s="159" t="s">
        <v>142</v>
      </c>
      <c r="U129" s="159">
        <v>2.1000000000000001E-2</v>
      </c>
      <c r="V129" s="159">
        <f t="shared" si="20"/>
        <v>0.28999999999999998</v>
      </c>
      <c r="W129" s="159"/>
      <c r="X129" s="159" t="s">
        <v>168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169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5">
      <c r="A130" s="174">
        <v>55</v>
      </c>
      <c r="B130" s="175" t="s">
        <v>319</v>
      </c>
      <c r="C130" s="182" t="s">
        <v>320</v>
      </c>
      <c r="D130" s="176" t="s">
        <v>0</v>
      </c>
      <c r="E130" s="177">
        <v>82.757000000000005</v>
      </c>
      <c r="F130" s="178"/>
      <c r="G130" s="179">
        <f t="shared" si="14"/>
        <v>0</v>
      </c>
      <c r="H130" s="160">
        <v>0</v>
      </c>
      <c r="I130" s="159">
        <f t="shared" si="15"/>
        <v>0</v>
      </c>
      <c r="J130" s="160">
        <v>1.25</v>
      </c>
      <c r="K130" s="159">
        <f t="shared" si="16"/>
        <v>103.45</v>
      </c>
      <c r="L130" s="159">
        <v>15</v>
      </c>
      <c r="M130" s="159">
        <f t="shared" si="17"/>
        <v>0</v>
      </c>
      <c r="N130" s="159">
        <v>0</v>
      </c>
      <c r="O130" s="159">
        <f t="shared" si="18"/>
        <v>0</v>
      </c>
      <c r="P130" s="159">
        <v>0</v>
      </c>
      <c r="Q130" s="159">
        <f t="shared" si="19"/>
        <v>0</v>
      </c>
      <c r="R130" s="159"/>
      <c r="S130" s="159" t="s">
        <v>142</v>
      </c>
      <c r="T130" s="159" t="s">
        <v>142</v>
      </c>
      <c r="U130" s="159">
        <v>0</v>
      </c>
      <c r="V130" s="159">
        <f t="shared" si="20"/>
        <v>0</v>
      </c>
      <c r="W130" s="159"/>
      <c r="X130" s="159" t="s">
        <v>279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280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x14ac:dyDescent="0.25">
      <c r="A131" s="162" t="s">
        <v>137</v>
      </c>
      <c r="B131" s="163" t="s">
        <v>83</v>
      </c>
      <c r="C131" s="181" t="s">
        <v>84</v>
      </c>
      <c r="D131" s="164"/>
      <c r="E131" s="165"/>
      <c r="F131" s="166"/>
      <c r="G131" s="167">
        <f>SUMIF(AG132:AG159,"&lt;&gt;NOR",G132:G159)</f>
        <v>0</v>
      </c>
      <c r="H131" s="161"/>
      <c r="I131" s="161">
        <f>SUM(I132:I159)</f>
        <v>24431.699999999997</v>
      </c>
      <c r="J131" s="161"/>
      <c r="K131" s="161">
        <f>SUM(K132:K159)</f>
        <v>6582.9700000000012</v>
      </c>
      <c r="L131" s="161"/>
      <c r="M131" s="161">
        <f>SUM(M132:M159)</f>
        <v>0</v>
      </c>
      <c r="N131" s="161"/>
      <c r="O131" s="161">
        <f>SUM(O132:O159)</f>
        <v>0.14000000000000001</v>
      </c>
      <c r="P131" s="161"/>
      <c r="Q131" s="161">
        <f>SUM(Q132:Q159)</f>
        <v>0.21</v>
      </c>
      <c r="R131" s="161"/>
      <c r="S131" s="161"/>
      <c r="T131" s="161"/>
      <c r="U131" s="161"/>
      <c r="V131" s="161">
        <f>SUM(V132:V159)</f>
        <v>12.450000000000001</v>
      </c>
      <c r="W131" s="161"/>
      <c r="X131" s="161"/>
      <c r="AG131" t="s">
        <v>138</v>
      </c>
    </row>
    <row r="132" spans="1:60" ht="20.399999999999999" outlineLevel="1" x14ac:dyDescent="0.25">
      <c r="A132" s="174">
        <v>56</v>
      </c>
      <c r="B132" s="175" t="s">
        <v>321</v>
      </c>
      <c r="C132" s="182" t="s">
        <v>322</v>
      </c>
      <c r="D132" s="176" t="s">
        <v>323</v>
      </c>
      <c r="E132" s="177">
        <v>1</v>
      </c>
      <c r="F132" s="178"/>
      <c r="G132" s="179">
        <f t="shared" ref="G132:G149" si="21">ROUND(E132*F132,2)</f>
        <v>0</v>
      </c>
      <c r="H132" s="160">
        <v>5673.21</v>
      </c>
      <c r="I132" s="159">
        <f t="shared" ref="I132:I149" si="22">ROUND(E132*H132,2)</f>
        <v>5673.21</v>
      </c>
      <c r="J132" s="160">
        <v>826.79</v>
      </c>
      <c r="K132" s="159">
        <f t="shared" ref="K132:K149" si="23">ROUND(E132*J132,2)</f>
        <v>826.79</v>
      </c>
      <c r="L132" s="159">
        <v>15</v>
      </c>
      <c r="M132" s="159">
        <f t="shared" ref="M132:M149" si="24">G132*(1+L132/100)</f>
        <v>0</v>
      </c>
      <c r="N132" s="159">
        <v>2.8719999999999999E-2</v>
      </c>
      <c r="O132" s="159">
        <f t="shared" ref="O132:O149" si="25">ROUND(E132*N132,2)</f>
        <v>0.03</v>
      </c>
      <c r="P132" s="159">
        <v>0</v>
      </c>
      <c r="Q132" s="159">
        <f t="shared" ref="Q132:Q149" si="26">ROUND(E132*P132,2)</f>
        <v>0</v>
      </c>
      <c r="R132" s="159"/>
      <c r="S132" s="159" t="s">
        <v>142</v>
      </c>
      <c r="T132" s="159" t="s">
        <v>143</v>
      </c>
      <c r="U132" s="159">
        <v>1.5</v>
      </c>
      <c r="V132" s="159">
        <f t="shared" ref="V132:V149" si="27">ROUND(E132*U132,2)</f>
        <v>1.5</v>
      </c>
      <c r="W132" s="159"/>
      <c r="X132" s="159" t="s">
        <v>168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169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5">
      <c r="A133" s="174">
        <v>57</v>
      </c>
      <c r="B133" s="175" t="s">
        <v>324</v>
      </c>
      <c r="C133" s="182" t="s">
        <v>325</v>
      </c>
      <c r="D133" s="176" t="s">
        <v>323</v>
      </c>
      <c r="E133" s="177">
        <v>1</v>
      </c>
      <c r="F133" s="178"/>
      <c r="G133" s="179">
        <f t="shared" si="21"/>
        <v>0</v>
      </c>
      <c r="H133" s="160">
        <v>563.53</v>
      </c>
      <c r="I133" s="159">
        <f t="shared" si="22"/>
        <v>563.53</v>
      </c>
      <c r="J133" s="160">
        <v>672.47</v>
      </c>
      <c r="K133" s="159">
        <f t="shared" si="23"/>
        <v>672.47</v>
      </c>
      <c r="L133" s="159">
        <v>15</v>
      </c>
      <c r="M133" s="159">
        <f t="shared" si="24"/>
        <v>0</v>
      </c>
      <c r="N133" s="159">
        <v>1.8600000000000001E-3</v>
      </c>
      <c r="O133" s="159">
        <f t="shared" si="25"/>
        <v>0</v>
      </c>
      <c r="P133" s="159">
        <v>0</v>
      </c>
      <c r="Q133" s="159">
        <f t="shared" si="26"/>
        <v>0</v>
      </c>
      <c r="R133" s="159"/>
      <c r="S133" s="159" t="s">
        <v>142</v>
      </c>
      <c r="T133" s="159" t="s">
        <v>142</v>
      </c>
      <c r="U133" s="159">
        <v>1.3340000000000001</v>
      </c>
      <c r="V133" s="159">
        <f t="shared" si="27"/>
        <v>1.33</v>
      </c>
      <c r="W133" s="159"/>
      <c r="X133" s="159" t="s">
        <v>168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169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5">
      <c r="A134" s="174">
        <v>58</v>
      </c>
      <c r="B134" s="175" t="s">
        <v>326</v>
      </c>
      <c r="C134" s="182" t="s">
        <v>327</v>
      </c>
      <c r="D134" s="176" t="s">
        <v>323</v>
      </c>
      <c r="E134" s="177">
        <v>1</v>
      </c>
      <c r="F134" s="178"/>
      <c r="G134" s="179">
        <f t="shared" si="21"/>
        <v>0</v>
      </c>
      <c r="H134" s="160">
        <v>99.75</v>
      </c>
      <c r="I134" s="159">
        <f t="shared" si="22"/>
        <v>99.75</v>
      </c>
      <c r="J134" s="160">
        <v>759.25</v>
      </c>
      <c r="K134" s="159">
        <f t="shared" si="23"/>
        <v>759.25</v>
      </c>
      <c r="L134" s="159">
        <v>15</v>
      </c>
      <c r="M134" s="159">
        <f t="shared" si="24"/>
        <v>0</v>
      </c>
      <c r="N134" s="159">
        <v>1.41E-3</v>
      </c>
      <c r="O134" s="159">
        <f t="shared" si="25"/>
        <v>0</v>
      </c>
      <c r="P134" s="159">
        <v>0</v>
      </c>
      <c r="Q134" s="159">
        <f t="shared" si="26"/>
        <v>0</v>
      </c>
      <c r="R134" s="159"/>
      <c r="S134" s="159" t="s">
        <v>142</v>
      </c>
      <c r="T134" s="159" t="s">
        <v>142</v>
      </c>
      <c r="U134" s="159">
        <v>1.575</v>
      </c>
      <c r="V134" s="159">
        <f t="shared" si="27"/>
        <v>1.58</v>
      </c>
      <c r="W134" s="159"/>
      <c r="X134" s="159" t="s">
        <v>168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169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5">
      <c r="A135" s="174">
        <v>59</v>
      </c>
      <c r="B135" s="175" t="s">
        <v>328</v>
      </c>
      <c r="C135" s="182" t="s">
        <v>645</v>
      </c>
      <c r="D135" s="176" t="s">
        <v>323</v>
      </c>
      <c r="E135" s="177">
        <v>1</v>
      </c>
      <c r="F135" s="178"/>
      <c r="G135" s="179">
        <f t="shared" si="21"/>
        <v>0</v>
      </c>
      <c r="H135" s="160">
        <v>0</v>
      </c>
      <c r="I135" s="159">
        <f t="shared" si="22"/>
        <v>0</v>
      </c>
      <c r="J135" s="160">
        <v>455.5</v>
      </c>
      <c r="K135" s="159">
        <f t="shared" si="23"/>
        <v>455.5</v>
      </c>
      <c r="L135" s="159">
        <v>15</v>
      </c>
      <c r="M135" s="159">
        <f t="shared" si="24"/>
        <v>0</v>
      </c>
      <c r="N135" s="159">
        <v>0</v>
      </c>
      <c r="O135" s="159">
        <f t="shared" si="25"/>
        <v>0</v>
      </c>
      <c r="P135" s="159">
        <v>0.125</v>
      </c>
      <c r="Q135" s="159">
        <f t="shared" si="26"/>
        <v>0.13</v>
      </c>
      <c r="R135" s="159"/>
      <c r="S135" s="159" t="s">
        <v>142</v>
      </c>
      <c r="T135" s="159" t="s">
        <v>142</v>
      </c>
      <c r="U135" s="159">
        <v>1.1499999999999999</v>
      </c>
      <c r="V135" s="159">
        <f t="shared" si="27"/>
        <v>1.1499999999999999</v>
      </c>
      <c r="W135" s="159"/>
      <c r="X135" s="159" t="s">
        <v>168</v>
      </c>
      <c r="Y135" s="150"/>
      <c r="Z135" s="150"/>
      <c r="AA135" s="150"/>
      <c r="AB135" s="150"/>
      <c r="AC135" s="150"/>
      <c r="AD135" s="150"/>
      <c r="AE135" s="150"/>
      <c r="AF135" s="150"/>
      <c r="AG135" s="150" t="s">
        <v>169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5">
      <c r="A136" s="174">
        <v>60</v>
      </c>
      <c r="B136" s="175" t="s">
        <v>330</v>
      </c>
      <c r="C136" s="182" t="s">
        <v>331</v>
      </c>
      <c r="D136" s="176" t="s">
        <v>323</v>
      </c>
      <c r="E136" s="177">
        <v>3</v>
      </c>
      <c r="F136" s="178"/>
      <c r="G136" s="179">
        <f t="shared" si="21"/>
        <v>0</v>
      </c>
      <c r="H136" s="160">
        <v>23.85</v>
      </c>
      <c r="I136" s="159">
        <f t="shared" si="22"/>
        <v>71.55</v>
      </c>
      <c r="J136" s="160">
        <v>166.15</v>
      </c>
      <c r="K136" s="159">
        <f t="shared" si="23"/>
        <v>498.45</v>
      </c>
      <c r="L136" s="159">
        <v>15</v>
      </c>
      <c r="M136" s="159">
        <f t="shared" si="24"/>
        <v>0</v>
      </c>
      <c r="N136" s="159">
        <v>3.0000000000000001E-5</v>
      </c>
      <c r="O136" s="159">
        <f t="shared" si="25"/>
        <v>0</v>
      </c>
      <c r="P136" s="159">
        <v>0</v>
      </c>
      <c r="Q136" s="159">
        <f t="shared" si="26"/>
        <v>0</v>
      </c>
      <c r="R136" s="159"/>
      <c r="S136" s="159" t="s">
        <v>142</v>
      </c>
      <c r="T136" s="159" t="s">
        <v>142</v>
      </c>
      <c r="U136" s="159">
        <v>0.33</v>
      </c>
      <c r="V136" s="159">
        <f t="shared" si="27"/>
        <v>0.99</v>
      </c>
      <c r="W136" s="159"/>
      <c r="X136" s="159" t="s">
        <v>168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169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5">
      <c r="A137" s="174">
        <v>61</v>
      </c>
      <c r="B137" s="175" t="s">
        <v>332</v>
      </c>
      <c r="C137" s="182" t="s">
        <v>333</v>
      </c>
      <c r="D137" s="176" t="s">
        <v>323</v>
      </c>
      <c r="E137" s="177">
        <v>5</v>
      </c>
      <c r="F137" s="178"/>
      <c r="G137" s="179">
        <f t="shared" si="21"/>
        <v>0</v>
      </c>
      <c r="H137" s="160">
        <v>129.06</v>
      </c>
      <c r="I137" s="159">
        <f t="shared" si="22"/>
        <v>645.29999999999995</v>
      </c>
      <c r="J137" s="160">
        <v>114.44</v>
      </c>
      <c r="K137" s="159">
        <f t="shared" si="23"/>
        <v>572.20000000000005</v>
      </c>
      <c r="L137" s="159">
        <v>15</v>
      </c>
      <c r="M137" s="159">
        <f t="shared" si="24"/>
        <v>0</v>
      </c>
      <c r="N137" s="159">
        <v>1.7000000000000001E-4</v>
      </c>
      <c r="O137" s="159">
        <f t="shared" si="25"/>
        <v>0</v>
      </c>
      <c r="P137" s="159">
        <v>0</v>
      </c>
      <c r="Q137" s="159">
        <f t="shared" si="26"/>
        <v>0</v>
      </c>
      <c r="R137" s="159"/>
      <c r="S137" s="159" t="s">
        <v>142</v>
      </c>
      <c r="T137" s="159" t="s">
        <v>142</v>
      </c>
      <c r="U137" s="159">
        <v>0.22700000000000001</v>
      </c>
      <c r="V137" s="159">
        <f t="shared" si="27"/>
        <v>1.1399999999999999</v>
      </c>
      <c r="W137" s="159"/>
      <c r="X137" s="159" t="s">
        <v>168</v>
      </c>
      <c r="Y137" s="150"/>
      <c r="Z137" s="150"/>
      <c r="AA137" s="150"/>
      <c r="AB137" s="150"/>
      <c r="AC137" s="150"/>
      <c r="AD137" s="150"/>
      <c r="AE137" s="150"/>
      <c r="AF137" s="150"/>
      <c r="AG137" s="150" t="s">
        <v>169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5">
      <c r="A138" s="174">
        <v>62</v>
      </c>
      <c r="B138" s="175" t="s">
        <v>334</v>
      </c>
      <c r="C138" s="182" t="s">
        <v>335</v>
      </c>
      <c r="D138" s="176" t="s">
        <v>323</v>
      </c>
      <c r="E138" s="177">
        <v>1</v>
      </c>
      <c r="F138" s="178"/>
      <c r="G138" s="179">
        <f t="shared" si="21"/>
        <v>0</v>
      </c>
      <c r="H138" s="160">
        <v>196.5</v>
      </c>
      <c r="I138" s="159">
        <f t="shared" si="22"/>
        <v>196.5</v>
      </c>
      <c r="J138" s="160">
        <v>62.5</v>
      </c>
      <c r="K138" s="159">
        <f t="shared" si="23"/>
        <v>62.5</v>
      </c>
      <c r="L138" s="159">
        <v>15</v>
      </c>
      <c r="M138" s="159">
        <f t="shared" si="24"/>
        <v>0</v>
      </c>
      <c r="N138" s="159">
        <v>2.4000000000000001E-4</v>
      </c>
      <c r="O138" s="159">
        <f t="shared" si="25"/>
        <v>0</v>
      </c>
      <c r="P138" s="159">
        <v>0</v>
      </c>
      <c r="Q138" s="159">
        <f t="shared" si="26"/>
        <v>0</v>
      </c>
      <c r="R138" s="159"/>
      <c r="S138" s="159" t="s">
        <v>142</v>
      </c>
      <c r="T138" s="159" t="s">
        <v>142</v>
      </c>
      <c r="U138" s="159">
        <v>0.124</v>
      </c>
      <c r="V138" s="159">
        <f t="shared" si="27"/>
        <v>0.12</v>
      </c>
      <c r="W138" s="159"/>
      <c r="X138" s="159" t="s">
        <v>168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169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20.399999999999999" outlineLevel="1" x14ac:dyDescent="0.25">
      <c r="A139" s="174">
        <v>63</v>
      </c>
      <c r="B139" s="175" t="s">
        <v>336</v>
      </c>
      <c r="C139" s="182" t="s">
        <v>337</v>
      </c>
      <c r="D139" s="176" t="s">
        <v>174</v>
      </c>
      <c r="E139" s="177">
        <v>1</v>
      </c>
      <c r="F139" s="178"/>
      <c r="G139" s="179">
        <f t="shared" si="21"/>
        <v>0</v>
      </c>
      <c r="H139" s="160">
        <v>1800.68</v>
      </c>
      <c r="I139" s="159">
        <f t="shared" si="22"/>
        <v>1800.68</v>
      </c>
      <c r="J139" s="160">
        <v>224.32</v>
      </c>
      <c r="K139" s="159">
        <f t="shared" si="23"/>
        <v>224.32</v>
      </c>
      <c r="L139" s="159">
        <v>15</v>
      </c>
      <c r="M139" s="159">
        <f t="shared" si="24"/>
        <v>0</v>
      </c>
      <c r="N139" s="159">
        <v>1.64E-3</v>
      </c>
      <c r="O139" s="159">
        <f t="shared" si="25"/>
        <v>0</v>
      </c>
      <c r="P139" s="159">
        <v>0</v>
      </c>
      <c r="Q139" s="159">
        <f t="shared" si="26"/>
        <v>0</v>
      </c>
      <c r="R139" s="159"/>
      <c r="S139" s="159" t="s">
        <v>142</v>
      </c>
      <c r="T139" s="159" t="s">
        <v>142</v>
      </c>
      <c r="U139" s="159">
        <v>0.44500000000000001</v>
      </c>
      <c r="V139" s="159">
        <f t="shared" si="27"/>
        <v>0.45</v>
      </c>
      <c r="W139" s="159"/>
      <c r="X139" s="159" t="s">
        <v>168</v>
      </c>
      <c r="Y139" s="150"/>
      <c r="Z139" s="150"/>
      <c r="AA139" s="150"/>
      <c r="AB139" s="150"/>
      <c r="AC139" s="150"/>
      <c r="AD139" s="150"/>
      <c r="AE139" s="150"/>
      <c r="AF139" s="150"/>
      <c r="AG139" s="150" t="s">
        <v>169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5">
      <c r="A140" s="174">
        <v>64</v>
      </c>
      <c r="B140" s="175" t="s">
        <v>338</v>
      </c>
      <c r="C140" s="182" t="s">
        <v>339</v>
      </c>
      <c r="D140" s="176" t="s">
        <v>174</v>
      </c>
      <c r="E140" s="177">
        <v>1</v>
      </c>
      <c r="F140" s="178"/>
      <c r="G140" s="179">
        <f t="shared" si="21"/>
        <v>0</v>
      </c>
      <c r="H140" s="160">
        <v>2120.5100000000002</v>
      </c>
      <c r="I140" s="159">
        <f t="shared" si="22"/>
        <v>2120.5100000000002</v>
      </c>
      <c r="J140" s="160">
        <v>244.49</v>
      </c>
      <c r="K140" s="159">
        <f t="shared" si="23"/>
        <v>244.49</v>
      </c>
      <c r="L140" s="159">
        <v>15</v>
      </c>
      <c r="M140" s="159">
        <f t="shared" si="24"/>
        <v>0</v>
      </c>
      <c r="N140" s="159">
        <v>8.4999999999999995E-4</v>
      </c>
      <c r="O140" s="159">
        <f t="shared" si="25"/>
        <v>0</v>
      </c>
      <c r="P140" s="159">
        <v>0</v>
      </c>
      <c r="Q140" s="159">
        <f t="shared" si="26"/>
        <v>0</v>
      </c>
      <c r="R140" s="159"/>
      <c r="S140" s="159" t="s">
        <v>142</v>
      </c>
      <c r="T140" s="159" t="s">
        <v>142</v>
      </c>
      <c r="U140" s="159">
        <v>0.48499999999999999</v>
      </c>
      <c r="V140" s="159">
        <f t="shared" si="27"/>
        <v>0.49</v>
      </c>
      <c r="W140" s="159"/>
      <c r="X140" s="159" t="s">
        <v>168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169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5">
      <c r="A141" s="174">
        <v>65</v>
      </c>
      <c r="B141" s="175" t="s">
        <v>340</v>
      </c>
      <c r="C141" s="182" t="s">
        <v>341</v>
      </c>
      <c r="D141" s="176" t="s">
        <v>174</v>
      </c>
      <c r="E141" s="177">
        <v>2</v>
      </c>
      <c r="F141" s="178"/>
      <c r="G141" s="179">
        <f t="shared" si="21"/>
        <v>0</v>
      </c>
      <c r="H141" s="160">
        <v>7.11</v>
      </c>
      <c r="I141" s="159">
        <f t="shared" si="22"/>
        <v>14.22</v>
      </c>
      <c r="J141" s="160">
        <v>224.39</v>
      </c>
      <c r="K141" s="159">
        <f t="shared" si="23"/>
        <v>448.78</v>
      </c>
      <c r="L141" s="159">
        <v>15</v>
      </c>
      <c r="M141" s="159">
        <f t="shared" si="24"/>
        <v>0</v>
      </c>
      <c r="N141" s="159">
        <v>4.0000000000000003E-5</v>
      </c>
      <c r="O141" s="159">
        <f t="shared" si="25"/>
        <v>0</v>
      </c>
      <c r="P141" s="159">
        <v>0</v>
      </c>
      <c r="Q141" s="159">
        <f t="shared" si="26"/>
        <v>0</v>
      </c>
      <c r="R141" s="159"/>
      <c r="S141" s="159" t="s">
        <v>142</v>
      </c>
      <c r="T141" s="159" t="s">
        <v>142</v>
      </c>
      <c r="U141" s="159">
        <v>0.44500000000000001</v>
      </c>
      <c r="V141" s="159">
        <f t="shared" si="27"/>
        <v>0.89</v>
      </c>
      <c r="W141" s="159"/>
      <c r="X141" s="159" t="s">
        <v>168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169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5">
      <c r="A142" s="174">
        <v>66</v>
      </c>
      <c r="B142" s="175" t="s">
        <v>342</v>
      </c>
      <c r="C142" s="182" t="s">
        <v>343</v>
      </c>
      <c r="D142" s="176" t="s">
        <v>323</v>
      </c>
      <c r="E142" s="177">
        <v>1</v>
      </c>
      <c r="F142" s="178"/>
      <c r="G142" s="179">
        <f t="shared" si="21"/>
        <v>0</v>
      </c>
      <c r="H142" s="160">
        <v>0</v>
      </c>
      <c r="I142" s="159">
        <f t="shared" si="22"/>
        <v>0</v>
      </c>
      <c r="J142" s="160">
        <v>86</v>
      </c>
      <c r="K142" s="159">
        <f t="shared" si="23"/>
        <v>86</v>
      </c>
      <c r="L142" s="159">
        <v>15</v>
      </c>
      <c r="M142" s="159">
        <f t="shared" si="24"/>
        <v>0</v>
      </c>
      <c r="N142" s="159">
        <v>0</v>
      </c>
      <c r="O142" s="159">
        <f t="shared" si="25"/>
        <v>0</v>
      </c>
      <c r="P142" s="159">
        <v>1.56E-3</v>
      </c>
      <c r="Q142" s="159">
        <f t="shared" si="26"/>
        <v>0</v>
      </c>
      <c r="R142" s="159"/>
      <c r="S142" s="159" t="s">
        <v>142</v>
      </c>
      <c r="T142" s="159" t="s">
        <v>142</v>
      </c>
      <c r="U142" s="159">
        <v>0.217</v>
      </c>
      <c r="V142" s="159">
        <f t="shared" si="27"/>
        <v>0.22</v>
      </c>
      <c r="W142" s="159"/>
      <c r="X142" s="159" t="s">
        <v>168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169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5">
      <c r="A143" s="174">
        <v>67</v>
      </c>
      <c r="B143" s="175" t="s">
        <v>344</v>
      </c>
      <c r="C143" s="182" t="s">
        <v>345</v>
      </c>
      <c r="D143" s="176" t="s">
        <v>323</v>
      </c>
      <c r="E143" s="177">
        <v>2</v>
      </c>
      <c r="F143" s="178"/>
      <c r="G143" s="179">
        <f t="shared" si="21"/>
        <v>0</v>
      </c>
      <c r="H143" s="160">
        <v>0</v>
      </c>
      <c r="I143" s="159">
        <f t="shared" si="22"/>
        <v>0</v>
      </c>
      <c r="J143" s="160">
        <v>87.9</v>
      </c>
      <c r="K143" s="159">
        <f t="shared" si="23"/>
        <v>175.8</v>
      </c>
      <c r="L143" s="159">
        <v>15</v>
      </c>
      <c r="M143" s="159">
        <f t="shared" si="24"/>
        <v>0</v>
      </c>
      <c r="N143" s="159">
        <v>0</v>
      </c>
      <c r="O143" s="159">
        <f t="shared" si="25"/>
        <v>0</v>
      </c>
      <c r="P143" s="159">
        <v>8.5999999999999998E-4</v>
      </c>
      <c r="Q143" s="159">
        <f t="shared" si="26"/>
        <v>0</v>
      </c>
      <c r="R143" s="159"/>
      <c r="S143" s="159" t="s">
        <v>142</v>
      </c>
      <c r="T143" s="159" t="s">
        <v>142</v>
      </c>
      <c r="U143" s="159">
        <v>0.222</v>
      </c>
      <c r="V143" s="159">
        <f t="shared" si="27"/>
        <v>0.44</v>
      </c>
      <c r="W143" s="159"/>
      <c r="X143" s="159" t="s">
        <v>168</v>
      </c>
      <c r="Y143" s="150"/>
      <c r="Z143" s="150"/>
      <c r="AA143" s="150"/>
      <c r="AB143" s="150"/>
      <c r="AC143" s="150"/>
      <c r="AD143" s="150"/>
      <c r="AE143" s="150"/>
      <c r="AF143" s="150"/>
      <c r="AG143" s="150" t="s">
        <v>169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20.399999999999999" outlineLevel="1" x14ac:dyDescent="0.25">
      <c r="A144" s="174">
        <v>68</v>
      </c>
      <c r="B144" s="175" t="s">
        <v>346</v>
      </c>
      <c r="C144" s="182" t="s">
        <v>347</v>
      </c>
      <c r="D144" s="176" t="s">
        <v>174</v>
      </c>
      <c r="E144" s="177">
        <v>1</v>
      </c>
      <c r="F144" s="178"/>
      <c r="G144" s="179">
        <f t="shared" si="21"/>
        <v>0</v>
      </c>
      <c r="H144" s="160">
        <v>435.99</v>
      </c>
      <c r="I144" s="159">
        <f t="shared" si="22"/>
        <v>435.99</v>
      </c>
      <c r="J144" s="160">
        <v>124.01</v>
      </c>
      <c r="K144" s="159">
        <f t="shared" si="23"/>
        <v>124.01</v>
      </c>
      <c r="L144" s="159">
        <v>15</v>
      </c>
      <c r="M144" s="159">
        <f t="shared" si="24"/>
        <v>0</v>
      </c>
      <c r="N144" s="159">
        <v>2.0000000000000001E-4</v>
      </c>
      <c r="O144" s="159">
        <f t="shared" si="25"/>
        <v>0</v>
      </c>
      <c r="P144" s="159">
        <v>0</v>
      </c>
      <c r="Q144" s="159">
        <f t="shared" si="26"/>
        <v>0</v>
      </c>
      <c r="R144" s="159"/>
      <c r="S144" s="159" t="s">
        <v>142</v>
      </c>
      <c r="T144" s="159" t="s">
        <v>142</v>
      </c>
      <c r="U144" s="159">
        <v>0.246</v>
      </c>
      <c r="V144" s="159">
        <f t="shared" si="27"/>
        <v>0.25</v>
      </c>
      <c r="W144" s="159"/>
      <c r="X144" s="159" t="s">
        <v>168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169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0.399999999999999" outlineLevel="1" x14ac:dyDescent="0.25">
      <c r="A145" s="174">
        <v>69</v>
      </c>
      <c r="B145" s="175" t="s">
        <v>348</v>
      </c>
      <c r="C145" s="182" t="s">
        <v>349</v>
      </c>
      <c r="D145" s="176" t="s">
        <v>174</v>
      </c>
      <c r="E145" s="177">
        <v>1</v>
      </c>
      <c r="F145" s="178"/>
      <c r="G145" s="179">
        <f t="shared" si="21"/>
        <v>0</v>
      </c>
      <c r="H145" s="160">
        <v>308.99</v>
      </c>
      <c r="I145" s="159">
        <f t="shared" si="22"/>
        <v>308.99</v>
      </c>
      <c r="J145" s="160">
        <v>124.01</v>
      </c>
      <c r="K145" s="159">
        <f t="shared" si="23"/>
        <v>124.01</v>
      </c>
      <c r="L145" s="159">
        <v>15</v>
      </c>
      <c r="M145" s="159">
        <f t="shared" si="24"/>
        <v>0</v>
      </c>
      <c r="N145" s="159">
        <v>9.0000000000000006E-5</v>
      </c>
      <c r="O145" s="159">
        <f t="shared" si="25"/>
        <v>0</v>
      </c>
      <c r="P145" s="159">
        <v>0</v>
      </c>
      <c r="Q145" s="159">
        <f t="shared" si="26"/>
        <v>0</v>
      </c>
      <c r="R145" s="159"/>
      <c r="S145" s="159" t="s">
        <v>142</v>
      </c>
      <c r="T145" s="159" t="s">
        <v>142</v>
      </c>
      <c r="U145" s="159">
        <v>0.246</v>
      </c>
      <c r="V145" s="159">
        <f t="shared" si="27"/>
        <v>0.25</v>
      </c>
      <c r="W145" s="159"/>
      <c r="X145" s="159" t="s">
        <v>168</v>
      </c>
      <c r="Y145" s="150"/>
      <c r="Z145" s="150"/>
      <c r="AA145" s="150"/>
      <c r="AB145" s="150"/>
      <c r="AC145" s="150"/>
      <c r="AD145" s="150"/>
      <c r="AE145" s="150"/>
      <c r="AF145" s="150"/>
      <c r="AG145" s="150" t="s">
        <v>169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5">
      <c r="A146" s="174">
        <v>70</v>
      </c>
      <c r="B146" s="175" t="s">
        <v>350</v>
      </c>
      <c r="C146" s="182" t="s">
        <v>351</v>
      </c>
      <c r="D146" s="176" t="s">
        <v>174</v>
      </c>
      <c r="E146" s="177">
        <v>1</v>
      </c>
      <c r="F146" s="178"/>
      <c r="G146" s="179">
        <f t="shared" si="21"/>
        <v>0</v>
      </c>
      <c r="H146" s="160">
        <v>358.49</v>
      </c>
      <c r="I146" s="159">
        <f t="shared" si="22"/>
        <v>358.49</v>
      </c>
      <c r="J146" s="160">
        <v>124.01</v>
      </c>
      <c r="K146" s="159">
        <f t="shared" si="23"/>
        <v>124.01</v>
      </c>
      <c r="L146" s="159">
        <v>15</v>
      </c>
      <c r="M146" s="159">
        <f t="shared" si="24"/>
        <v>0</v>
      </c>
      <c r="N146" s="159">
        <v>2.5999999999999998E-4</v>
      </c>
      <c r="O146" s="159">
        <f t="shared" si="25"/>
        <v>0</v>
      </c>
      <c r="P146" s="159">
        <v>0</v>
      </c>
      <c r="Q146" s="159">
        <f t="shared" si="26"/>
        <v>0</v>
      </c>
      <c r="R146" s="159"/>
      <c r="S146" s="159" t="s">
        <v>142</v>
      </c>
      <c r="T146" s="159" t="s">
        <v>142</v>
      </c>
      <c r="U146" s="159">
        <v>0.246</v>
      </c>
      <c r="V146" s="159">
        <f t="shared" si="27"/>
        <v>0.25</v>
      </c>
      <c r="W146" s="159"/>
      <c r="X146" s="159" t="s">
        <v>168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169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5">
      <c r="A147" s="174">
        <v>71</v>
      </c>
      <c r="B147" s="175" t="s">
        <v>352</v>
      </c>
      <c r="C147" s="182" t="s">
        <v>353</v>
      </c>
      <c r="D147" s="176" t="s">
        <v>174</v>
      </c>
      <c r="E147" s="177">
        <v>1</v>
      </c>
      <c r="F147" s="178"/>
      <c r="G147" s="179">
        <f t="shared" si="21"/>
        <v>0</v>
      </c>
      <c r="H147" s="160">
        <v>243.49</v>
      </c>
      <c r="I147" s="159">
        <f t="shared" si="22"/>
        <v>243.49</v>
      </c>
      <c r="J147" s="160">
        <v>124.01</v>
      </c>
      <c r="K147" s="159">
        <f t="shared" si="23"/>
        <v>124.01</v>
      </c>
      <c r="L147" s="159">
        <v>15</v>
      </c>
      <c r="M147" s="159">
        <f t="shared" si="24"/>
        <v>0</v>
      </c>
      <c r="N147" s="159">
        <v>2.0000000000000001E-4</v>
      </c>
      <c r="O147" s="159">
        <f t="shared" si="25"/>
        <v>0</v>
      </c>
      <c r="P147" s="159">
        <v>0</v>
      </c>
      <c r="Q147" s="159">
        <f t="shared" si="26"/>
        <v>0</v>
      </c>
      <c r="R147" s="159"/>
      <c r="S147" s="159" t="s">
        <v>142</v>
      </c>
      <c r="T147" s="159" t="s">
        <v>142</v>
      </c>
      <c r="U147" s="159">
        <v>0.246</v>
      </c>
      <c r="V147" s="159">
        <f t="shared" si="27"/>
        <v>0.25</v>
      </c>
      <c r="W147" s="159"/>
      <c r="X147" s="159" t="s">
        <v>168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169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5">
      <c r="A148" s="174">
        <v>72</v>
      </c>
      <c r="B148" s="175" t="s">
        <v>354</v>
      </c>
      <c r="C148" s="182" t="s">
        <v>355</v>
      </c>
      <c r="D148" s="176" t="s">
        <v>174</v>
      </c>
      <c r="E148" s="177">
        <v>1</v>
      </c>
      <c r="F148" s="178"/>
      <c r="G148" s="179">
        <f t="shared" si="21"/>
        <v>0</v>
      </c>
      <c r="H148" s="160">
        <v>2306.71</v>
      </c>
      <c r="I148" s="159">
        <f t="shared" si="22"/>
        <v>2306.71</v>
      </c>
      <c r="J148" s="160">
        <v>318.29000000000002</v>
      </c>
      <c r="K148" s="159">
        <f t="shared" si="23"/>
        <v>318.29000000000002</v>
      </c>
      <c r="L148" s="159">
        <v>15</v>
      </c>
      <c r="M148" s="159">
        <f t="shared" si="24"/>
        <v>0</v>
      </c>
      <c r="N148" s="159">
        <v>4.453E-2</v>
      </c>
      <c r="O148" s="159">
        <f t="shared" si="25"/>
        <v>0.04</v>
      </c>
      <c r="P148" s="159">
        <v>4.2529999999999998E-2</v>
      </c>
      <c r="Q148" s="159">
        <f t="shared" si="26"/>
        <v>0.04</v>
      </c>
      <c r="R148" s="159"/>
      <c r="S148" s="159" t="s">
        <v>142</v>
      </c>
      <c r="T148" s="159" t="s">
        <v>356</v>
      </c>
      <c r="U148" s="159">
        <v>0.65400000000000003</v>
      </c>
      <c r="V148" s="159">
        <f t="shared" si="27"/>
        <v>0.65</v>
      </c>
      <c r="W148" s="159"/>
      <c r="X148" s="159" t="s">
        <v>168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169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5">
      <c r="A149" s="168">
        <v>73</v>
      </c>
      <c r="B149" s="169" t="s">
        <v>357</v>
      </c>
      <c r="C149" s="183" t="s">
        <v>358</v>
      </c>
      <c r="D149" s="170" t="s">
        <v>179</v>
      </c>
      <c r="E149" s="171">
        <v>0.24</v>
      </c>
      <c r="F149" s="172"/>
      <c r="G149" s="173">
        <f t="shared" si="21"/>
        <v>0</v>
      </c>
      <c r="H149" s="160">
        <v>30.35</v>
      </c>
      <c r="I149" s="159">
        <f t="shared" si="22"/>
        <v>7.28</v>
      </c>
      <c r="J149" s="160">
        <v>1075.6500000000001</v>
      </c>
      <c r="K149" s="159">
        <f t="shared" si="23"/>
        <v>258.16000000000003</v>
      </c>
      <c r="L149" s="159">
        <v>15</v>
      </c>
      <c r="M149" s="159">
        <f t="shared" si="24"/>
        <v>0</v>
      </c>
      <c r="N149" s="159">
        <v>8.0000000000000007E-5</v>
      </c>
      <c r="O149" s="159">
        <f t="shared" si="25"/>
        <v>0</v>
      </c>
      <c r="P149" s="159">
        <v>0</v>
      </c>
      <c r="Q149" s="159">
        <f t="shared" si="26"/>
        <v>0</v>
      </c>
      <c r="R149" s="159"/>
      <c r="S149" s="159" t="s">
        <v>142</v>
      </c>
      <c r="T149" s="159" t="s">
        <v>142</v>
      </c>
      <c r="U149" s="159">
        <v>2.1</v>
      </c>
      <c r="V149" s="159">
        <f t="shared" si="27"/>
        <v>0.5</v>
      </c>
      <c r="W149" s="159"/>
      <c r="X149" s="159" t="s">
        <v>168</v>
      </c>
      <c r="Y149" s="150"/>
      <c r="Z149" s="150"/>
      <c r="AA149" s="150"/>
      <c r="AB149" s="150"/>
      <c r="AC149" s="150"/>
      <c r="AD149" s="150"/>
      <c r="AE149" s="150"/>
      <c r="AF149" s="150"/>
      <c r="AG149" s="150" t="s">
        <v>169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5">
      <c r="A150" s="157"/>
      <c r="B150" s="158"/>
      <c r="C150" s="191" t="s">
        <v>359</v>
      </c>
      <c r="D150" s="187"/>
      <c r="E150" s="188">
        <v>0.24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171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0.399999999999999" outlineLevel="1" x14ac:dyDescent="0.25">
      <c r="A151" s="174">
        <v>74</v>
      </c>
      <c r="B151" s="175" t="s">
        <v>360</v>
      </c>
      <c r="C151" s="182" t="s">
        <v>361</v>
      </c>
      <c r="D151" s="176" t="s">
        <v>174</v>
      </c>
      <c r="E151" s="177">
        <v>1</v>
      </c>
      <c r="F151" s="178"/>
      <c r="G151" s="179">
        <f t="shared" ref="G151:G159" si="28">ROUND(E151*F151,2)</f>
        <v>0</v>
      </c>
      <c r="H151" s="160">
        <v>1073</v>
      </c>
      <c r="I151" s="159">
        <f t="shared" ref="I151:I159" si="29">ROUND(E151*H151,2)</f>
        <v>1073</v>
      </c>
      <c r="J151" s="160">
        <v>0</v>
      </c>
      <c r="K151" s="159">
        <f t="shared" ref="K151:K159" si="30">ROUND(E151*J151,2)</f>
        <v>0</v>
      </c>
      <c r="L151" s="159">
        <v>15</v>
      </c>
      <c r="M151" s="159">
        <f t="shared" ref="M151:M159" si="31">G151*(1+L151/100)</f>
        <v>0</v>
      </c>
      <c r="N151" s="159">
        <v>1.2999999999999999E-2</v>
      </c>
      <c r="O151" s="159">
        <f t="shared" ref="O151:O159" si="32">ROUND(E151*N151,2)</f>
        <v>0.01</v>
      </c>
      <c r="P151" s="159">
        <v>0</v>
      </c>
      <c r="Q151" s="159">
        <f t="shared" ref="Q151:Q159" si="33">ROUND(E151*P151,2)</f>
        <v>0</v>
      </c>
      <c r="R151" s="159"/>
      <c r="S151" s="159" t="s">
        <v>142</v>
      </c>
      <c r="T151" s="159" t="s">
        <v>142</v>
      </c>
      <c r="U151" s="159">
        <v>0</v>
      </c>
      <c r="V151" s="159">
        <f t="shared" ref="V151:V159" si="34">ROUND(E151*U151,2)</f>
        <v>0</v>
      </c>
      <c r="W151" s="159"/>
      <c r="X151" s="159" t="s">
        <v>205</v>
      </c>
      <c r="Y151" s="150"/>
      <c r="Z151" s="150"/>
      <c r="AA151" s="150"/>
      <c r="AB151" s="150"/>
      <c r="AC151" s="150"/>
      <c r="AD151" s="150"/>
      <c r="AE151" s="150"/>
      <c r="AF151" s="150"/>
      <c r="AG151" s="150" t="s">
        <v>362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5">
      <c r="A152" s="174">
        <v>75</v>
      </c>
      <c r="B152" s="175" t="s">
        <v>363</v>
      </c>
      <c r="C152" s="182" t="s">
        <v>364</v>
      </c>
      <c r="D152" s="176" t="s">
        <v>174</v>
      </c>
      <c r="E152" s="177">
        <v>2</v>
      </c>
      <c r="F152" s="178"/>
      <c r="G152" s="179">
        <f t="shared" si="28"/>
        <v>0</v>
      </c>
      <c r="H152" s="160">
        <v>345</v>
      </c>
      <c r="I152" s="159">
        <f t="shared" si="29"/>
        <v>690</v>
      </c>
      <c r="J152" s="160">
        <v>0</v>
      </c>
      <c r="K152" s="159">
        <f t="shared" si="30"/>
        <v>0</v>
      </c>
      <c r="L152" s="159">
        <v>15</v>
      </c>
      <c r="M152" s="159">
        <f t="shared" si="31"/>
        <v>0</v>
      </c>
      <c r="N152" s="159">
        <v>8.9999999999999998E-4</v>
      </c>
      <c r="O152" s="159">
        <f t="shared" si="32"/>
        <v>0</v>
      </c>
      <c r="P152" s="159">
        <v>0</v>
      </c>
      <c r="Q152" s="159">
        <f t="shared" si="33"/>
        <v>0</v>
      </c>
      <c r="R152" s="159"/>
      <c r="S152" s="159" t="s">
        <v>154</v>
      </c>
      <c r="T152" s="159" t="s">
        <v>143</v>
      </c>
      <c r="U152" s="159">
        <v>0</v>
      </c>
      <c r="V152" s="159">
        <f t="shared" si="34"/>
        <v>0</v>
      </c>
      <c r="W152" s="159"/>
      <c r="X152" s="159" t="s">
        <v>196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197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0.399999999999999" outlineLevel="1" x14ac:dyDescent="0.25">
      <c r="A153" s="174">
        <v>76</v>
      </c>
      <c r="B153" s="175" t="s">
        <v>365</v>
      </c>
      <c r="C153" s="182" t="s">
        <v>366</v>
      </c>
      <c r="D153" s="176" t="s">
        <v>174</v>
      </c>
      <c r="E153" s="177">
        <v>1</v>
      </c>
      <c r="F153" s="178"/>
      <c r="G153" s="179">
        <f t="shared" si="28"/>
        <v>0</v>
      </c>
      <c r="H153" s="160">
        <v>1140</v>
      </c>
      <c r="I153" s="159">
        <f t="shared" si="29"/>
        <v>1140</v>
      </c>
      <c r="J153" s="160">
        <v>0</v>
      </c>
      <c r="K153" s="159">
        <f t="shared" si="30"/>
        <v>0</v>
      </c>
      <c r="L153" s="159">
        <v>15</v>
      </c>
      <c r="M153" s="159">
        <f t="shared" si="31"/>
        <v>0</v>
      </c>
      <c r="N153" s="159">
        <v>8.0000000000000004E-4</v>
      </c>
      <c r="O153" s="159">
        <f t="shared" si="32"/>
        <v>0</v>
      </c>
      <c r="P153" s="159">
        <v>0</v>
      </c>
      <c r="Q153" s="159">
        <f t="shared" si="33"/>
        <v>0</v>
      </c>
      <c r="R153" s="159" t="s">
        <v>200</v>
      </c>
      <c r="S153" s="159" t="s">
        <v>142</v>
      </c>
      <c r="T153" s="159" t="s">
        <v>143</v>
      </c>
      <c r="U153" s="159">
        <v>0</v>
      </c>
      <c r="V153" s="159">
        <f t="shared" si="34"/>
        <v>0</v>
      </c>
      <c r="W153" s="159"/>
      <c r="X153" s="159" t="s">
        <v>196</v>
      </c>
      <c r="Y153" s="150"/>
      <c r="Z153" s="150"/>
      <c r="AA153" s="150"/>
      <c r="AB153" s="150"/>
      <c r="AC153" s="150"/>
      <c r="AD153" s="150"/>
      <c r="AE153" s="150"/>
      <c r="AF153" s="150"/>
      <c r="AG153" s="150" t="s">
        <v>197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5">
      <c r="A154" s="174">
        <v>77</v>
      </c>
      <c r="B154" s="175" t="s">
        <v>367</v>
      </c>
      <c r="C154" s="182" t="s">
        <v>368</v>
      </c>
      <c r="D154" s="176" t="s">
        <v>174</v>
      </c>
      <c r="E154" s="177">
        <v>1</v>
      </c>
      <c r="F154" s="178"/>
      <c r="G154" s="179">
        <f t="shared" si="28"/>
        <v>0</v>
      </c>
      <c r="H154" s="160">
        <v>480</v>
      </c>
      <c r="I154" s="159">
        <f t="shared" si="29"/>
        <v>480</v>
      </c>
      <c r="J154" s="160">
        <v>0</v>
      </c>
      <c r="K154" s="159">
        <f t="shared" si="30"/>
        <v>0</v>
      </c>
      <c r="L154" s="159">
        <v>15</v>
      </c>
      <c r="M154" s="159">
        <f t="shared" si="31"/>
        <v>0</v>
      </c>
      <c r="N154" s="159">
        <v>2E-3</v>
      </c>
      <c r="O154" s="159">
        <f t="shared" si="32"/>
        <v>0</v>
      </c>
      <c r="P154" s="159">
        <v>0</v>
      </c>
      <c r="Q154" s="159">
        <f t="shared" si="33"/>
        <v>0</v>
      </c>
      <c r="R154" s="159"/>
      <c r="S154" s="159" t="s">
        <v>154</v>
      </c>
      <c r="T154" s="159" t="s">
        <v>143</v>
      </c>
      <c r="U154" s="159">
        <v>0</v>
      </c>
      <c r="V154" s="159">
        <f t="shared" si="34"/>
        <v>0</v>
      </c>
      <c r="W154" s="159"/>
      <c r="X154" s="159" t="s">
        <v>196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197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5">
      <c r="A155" s="174">
        <v>78</v>
      </c>
      <c r="B155" s="175" t="s">
        <v>369</v>
      </c>
      <c r="C155" s="182" t="s">
        <v>370</v>
      </c>
      <c r="D155" s="176" t="s">
        <v>174</v>
      </c>
      <c r="E155" s="177">
        <v>1</v>
      </c>
      <c r="F155" s="178"/>
      <c r="G155" s="179">
        <f t="shared" si="28"/>
        <v>0</v>
      </c>
      <c r="H155" s="160">
        <v>5850</v>
      </c>
      <c r="I155" s="159">
        <f t="shared" si="29"/>
        <v>5850</v>
      </c>
      <c r="J155" s="160">
        <v>0</v>
      </c>
      <c r="K155" s="159">
        <f t="shared" si="30"/>
        <v>0</v>
      </c>
      <c r="L155" s="159">
        <v>15</v>
      </c>
      <c r="M155" s="159">
        <f t="shared" si="31"/>
        <v>0</v>
      </c>
      <c r="N155" s="159">
        <v>4.5999999999999999E-2</v>
      </c>
      <c r="O155" s="159">
        <f t="shared" si="32"/>
        <v>0.05</v>
      </c>
      <c r="P155" s="159">
        <v>0</v>
      </c>
      <c r="Q155" s="159">
        <f t="shared" si="33"/>
        <v>0</v>
      </c>
      <c r="R155" s="159" t="s">
        <v>200</v>
      </c>
      <c r="S155" s="159" t="s">
        <v>142</v>
      </c>
      <c r="T155" s="159" t="s">
        <v>143</v>
      </c>
      <c r="U155" s="159">
        <v>0</v>
      </c>
      <c r="V155" s="159">
        <f t="shared" si="34"/>
        <v>0</v>
      </c>
      <c r="W155" s="159"/>
      <c r="X155" s="159" t="s">
        <v>196</v>
      </c>
      <c r="Y155" s="150"/>
      <c r="Z155" s="150"/>
      <c r="AA155" s="150"/>
      <c r="AB155" s="150"/>
      <c r="AC155" s="150"/>
      <c r="AD155" s="150"/>
      <c r="AE155" s="150"/>
      <c r="AF155" s="150"/>
      <c r="AG155" s="150" t="s">
        <v>197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5">
      <c r="A156" s="174">
        <v>79</v>
      </c>
      <c r="B156" s="175" t="s">
        <v>371</v>
      </c>
      <c r="C156" s="182" t="s">
        <v>372</v>
      </c>
      <c r="D156" s="176" t="s">
        <v>195</v>
      </c>
      <c r="E156" s="177">
        <v>1</v>
      </c>
      <c r="F156" s="178"/>
      <c r="G156" s="179">
        <f t="shared" si="28"/>
        <v>0</v>
      </c>
      <c r="H156" s="160">
        <v>352.5</v>
      </c>
      <c r="I156" s="159">
        <f t="shared" si="29"/>
        <v>352.5</v>
      </c>
      <c r="J156" s="160">
        <v>0</v>
      </c>
      <c r="K156" s="159">
        <f t="shared" si="30"/>
        <v>0</v>
      </c>
      <c r="L156" s="159">
        <v>15</v>
      </c>
      <c r="M156" s="159">
        <f t="shared" si="31"/>
        <v>0</v>
      </c>
      <c r="N156" s="159">
        <v>0.01</v>
      </c>
      <c r="O156" s="159">
        <f t="shared" si="32"/>
        <v>0.01</v>
      </c>
      <c r="P156" s="159">
        <v>0</v>
      </c>
      <c r="Q156" s="159">
        <f t="shared" si="33"/>
        <v>0</v>
      </c>
      <c r="R156" s="159" t="s">
        <v>200</v>
      </c>
      <c r="S156" s="159" t="s">
        <v>142</v>
      </c>
      <c r="T156" s="159" t="s">
        <v>142</v>
      </c>
      <c r="U156" s="159">
        <v>0</v>
      </c>
      <c r="V156" s="159">
        <f t="shared" si="34"/>
        <v>0</v>
      </c>
      <c r="W156" s="159"/>
      <c r="X156" s="159" t="s">
        <v>196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197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5">
      <c r="A157" s="174">
        <v>80</v>
      </c>
      <c r="B157" s="175" t="s">
        <v>373</v>
      </c>
      <c r="C157" s="182" t="s">
        <v>374</v>
      </c>
      <c r="D157" s="176" t="s">
        <v>323</v>
      </c>
      <c r="E157" s="177">
        <v>1</v>
      </c>
      <c r="F157" s="178"/>
      <c r="G157" s="179">
        <f t="shared" si="28"/>
        <v>0</v>
      </c>
      <c r="H157" s="160">
        <v>0</v>
      </c>
      <c r="I157" s="159">
        <f t="shared" si="29"/>
        <v>0</v>
      </c>
      <c r="J157" s="160">
        <v>233.5</v>
      </c>
      <c r="K157" s="159">
        <f t="shared" si="30"/>
        <v>233.5</v>
      </c>
      <c r="L157" s="159">
        <v>15</v>
      </c>
      <c r="M157" s="159">
        <f t="shared" si="31"/>
        <v>0</v>
      </c>
      <c r="N157" s="159">
        <v>0</v>
      </c>
      <c r="O157" s="159">
        <f t="shared" si="32"/>
        <v>0</v>
      </c>
      <c r="P157" s="159">
        <v>1.933E-2</v>
      </c>
      <c r="Q157" s="159">
        <f t="shared" si="33"/>
        <v>0.02</v>
      </c>
      <c r="R157" s="159"/>
      <c r="S157" s="159" t="s">
        <v>142</v>
      </c>
      <c r="T157" s="159" t="s">
        <v>142</v>
      </c>
      <c r="U157" s="159">
        <v>0</v>
      </c>
      <c r="V157" s="159">
        <f t="shared" si="34"/>
        <v>0</v>
      </c>
      <c r="W157" s="159"/>
      <c r="X157" s="159" t="s">
        <v>205</v>
      </c>
      <c r="Y157" s="150"/>
      <c r="Z157" s="150"/>
      <c r="AA157" s="150"/>
      <c r="AB157" s="150"/>
      <c r="AC157" s="150"/>
      <c r="AD157" s="150"/>
      <c r="AE157" s="150"/>
      <c r="AF157" s="150"/>
      <c r="AG157" s="150" t="s">
        <v>206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5">
      <c r="A158" s="174">
        <v>81</v>
      </c>
      <c r="B158" s="175" t="s">
        <v>375</v>
      </c>
      <c r="C158" s="182" t="s">
        <v>376</v>
      </c>
      <c r="D158" s="176" t="s">
        <v>323</v>
      </c>
      <c r="E158" s="177">
        <v>1</v>
      </c>
      <c r="F158" s="178"/>
      <c r="G158" s="179">
        <f t="shared" si="28"/>
        <v>0</v>
      </c>
      <c r="H158" s="160">
        <v>0</v>
      </c>
      <c r="I158" s="159">
        <f t="shared" si="29"/>
        <v>0</v>
      </c>
      <c r="J158" s="160">
        <v>151.5</v>
      </c>
      <c r="K158" s="159">
        <f t="shared" si="30"/>
        <v>151.5</v>
      </c>
      <c r="L158" s="159">
        <v>15</v>
      </c>
      <c r="M158" s="159">
        <f t="shared" si="31"/>
        <v>0</v>
      </c>
      <c r="N158" s="159">
        <v>0</v>
      </c>
      <c r="O158" s="159">
        <f t="shared" si="32"/>
        <v>0</v>
      </c>
      <c r="P158" s="159">
        <v>1.9460000000000002E-2</v>
      </c>
      <c r="Q158" s="159">
        <f t="shared" si="33"/>
        <v>0.02</v>
      </c>
      <c r="R158" s="159"/>
      <c r="S158" s="159" t="s">
        <v>142</v>
      </c>
      <c r="T158" s="159" t="s">
        <v>142</v>
      </c>
      <c r="U158" s="159">
        <v>0</v>
      </c>
      <c r="V158" s="159">
        <f t="shared" si="34"/>
        <v>0</v>
      </c>
      <c r="W158" s="159"/>
      <c r="X158" s="159" t="s">
        <v>205</v>
      </c>
      <c r="Y158" s="150"/>
      <c r="Z158" s="150"/>
      <c r="AA158" s="150"/>
      <c r="AB158" s="150"/>
      <c r="AC158" s="150"/>
      <c r="AD158" s="150"/>
      <c r="AE158" s="150"/>
      <c r="AF158" s="150"/>
      <c r="AG158" s="150" t="s">
        <v>206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5">
      <c r="A159" s="174">
        <v>82</v>
      </c>
      <c r="B159" s="175" t="s">
        <v>377</v>
      </c>
      <c r="C159" s="182" t="s">
        <v>378</v>
      </c>
      <c r="D159" s="176" t="s">
        <v>0</v>
      </c>
      <c r="E159" s="177">
        <v>309.1574</v>
      </c>
      <c r="F159" s="178"/>
      <c r="G159" s="179">
        <f t="shared" si="28"/>
        <v>0</v>
      </c>
      <c r="H159" s="160">
        <v>0</v>
      </c>
      <c r="I159" s="159">
        <f t="shared" si="29"/>
        <v>0</v>
      </c>
      <c r="J159" s="160">
        <v>0.32</v>
      </c>
      <c r="K159" s="159">
        <f t="shared" si="30"/>
        <v>98.93</v>
      </c>
      <c r="L159" s="159">
        <v>15</v>
      </c>
      <c r="M159" s="159">
        <f t="shared" si="31"/>
        <v>0</v>
      </c>
      <c r="N159" s="159">
        <v>0</v>
      </c>
      <c r="O159" s="159">
        <f t="shared" si="32"/>
        <v>0</v>
      </c>
      <c r="P159" s="159">
        <v>0</v>
      </c>
      <c r="Q159" s="159">
        <f t="shared" si="33"/>
        <v>0</v>
      </c>
      <c r="R159" s="159"/>
      <c r="S159" s="159" t="s">
        <v>142</v>
      </c>
      <c r="T159" s="159" t="s">
        <v>142</v>
      </c>
      <c r="U159" s="159">
        <v>0</v>
      </c>
      <c r="V159" s="159">
        <f t="shared" si="34"/>
        <v>0</v>
      </c>
      <c r="W159" s="159"/>
      <c r="X159" s="159" t="s">
        <v>279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280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x14ac:dyDescent="0.25">
      <c r="A160" s="162" t="s">
        <v>137</v>
      </c>
      <c r="B160" s="163" t="s">
        <v>85</v>
      </c>
      <c r="C160" s="181" t="s">
        <v>86</v>
      </c>
      <c r="D160" s="164"/>
      <c r="E160" s="165"/>
      <c r="F160" s="166"/>
      <c r="G160" s="167">
        <f>SUMIF(AG161:AG164,"&lt;&gt;NOR",G161:G164)</f>
        <v>0</v>
      </c>
      <c r="H160" s="161"/>
      <c r="I160" s="161">
        <f>SUM(I161:I164)</f>
        <v>544</v>
      </c>
      <c r="J160" s="161"/>
      <c r="K160" s="161">
        <f>SUM(K161:K164)</f>
        <v>630.30999999999995</v>
      </c>
      <c r="L160" s="161"/>
      <c r="M160" s="161">
        <f>SUM(M161:M164)</f>
        <v>0</v>
      </c>
      <c r="N160" s="161"/>
      <c r="O160" s="161">
        <f>SUM(O161:O164)</f>
        <v>0</v>
      </c>
      <c r="P160" s="161"/>
      <c r="Q160" s="161">
        <f>SUM(Q161:Q164)</f>
        <v>0.03</v>
      </c>
      <c r="R160" s="161"/>
      <c r="S160" s="161"/>
      <c r="T160" s="161"/>
      <c r="U160" s="161"/>
      <c r="V160" s="161">
        <f>SUM(V161:V164)</f>
        <v>1.3599999999999999</v>
      </c>
      <c r="W160" s="161"/>
      <c r="X160" s="161"/>
      <c r="AG160" t="s">
        <v>138</v>
      </c>
    </row>
    <row r="161" spans="1:60" ht="20.399999999999999" outlineLevel="1" x14ac:dyDescent="0.25">
      <c r="A161" s="174">
        <v>83</v>
      </c>
      <c r="B161" s="175" t="s">
        <v>379</v>
      </c>
      <c r="C161" s="182" t="s">
        <v>380</v>
      </c>
      <c r="D161" s="176" t="s">
        <v>174</v>
      </c>
      <c r="E161" s="177">
        <v>1</v>
      </c>
      <c r="F161" s="178"/>
      <c r="G161" s="179">
        <f>ROUND(E161*F161,2)</f>
        <v>0</v>
      </c>
      <c r="H161" s="160">
        <v>0</v>
      </c>
      <c r="I161" s="159">
        <f>ROUND(E161*H161,2)</f>
        <v>0</v>
      </c>
      <c r="J161" s="160">
        <v>230</v>
      </c>
      <c r="K161" s="159">
        <f>ROUND(E161*J161,2)</f>
        <v>230</v>
      </c>
      <c r="L161" s="159">
        <v>15</v>
      </c>
      <c r="M161" s="159">
        <f>G161*(1+L161/100)</f>
        <v>0</v>
      </c>
      <c r="N161" s="159">
        <v>0</v>
      </c>
      <c r="O161" s="159">
        <f>ROUND(E161*N161,2)</f>
        <v>0</v>
      </c>
      <c r="P161" s="159">
        <v>0</v>
      </c>
      <c r="Q161" s="159">
        <f>ROUND(E161*P161,2)</f>
        <v>0</v>
      </c>
      <c r="R161" s="159"/>
      <c r="S161" s="159" t="s">
        <v>142</v>
      </c>
      <c r="T161" s="159" t="s">
        <v>142</v>
      </c>
      <c r="U161" s="159">
        <v>0.5</v>
      </c>
      <c r="V161" s="159">
        <f>ROUND(E161*U161,2)</f>
        <v>0.5</v>
      </c>
      <c r="W161" s="159"/>
      <c r="X161" s="159" t="s">
        <v>168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169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0.399999999999999" outlineLevel="1" x14ac:dyDescent="0.25">
      <c r="A162" s="174">
        <v>84</v>
      </c>
      <c r="B162" s="175" t="s">
        <v>381</v>
      </c>
      <c r="C162" s="182" t="s">
        <v>382</v>
      </c>
      <c r="D162" s="176" t="s">
        <v>174</v>
      </c>
      <c r="E162" s="177">
        <v>2</v>
      </c>
      <c r="F162" s="178"/>
      <c r="G162" s="179">
        <f>ROUND(E162*F162,2)</f>
        <v>0</v>
      </c>
      <c r="H162" s="160">
        <v>0</v>
      </c>
      <c r="I162" s="159">
        <f>ROUND(E162*H162,2)</f>
        <v>0</v>
      </c>
      <c r="J162" s="160">
        <v>197</v>
      </c>
      <c r="K162" s="159">
        <f>ROUND(E162*J162,2)</f>
        <v>394</v>
      </c>
      <c r="L162" s="159">
        <v>15</v>
      </c>
      <c r="M162" s="159">
        <f>G162*(1+L162/100)</f>
        <v>0</v>
      </c>
      <c r="N162" s="159">
        <v>0</v>
      </c>
      <c r="O162" s="159">
        <f>ROUND(E162*N162,2)</f>
        <v>0</v>
      </c>
      <c r="P162" s="159">
        <v>1.489E-2</v>
      </c>
      <c r="Q162" s="159">
        <f>ROUND(E162*P162,2)</f>
        <v>0.03</v>
      </c>
      <c r="R162" s="159"/>
      <c r="S162" s="159" t="s">
        <v>142</v>
      </c>
      <c r="T162" s="159" t="s">
        <v>142</v>
      </c>
      <c r="U162" s="159">
        <v>0.42899999999999999</v>
      </c>
      <c r="V162" s="159">
        <f>ROUND(E162*U162,2)</f>
        <v>0.86</v>
      </c>
      <c r="W162" s="159"/>
      <c r="X162" s="159" t="s">
        <v>168</v>
      </c>
      <c r="Y162" s="150"/>
      <c r="Z162" s="150"/>
      <c r="AA162" s="150"/>
      <c r="AB162" s="150"/>
      <c r="AC162" s="150"/>
      <c r="AD162" s="150"/>
      <c r="AE162" s="150"/>
      <c r="AF162" s="150"/>
      <c r="AG162" s="150" t="s">
        <v>169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0.399999999999999" outlineLevel="1" x14ac:dyDescent="0.25">
      <c r="A163" s="174">
        <v>85</v>
      </c>
      <c r="B163" s="175" t="s">
        <v>383</v>
      </c>
      <c r="C163" s="182" t="s">
        <v>384</v>
      </c>
      <c r="D163" s="176" t="s">
        <v>174</v>
      </c>
      <c r="E163" s="177">
        <v>1</v>
      </c>
      <c r="F163" s="178"/>
      <c r="G163" s="179">
        <f>ROUND(E163*F163,2)</f>
        <v>0</v>
      </c>
      <c r="H163" s="160">
        <v>544</v>
      </c>
      <c r="I163" s="159">
        <f>ROUND(E163*H163,2)</f>
        <v>544</v>
      </c>
      <c r="J163" s="160">
        <v>0</v>
      </c>
      <c r="K163" s="159">
        <f>ROUND(E163*J163,2)</f>
        <v>0</v>
      </c>
      <c r="L163" s="159">
        <v>15</v>
      </c>
      <c r="M163" s="159">
        <f>G163*(1+L163/100)</f>
        <v>0</v>
      </c>
      <c r="N163" s="159">
        <v>5.9000000000000003E-4</v>
      </c>
      <c r="O163" s="159">
        <f>ROUND(E163*N163,2)</f>
        <v>0</v>
      </c>
      <c r="P163" s="159">
        <v>0</v>
      </c>
      <c r="Q163" s="159">
        <f>ROUND(E163*P163,2)</f>
        <v>0</v>
      </c>
      <c r="R163" s="159" t="s">
        <v>200</v>
      </c>
      <c r="S163" s="159" t="s">
        <v>142</v>
      </c>
      <c r="T163" s="159" t="s">
        <v>142</v>
      </c>
      <c r="U163" s="159">
        <v>0</v>
      </c>
      <c r="V163" s="159">
        <f>ROUND(E163*U163,2)</f>
        <v>0</v>
      </c>
      <c r="W163" s="159"/>
      <c r="X163" s="159" t="s">
        <v>196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197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5">
      <c r="A164" s="174">
        <v>86</v>
      </c>
      <c r="B164" s="175" t="s">
        <v>385</v>
      </c>
      <c r="C164" s="182" t="s">
        <v>386</v>
      </c>
      <c r="D164" s="176" t="s">
        <v>0</v>
      </c>
      <c r="E164" s="177">
        <v>11.68</v>
      </c>
      <c r="F164" s="178"/>
      <c r="G164" s="179">
        <f>ROUND(E164*F164,2)</f>
        <v>0</v>
      </c>
      <c r="H164" s="160">
        <v>0</v>
      </c>
      <c r="I164" s="159">
        <f>ROUND(E164*H164,2)</f>
        <v>0</v>
      </c>
      <c r="J164" s="160">
        <v>0.54</v>
      </c>
      <c r="K164" s="159">
        <f>ROUND(E164*J164,2)</f>
        <v>6.31</v>
      </c>
      <c r="L164" s="159">
        <v>15</v>
      </c>
      <c r="M164" s="159">
        <f>G164*(1+L164/100)</f>
        <v>0</v>
      </c>
      <c r="N164" s="159">
        <v>0</v>
      </c>
      <c r="O164" s="159">
        <f>ROUND(E164*N164,2)</f>
        <v>0</v>
      </c>
      <c r="P164" s="159">
        <v>0</v>
      </c>
      <c r="Q164" s="159">
        <f>ROUND(E164*P164,2)</f>
        <v>0</v>
      </c>
      <c r="R164" s="159"/>
      <c r="S164" s="159" t="s">
        <v>142</v>
      </c>
      <c r="T164" s="159" t="s">
        <v>142</v>
      </c>
      <c r="U164" s="159">
        <v>0</v>
      </c>
      <c r="V164" s="159">
        <f>ROUND(E164*U164,2)</f>
        <v>0</v>
      </c>
      <c r="W164" s="159"/>
      <c r="X164" s="159" t="s">
        <v>279</v>
      </c>
      <c r="Y164" s="150"/>
      <c r="Z164" s="150"/>
      <c r="AA164" s="150"/>
      <c r="AB164" s="150"/>
      <c r="AC164" s="150"/>
      <c r="AD164" s="150"/>
      <c r="AE164" s="150"/>
      <c r="AF164" s="150"/>
      <c r="AG164" s="150" t="s">
        <v>280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x14ac:dyDescent="0.25">
      <c r="A165" s="162" t="s">
        <v>137</v>
      </c>
      <c r="B165" s="163" t="s">
        <v>87</v>
      </c>
      <c r="C165" s="181" t="s">
        <v>88</v>
      </c>
      <c r="D165" s="164"/>
      <c r="E165" s="165"/>
      <c r="F165" s="166"/>
      <c r="G165" s="167">
        <f>SUMIF(AG166:AG194,"&lt;&gt;NOR",G166:G194)</f>
        <v>0</v>
      </c>
      <c r="H165" s="161"/>
      <c r="I165" s="161">
        <f>SUM(I166:I194)</f>
        <v>13100</v>
      </c>
      <c r="J165" s="161"/>
      <c r="K165" s="161">
        <f>SUM(K166:K194)</f>
        <v>45372.75</v>
      </c>
      <c r="L165" s="161"/>
      <c r="M165" s="161">
        <f>SUM(M166:M194)</f>
        <v>0</v>
      </c>
      <c r="N165" s="161"/>
      <c r="O165" s="161">
        <f>SUM(O166:O194)</f>
        <v>0.03</v>
      </c>
      <c r="P165" s="161"/>
      <c r="Q165" s="161">
        <f>SUM(Q166:Q194)</f>
        <v>0.01</v>
      </c>
      <c r="R165" s="161"/>
      <c r="S165" s="161"/>
      <c r="T165" s="161"/>
      <c r="U165" s="161"/>
      <c r="V165" s="161">
        <f>SUM(V166:V194)</f>
        <v>4.68</v>
      </c>
      <c r="W165" s="161"/>
      <c r="X165" s="161"/>
      <c r="AG165" t="s">
        <v>138</v>
      </c>
    </row>
    <row r="166" spans="1:60" outlineLevel="1" x14ac:dyDescent="0.25">
      <c r="A166" s="174">
        <v>87</v>
      </c>
      <c r="B166" s="175" t="s">
        <v>387</v>
      </c>
      <c r="C166" s="182" t="s">
        <v>388</v>
      </c>
      <c r="D166" s="176" t="s">
        <v>174</v>
      </c>
      <c r="E166" s="177">
        <v>3</v>
      </c>
      <c r="F166" s="178"/>
      <c r="G166" s="179">
        <f>ROUND(E166*F166,2)</f>
        <v>0</v>
      </c>
      <c r="H166" s="160">
        <v>0</v>
      </c>
      <c r="I166" s="159">
        <f>ROUND(E166*H166,2)</f>
        <v>0</v>
      </c>
      <c r="J166" s="160">
        <v>666</v>
      </c>
      <c r="K166" s="159">
        <f>ROUND(E166*J166,2)</f>
        <v>1998</v>
      </c>
      <c r="L166" s="159">
        <v>15</v>
      </c>
      <c r="M166" s="159">
        <f>G166*(1+L166/100)</f>
        <v>0</v>
      </c>
      <c r="N166" s="159">
        <v>0</v>
      </c>
      <c r="O166" s="159">
        <f>ROUND(E166*N166,2)</f>
        <v>0</v>
      </c>
      <c r="P166" s="159">
        <v>0</v>
      </c>
      <c r="Q166" s="159">
        <f>ROUND(E166*P166,2)</f>
        <v>0</v>
      </c>
      <c r="R166" s="159"/>
      <c r="S166" s="159" t="s">
        <v>142</v>
      </c>
      <c r="T166" s="159" t="s">
        <v>142</v>
      </c>
      <c r="U166" s="159">
        <v>1.45</v>
      </c>
      <c r="V166" s="159">
        <f>ROUND(E166*U166,2)</f>
        <v>4.3499999999999996</v>
      </c>
      <c r="W166" s="159"/>
      <c r="X166" s="159" t="s">
        <v>168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169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5">
      <c r="A167" s="174">
        <v>88</v>
      </c>
      <c r="B167" s="175" t="s">
        <v>389</v>
      </c>
      <c r="C167" s="182" t="s">
        <v>390</v>
      </c>
      <c r="D167" s="176" t="s">
        <v>174</v>
      </c>
      <c r="E167" s="177">
        <v>3</v>
      </c>
      <c r="F167" s="178"/>
      <c r="G167" s="179">
        <f>ROUND(E167*F167,2)</f>
        <v>0</v>
      </c>
      <c r="H167" s="160">
        <v>0</v>
      </c>
      <c r="I167" s="159">
        <f>ROUND(E167*H167,2)</f>
        <v>0</v>
      </c>
      <c r="J167" s="160">
        <v>50.6</v>
      </c>
      <c r="K167" s="159">
        <f>ROUND(E167*J167,2)</f>
        <v>151.80000000000001</v>
      </c>
      <c r="L167" s="159">
        <v>15</v>
      </c>
      <c r="M167" s="159">
        <f>G167*(1+L167/100)</f>
        <v>0</v>
      </c>
      <c r="N167" s="159">
        <v>0</v>
      </c>
      <c r="O167" s="159">
        <f>ROUND(E167*N167,2)</f>
        <v>0</v>
      </c>
      <c r="P167" s="159">
        <v>1.8E-3</v>
      </c>
      <c r="Q167" s="159">
        <f>ROUND(E167*P167,2)</f>
        <v>0.01</v>
      </c>
      <c r="R167" s="159"/>
      <c r="S167" s="159" t="s">
        <v>142</v>
      </c>
      <c r="T167" s="159" t="s">
        <v>142</v>
      </c>
      <c r="U167" s="159">
        <v>0.11</v>
      </c>
      <c r="V167" s="159">
        <f>ROUND(E167*U167,2)</f>
        <v>0.33</v>
      </c>
      <c r="W167" s="159"/>
      <c r="X167" s="159" t="s">
        <v>168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169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0.399999999999999" outlineLevel="1" x14ac:dyDescent="0.25">
      <c r="A168" s="168">
        <v>89</v>
      </c>
      <c r="B168" s="169" t="s">
        <v>393</v>
      </c>
      <c r="C168" s="183" t="s">
        <v>394</v>
      </c>
      <c r="D168" s="170" t="s">
        <v>174</v>
      </c>
      <c r="E168" s="171">
        <v>1</v>
      </c>
      <c r="F168" s="172"/>
      <c r="G168" s="173">
        <f>ROUND(E168*F168,2)</f>
        <v>0</v>
      </c>
      <c r="H168" s="160">
        <v>0</v>
      </c>
      <c r="I168" s="159">
        <f>ROUND(E168*H168,2)</f>
        <v>0</v>
      </c>
      <c r="J168" s="160">
        <v>5990</v>
      </c>
      <c r="K168" s="159">
        <f>ROUND(E168*J168,2)</f>
        <v>5990</v>
      </c>
      <c r="L168" s="159">
        <v>15</v>
      </c>
      <c r="M168" s="159">
        <f>G168*(1+L168/100)</f>
        <v>0</v>
      </c>
      <c r="N168" s="159">
        <v>0</v>
      </c>
      <c r="O168" s="159">
        <f>ROUND(E168*N168,2)</f>
        <v>0</v>
      </c>
      <c r="P168" s="159">
        <v>0</v>
      </c>
      <c r="Q168" s="159">
        <f>ROUND(E168*P168,2)</f>
        <v>0</v>
      </c>
      <c r="R168" s="159"/>
      <c r="S168" s="159" t="s">
        <v>154</v>
      </c>
      <c r="T168" s="159" t="s">
        <v>143</v>
      </c>
      <c r="U168" s="159">
        <v>0</v>
      </c>
      <c r="V168" s="159">
        <f>ROUND(E168*U168,2)</f>
        <v>0</v>
      </c>
      <c r="W168" s="159"/>
      <c r="X168" s="159" t="s">
        <v>168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169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5">
      <c r="A169" s="157"/>
      <c r="B169" s="158"/>
      <c r="C169" s="191" t="s">
        <v>395</v>
      </c>
      <c r="D169" s="187"/>
      <c r="E169" s="188">
        <v>1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171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0.399999999999999" outlineLevel="1" x14ac:dyDescent="0.25">
      <c r="A170" s="157"/>
      <c r="B170" s="158"/>
      <c r="C170" s="191" t="s">
        <v>396</v>
      </c>
      <c r="D170" s="187"/>
      <c r="E170" s="188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171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0.399999999999999" outlineLevel="1" x14ac:dyDescent="0.25">
      <c r="A171" s="157"/>
      <c r="B171" s="158"/>
      <c r="C171" s="191" t="s">
        <v>397</v>
      </c>
      <c r="D171" s="187"/>
      <c r="E171" s="188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171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5">
      <c r="A172" s="157"/>
      <c r="B172" s="158"/>
      <c r="C172" s="191" t="s">
        <v>398</v>
      </c>
      <c r="D172" s="187"/>
      <c r="E172" s="188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171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0.399999999999999" outlineLevel="1" x14ac:dyDescent="0.25">
      <c r="A173" s="174">
        <v>90</v>
      </c>
      <c r="B173" s="175" t="s">
        <v>399</v>
      </c>
      <c r="C173" s="182" t="s">
        <v>400</v>
      </c>
      <c r="D173" s="176" t="s">
        <v>174</v>
      </c>
      <c r="E173" s="177">
        <v>1</v>
      </c>
      <c r="F173" s="178"/>
      <c r="G173" s="179">
        <f>ROUND(E173*F173,2)</f>
        <v>0</v>
      </c>
      <c r="H173" s="160">
        <v>2100</v>
      </c>
      <c r="I173" s="159">
        <f>ROUND(E173*H173,2)</f>
        <v>2100</v>
      </c>
      <c r="J173" s="160">
        <v>0</v>
      </c>
      <c r="K173" s="159">
        <f>ROUND(E173*J173,2)</f>
        <v>0</v>
      </c>
      <c r="L173" s="159">
        <v>15</v>
      </c>
      <c r="M173" s="159">
        <f>G173*(1+L173/100)</f>
        <v>0</v>
      </c>
      <c r="N173" s="159">
        <v>1.2999999999999999E-2</v>
      </c>
      <c r="O173" s="159">
        <f>ROUND(E173*N173,2)</f>
        <v>0.01</v>
      </c>
      <c r="P173" s="159">
        <v>0</v>
      </c>
      <c r="Q173" s="159">
        <f>ROUND(E173*P173,2)</f>
        <v>0</v>
      </c>
      <c r="R173" s="159"/>
      <c r="S173" s="159" t="s">
        <v>154</v>
      </c>
      <c r="T173" s="159" t="s">
        <v>143</v>
      </c>
      <c r="U173" s="159">
        <v>0</v>
      </c>
      <c r="V173" s="159">
        <f>ROUND(E173*U173,2)</f>
        <v>0</v>
      </c>
      <c r="W173" s="159"/>
      <c r="X173" s="159" t="s">
        <v>205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362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0.399999999999999" outlineLevel="1" x14ac:dyDescent="0.25">
      <c r="A174" s="174">
        <v>91</v>
      </c>
      <c r="B174" s="175" t="s">
        <v>401</v>
      </c>
      <c r="C174" s="182" t="s">
        <v>402</v>
      </c>
      <c r="D174" s="176" t="s">
        <v>174</v>
      </c>
      <c r="E174" s="177">
        <v>1</v>
      </c>
      <c r="F174" s="178"/>
      <c r="G174" s="179">
        <f>ROUND(E174*F174,2)</f>
        <v>0</v>
      </c>
      <c r="H174" s="160">
        <v>2450</v>
      </c>
      <c r="I174" s="159">
        <f>ROUND(E174*H174,2)</f>
        <v>2450</v>
      </c>
      <c r="J174" s="160">
        <v>0</v>
      </c>
      <c r="K174" s="159">
        <f>ROUND(E174*J174,2)</f>
        <v>0</v>
      </c>
      <c r="L174" s="159">
        <v>15</v>
      </c>
      <c r="M174" s="159">
        <f>G174*(1+L174/100)</f>
        <v>0</v>
      </c>
      <c r="N174" s="159">
        <v>0.02</v>
      </c>
      <c r="O174" s="159">
        <f>ROUND(E174*N174,2)</f>
        <v>0.02</v>
      </c>
      <c r="P174" s="159">
        <v>0</v>
      </c>
      <c r="Q174" s="159">
        <f>ROUND(E174*P174,2)</f>
        <v>0</v>
      </c>
      <c r="R174" s="159"/>
      <c r="S174" s="159" t="s">
        <v>154</v>
      </c>
      <c r="T174" s="159" t="s">
        <v>143</v>
      </c>
      <c r="U174" s="159">
        <v>0</v>
      </c>
      <c r="V174" s="159">
        <f>ROUND(E174*U174,2)</f>
        <v>0</v>
      </c>
      <c r="W174" s="159"/>
      <c r="X174" s="159" t="s">
        <v>196</v>
      </c>
      <c r="Y174" s="150"/>
      <c r="Z174" s="150"/>
      <c r="AA174" s="150"/>
      <c r="AB174" s="150"/>
      <c r="AC174" s="150"/>
      <c r="AD174" s="150"/>
      <c r="AE174" s="150"/>
      <c r="AF174" s="150"/>
      <c r="AG174" s="150" t="s">
        <v>197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40.799999999999997" outlineLevel="1" x14ac:dyDescent="0.25">
      <c r="A175" s="174">
        <v>92</v>
      </c>
      <c r="B175" s="175" t="s">
        <v>403</v>
      </c>
      <c r="C175" s="182" t="s">
        <v>404</v>
      </c>
      <c r="D175" s="176" t="s">
        <v>292</v>
      </c>
      <c r="E175" s="177">
        <v>1</v>
      </c>
      <c r="F175" s="178"/>
      <c r="G175" s="179">
        <f>ROUND(E175*F175,2)</f>
        <v>0</v>
      </c>
      <c r="H175" s="160">
        <v>8550</v>
      </c>
      <c r="I175" s="159">
        <f>ROUND(E175*H175,2)</f>
        <v>8550</v>
      </c>
      <c r="J175" s="160">
        <v>0</v>
      </c>
      <c r="K175" s="159">
        <f>ROUND(E175*J175,2)</f>
        <v>0</v>
      </c>
      <c r="L175" s="159">
        <v>15</v>
      </c>
      <c r="M175" s="159">
        <f>G175*(1+L175/100)</f>
        <v>0</v>
      </c>
      <c r="N175" s="159">
        <v>0</v>
      </c>
      <c r="O175" s="159">
        <f>ROUND(E175*N175,2)</f>
        <v>0</v>
      </c>
      <c r="P175" s="159">
        <v>0</v>
      </c>
      <c r="Q175" s="159">
        <f>ROUND(E175*P175,2)</f>
        <v>0</v>
      </c>
      <c r="R175" s="159"/>
      <c r="S175" s="159" t="s">
        <v>154</v>
      </c>
      <c r="T175" s="159" t="s">
        <v>143</v>
      </c>
      <c r="U175" s="159">
        <v>0</v>
      </c>
      <c r="V175" s="159">
        <f>ROUND(E175*U175,2)</f>
        <v>0</v>
      </c>
      <c r="W175" s="159"/>
      <c r="X175" s="159" t="s">
        <v>196</v>
      </c>
      <c r="Y175" s="150"/>
      <c r="Z175" s="150"/>
      <c r="AA175" s="150"/>
      <c r="AB175" s="150"/>
      <c r="AC175" s="150"/>
      <c r="AD175" s="150"/>
      <c r="AE175" s="150"/>
      <c r="AF175" s="150"/>
      <c r="AG175" s="150" t="s">
        <v>197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ht="20.399999999999999" outlineLevel="1" x14ac:dyDescent="0.25">
      <c r="A176" s="174">
        <v>93</v>
      </c>
      <c r="B176" s="175" t="s">
        <v>405</v>
      </c>
      <c r="C176" s="182" t="s">
        <v>406</v>
      </c>
      <c r="D176" s="176" t="s">
        <v>174</v>
      </c>
      <c r="E176" s="177">
        <v>1</v>
      </c>
      <c r="F176" s="178"/>
      <c r="G176" s="179">
        <f>ROUND(E176*F176,2)</f>
        <v>0</v>
      </c>
      <c r="H176" s="160">
        <v>0</v>
      </c>
      <c r="I176" s="159">
        <f>ROUND(E176*H176,2)</f>
        <v>0</v>
      </c>
      <c r="J176" s="160">
        <v>1990</v>
      </c>
      <c r="K176" s="159">
        <f>ROUND(E176*J176,2)</f>
        <v>1990</v>
      </c>
      <c r="L176" s="159">
        <v>15</v>
      </c>
      <c r="M176" s="159">
        <f>G176*(1+L176/100)</f>
        <v>0</v>
      </c>
      <c r="N176" s="159">
        <v>0</v>
      </c>
      <c r="O176" s="159">
        <f>ROUND(E176*N176,2)</f>
        <v>0</v>
      </c>
      <c r="P176" s="159">
        <v>0</v>
      </c>
      <c r="Q176" s="159">
        <f>ROUND(E176*P176,2)</f>
        <v>0</v>
      </c>
      <c r="R176" s="159"/>
      <c r="S176" s="159" t="s">
        <v>154</v>
      </c>
      <c r="T176" s="159" t="s">
        <v>143</v>
      </c>
      <c r="U176" s="159">
        <v>0</v>
      </c>
      <c r="V176" s="159">
        <f>ROUND(E176*U176,2)</f>
        <v>0</v>
      </c>
      <c r="W176" s="159"/>
      <c r="X176" s="159" t="s">
        <v>205</v>
      </c>
      <c r="Y176" s="150"/>
      <c r="Z176" s="150"/>
      <c r="AA176" s="150"/>
      <c r="AB176" s="150"/>
      <c r="AC176" s="150"/>
      <c r="AD176" s="150"/>
      <c r="AE176" s="150"/>
      <c r="AF176" s="150"/>
      <c r="AG176" s="150" t="s">
        <v>206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0.399999999999999" outlineLevel="1" x14ac:dyDescent="0.25">
      <c r="A177" s="168">
        <v>94</v>
      </c>
      <c r="B177" s="169" t="s">
        <v>407</v>
      </c>
      <c r="C177" s="183" t="s">
        <v>646</v>
      </c>
      <c r="D177" s="170" t="s">
        <v>292</v>
      </c>
      <c r="E177" s="171">
        <v>1</v>
      </c>
      <c r="F177" s="172"/>
      <c r="G177" s="173">
        <f>ROUND(E177*F177,2)</f>
        <v>0</v>
      </c>
      <c r="H177" s="160">
        <v>0</v>
      </c>
      <c r="I177" s="159">
        <f>ROUND(E177*H177,2)</f>
        <v>0</v>
      </c>
      <c r="J177" s="160">
        <v>1500</v>
      </c>
      <c r="K177" s="159">
        <f>ROUND(E177*J177,2)</f>
        <v>1500</v>
      </c>
      <c r="L177" s="159">
        <v>15</v>
      </c>
      <c r="M177" s="159">
        <f>G177*(1+L177/100)</f>
        <v>0</v>
      </c>
      <c r="N177" s="159">
        <v>0</v>
      </c>
      <c r="O177" s="159">
        <f>ROUND(E177*N177,2)</f>
        <v>0</v>
      </c>
      <c r="P177" s="159">
        <v>0</v>
      </c>
      <c r="Q177" s="159">
        <f>ROUND(E177*P177,2)</f>
        <v>0</v>
      </c>
      <c r="R177" s="159"/>
      <c r="S177" s="159" t="s">
        <v>154</v>
      </c>
      <c r="T177" s="159" t="s">
        <v>143</v>
      </c>
      <c r="U177" s="159">
        <v>0</v>
      </c>
      <c r="V177" s="159">
        <f>ROUND(E177*U177,2)</f>
        <v>0</v>
      </c>
      <c r="W177" s="159"/>
      <c r="X177" s="159" t="s">
        <v>205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206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5">
      <c r="A178" s="157"/>
      <c r="B178" s="158"/>
      <c r="C178" s="191" t="s">
        <v>409</v>
      </c>
      <c r="D178" s="187"/>
      <c r="E178" s="188">
        <v>1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171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20.399999999999999" outlineLevel="1" x14ac:dyDescent="0.25">
      <c r="A179" s="168">
        <v>95</v>
      </c>
      <c r="B179" s="169" t="s">
        <v>410</v>
      </c>
      <c r="C179" s="183" t="s">
        <v>411</v>
      </c>
      <c r="D179" s="170" t="s">
        <v>184</v>
      </c>
      <c r="E179" s="171">
        <v>2.4</v>
      </c>
      <c r="F179" s="172"/>
      <c r="G179" s="173">
        <f>ROUND(E179*F179,2)</f>
        <v>0</v>
      </c>
      <c r="H179" s="160">
        <v>0</v>
      </c>
      <c r="I179" s="159">
        <f>ROUND(E179*H179,2)</f>
        <v>0</v>
      </c>
      <c r="J179" s="160">
        <v>13500</v>
      </c>
      <c r="K179" s="159">
        <f>ROUND(E179*J179,2)</f>
        <v>32400</v>
      </c>
      <c r="L179" s="159">
        <v>15</v>
      </c>
      <c r="M179" s="159">
        <f>G179*(1+L179/100)</f>
        <v>0</v>
      </c>
      <c r="N179" s="159">
        <v>0</v>
      </c>
      <c r="O179" s="159">
        <f>ROUND(E179*N179,2)</f>
        <v>0</v>
      </c>
      <c r="P179" s="159">
        <v>0</v>
      </c>
      <c r="Q179" s="159">
        <f>ROUND(E179*P179,2)</f>
        <v>0</v>
      </c>
      <c r="R179" s="159"/>
      <c r="S179" s="159" t="s">
        <v>154</v>
      </c>
      <c r="T179" s="159" t="s">
        <v>143</v>
      </c>
      <c r="U179" s="159">
        <v>0</v>
      </c>
      <c r="V179" s="159">
        <f>ROUND(E179*U179,2)</f>
        <v>0</v>
      </c>
      <c r="W179" s="159"/>
      <c r="X179" s="159" t="s">
        <v>205</v>
      </c>
      <c r="Y179" s="150"/>
      <c r="Z179" s="150"/>
      <c r="AA179" s="150"/>
      <c r="AB179" s="150"/>
      <c r="AC179" s="150"/>
      <c r="AD179" s="150"/>
      <c r="AE179" s="150"/>
      <c r="AF179" s="150"/>
      <c r="AG179" s="150" t="s">
        <v>206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5">
      <c r="A180" s="157"/>
      <c r="B180" s="158"/>
      <c r="C180" s="191" t="s">
        <v>412</v>
      </c>
      <c r="D180" s="187"/>
      <c r="E180" s="188">
        <v>2.4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171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5">
      <c r="A181" s="157"/>
      <c r="B181" s="158"/>
      <c r="C181" s="191" t="s">
        <v>413</v>
      </c>
      <c r="D181" s="187"/>
      <c r="E181" s="188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171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5">
      <c r="A182" s="157"/>
      <c r="B182" s="158"/>
      <c r="C182" s="191" t="s">
        <v>414</v>
      </c>
      <c r="D182" s="187"/>
      <c r="E182" s="188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171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ht="20.399999999999999" outlineLevel="1" x14ac:dyDescent="0.25">
      <c r="A183" s="157"/>
      <c r="B183" s="158"/>
      <c r="C183" s="191" t="s">
        <v>415</v>
      </c>
      <c r="D183" s="187"/>
      <c r="E183" s="188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171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5">
      <c r="A184" s="157"/>
      <c r="B184" s="158"/>
      <c r="C184" s="191" t="s">
        <v>416</v>
      </c>
      <c r="D184" s="187"/>
      <c r="E184" s="188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171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30.6" outlineLevel="1" x14ac:dyDescent="0.25">
      <c r="A185" s="157"/>
      <c r="B185" s="158"/>
      <c r="C185" s="191" t="s">
        <v>417</v>
      </c>
      <c r="D185" s="187"/>
      <c r="E185" s="188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171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5">
      <c r="A186" s="157"/>
      <c r="B186" s="158"/>
      <c r="C186" s="191" t="s">
        <v>418</v>
      </c>
      <c r="D186" s="187"/>
      <c r="E186" s="188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171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5">
      <c r="A187" s="157"/>
      <c r="B187" s="158"/>
      <c r="C187" s="191" t="s">
        <v>419</v>
      </c>
      <c r="D187" s="187"/>
      <c r="E187" s="188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171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5">
      <c r="A188" s="157"/>
      <c r="B188" s="158"/>
      <c r="C188" s="191" t="s">
        <v>420</v>
      </c>
      <c r="D188" s="187"/>
      <c r="E188" s="188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171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0.399999999999999" outlineLevel="1" x14ac:dyDescent="0.25">
      <c r="A189" s="157"/>
      <c r="B189" s="158"/>
      <c r="C189" s="191" t="s">
        <v>421</v>
      </c>
      <c r="D189" s="187"/>
      <c r="E189" s="188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171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ht="20.399999999999999" outlineLevel="1" x14ac:dyDescent="0.25">
      <c r="A190" s="157"/>
      <c r="B190" s="158"/>
      <c r="C190" s="191" t="s">
        <v>422</v>
      </c>
      <c r="D190" s="187"/>
      <c r="E190" s="188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171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5">
      <c r="A191" s="157"/>
      <c r="B191" s="158"/>
      <c r="C191" s="191" t="s">
        <v>423</v>
      </c>
      <c r="D191" s="187"/>
      <c r="E191" s="188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171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0.399999999999999" outlineLevel="1" x14ac:dyDescent="0.25">
      <c r="A192" s="157"/>
      <c r="B192" s="158"/>
      <c r="C192" s="191" t="s">
        <v>424</v>
      </c>
      <c r="D192" s="187"/>
      <c r="E192" s="188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171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30.6" outlineLevel="1" x14ac:dyDescent="0.25">
      <c r="A193" s="157"/>
      <c r="B193" s="158"/>
      <c r="C193" s="191" t="s">
        <v>425</v>
      </c>
      <c r="D193" s="187"/>
      <c r="E193" s="188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171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5">
      <c r="A194" s="174">
        <v>96</v>
      </c>
      <c r="B194" s="175" t="s">
        <v>426</v>
      </c>
      <c r="C194" s="182" t="s">
        <v>427</v>
      </c>
      <c r="D194" s="176" t="s">
        <v>0</v>
      </c>
      <c r="E194" s="177">
        <v>895.298</v>
      </c>
      <c r="F194" s="178"/>
      <c r="G194" s="179">
        <f>ROUND(E194*F194,2)</f>
        <v>0</v>
      </c>
      <c r="H194" s="160">
        <v>0</v>
      </c>
      <c r="I194" s="159">
        <f>ROUND(E194*H194,2)</f>
        <v>0</v>
      </c>
      <c r="J194" s="160">
        <v>1.5</v>
      </c>
      <c r="K194" s="159">
        <f>ROUND(E194*J194,2)</f>
        <v>1342.95</v>
      </c>
      <c r="L194" s="159">
        <v>15</v>
      </c>
      <c r="M194" s="159">
        <f>G194*(1+L194/100)</f>
        <v>0</v>
      </c>
      <c r="N194" s="159">
        <v>0</v>
      </c>
      <c r="O194" s="159">
        <f>ROUND(E194*N194,2)</f>
        <v>0</v>
      </c>
      <c r="P194" s="159">
        <v>0</v>
      </c>
      <c r="Q194" s="159">
        <f>ROUND(E194*P194,2)</f>
        <v>0</v>
      </c>
      <c r="R194" s="159"/>
      <c r="S194" s="159" t="s">
        <v>142</v>
      </c>
      <c r="T194" s="159" t="s">
        <v>142</v>
      </c>
      <c r="U194" s="159">
        <v>0</v>
      </c>
      <c r="V194" s="159">
        <f>ROUND(E194*U194,2)</f>
        <v>0</v>
      </c>
      <c r="W194" s="159"/>
      <c r="X194" s="159" t="s">
        <v>279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280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x14ac:dyDescent="0.25">
      <c r="A195" s="162" t="s">
        <v>137</v>
      </c>
      <c r="B195" s="163" t="s">
        <v>89</v>
      </c>
      <c r="C195" s="181" t="s">
        <v>90</v>
      </c>
      <c r="D195" s="164"/>
      <c r="E195" s="165"/>
      <c r="F195" s="166"/>
      <c r="G195" s="167">
        <f>SUMIF(AG196:AG199,"&lt;&gt;NOR",G196:G199)</f>
        <v>0</v>
      </c>
      <c r="H195" s="161"/>
      <c r="I195" s="161">
        <f>SUM(I196:I199)</f>
        <v>0</v>
      </c>
      <c r="J195" s="161"/>
      <c r="K195" s="161">
        <f>SUM(K196:K199)</f>
        <v>1773.6599999999999</v>
      </c>
      <c r="L195" s="161"/>
      <c r="M195" s="161">
        <f>SUM(M196:M199)</f>
        <v>0</v>
      </c>
      <c r="N195" s="161"/>
      <c r="O195" s="161">
        <f>SUM(O196:O199)</f>
        <v>0</v>
      </c>
      <c r="P195" s="161"/>
      <c r="Q195" s="161">
        <f>SUM(Q196:Q199)</f>
        <v>0.32</v>
      </c>
      <c r="R195" s="161"/>
      <c r="S195" s="161"/>
      <c r="T195" s="161"/>
      <c r="U195" s="161"/>
      <c r="V195" s="161">
        <f>SUM(V196:V199)</f>
        <v>0</v>
      </c>
      <c r="W195" s="161"/>
      <c r="X195" s="161"/>
      <c r="AG195" t="s">
        <v>138</v>
      </c>
    </row>
    <row r="196" spans="1:60" ht="20.399999999999999" outlineLevel="1" x14ac:dyDescent="0.25">
      <c r="A196" s="168">
        <v>97</v>
      </c>
      <c r="B196" s="169" t="s">
        <v>428</v>
      </c>
      <c r="C196" s="183" t="s">
        <v>429</v>
      </c>
      <c r="D196" s="170" t="s">
        <v>179</v>
      </c>
      <c r="E196" s="171">
        <v>26.6</v>
      </c>
      <c r="F196" s="172"/>
      <c r="G196" s="173">
        <f>ROUND(E196*F196,2)</f>
        <v>0</v>
      </c>
      <c r="H196" s="160">
        <v>0</v>
      </c>
      <c r="I196" s="159">
        <f>ROUND(E196*H196,2)</f>
        <v>0</v>
      </c>
      <c r="J196" s="160">
        <v>65.5</v>
      </c>
      <c r="K196" s="159">
        <f>ROUND(E196*J196,2)</f>
        <v>1742.3</v>
      </c>
      <c r="L196" s="159">
        <v>15</v>
      </c>
      <c r="M196" s="159">
        <f>G196*(1+L196/100)</f>
        <v>0</v>
      </c>
      <c r="N196" s="159">
        <v>0</v>
      </c>
      <c r="O196" s="159">
        <f>ROUND(E196*N196,2)</f>
        <v>0</v>
      </c>
      <c r="P196" s="159">
        <v>1.2E-2</v>
      </c>
      <c r="Q196" s="159">
        <f>ROUND(E196*P196,2)</f>
        <v>0.32</v>
      </c>
      <c r="R196" s="159"/>
      <c r="S196" s="159" t="s">
        <v>142</v>
      </c>
      <c r="T196" s="159" t="s">
        <v>142</v>
      </c>
      <c r="U196" s="159">
        <v>0</v>
      </c>
      <c r="V196" s="159">
        <f>ROUND(E196*U196,2)</f>
        <v>0</v>
      </c>
      <c r="W196" s="159"/>
      <c r="X196" s="159" t="s">
        <v>205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206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5">
      <c r="A197" s="157"/>
      <c r="B197" s="158"/>
      <c r="C197" s="191" t="s">
        <v>430</v>
      </c>
      <c r="D197" s="187"/>
      <c r="E197" s="188">
        <v>23.14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171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5">
      <c r="A198" s="157"/>
      <c r="B198" s="158"/>
      <c r="C198" s="191" t="s">
        <v>431</v>
      </c>
      <c r="D198" s="187"/>
      <c r="E198" s="188">
        <v>3.46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171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5">
      <c r="A199" s="174">
        <v>98</v>
      </c>
      <c r="B199" s="175" t="s">
        <v>432</v>
      </c>
      <c r="C199" s="182" t="s">
        <v>433</v>
      </c>
      <c r="D199" s="176" t="s">
        <v>0</v>
      </c>
      <c r="E199" s="177">
        <v>17.422999999999998</v>
      </c>
      <c r="F199" s="178"/>
      <c r="G199" s="179">
        <f>ROUND(E199*F199,2)</f>
        <v>0</v>
      </c>
      <c r="H199" s="160">
        <v>0</v>
      </c>
      <c r="I199" s="159">
        <f>ROUND(E199*H199,2)</f>
        <v>0</v>
      </c>
      <c r="J199" s="160">
        <v>1.8</v>
      </c>
      <c r="K199" s="159">
        <f>ROUND(E199*J199,2)</f>
        <v>31.36</v>
      </c>
      <c r="L199" s="159">
        <v>15</v>
      </c>
      <c r="M199" s="159">
        <f>G199*(1+L199/100)</f>
        <v>0</v>
      </c>
      <c r="N199" s="159">
        <v>0</v>
      </c>
      <c r="O199" s="159">
        <f>ROUND(E199*N199,2)</f>
        <v>0</v>
      </c>
      <c r="P199" s="159">
        <v>0</v>
      </c>
      <c r="Q199" s="159">
        <f>ROUND(E199*P199,2)</f>
        <v>0</v>
      </c>
      <c r="R199" s="159"/>
      <c r="S199" s="159" t="s">
        <v>142</v>
      </c>
      <c r="T199" s="159" t="s">
        <v>142</v>
      </c>
      <c r="U199" s="159">
        <v>0</v>
      </c>
      <c r="V199" s="159">
        <f>ROUND(E199*U199,2)</f>
        <v>0</v>
      </c>
      <c r="W199" s="159"/>
      <c r="X199" s="159" t="s">
        <v>279</v>
      </c>
      <c r="Y199" s="150"/>
      <c r="Z199" s="150"/>
      <c r="AA199" s="150"/>
      <c r="AB199" s="150"/>
      <c r="AC199" s="150"/>
      <c r="AD199" s="150"/>
      <c r="AE199" s="150"/>
      <c r="AF199" s="150"/>
      <c r="AG199" s="150" t="s">
        <v>280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x14ac:dyDescent="0.25">
      <c r="A200" s="162" t="s">
        <v>137</v>
      </c>
      <c r="B200" s="163" t="s">
        <v>91</v>
      </c>
      <c r="C200" s="181" t="s">
        <v>92</v>
      </c>
      <c r="D200" s="164"/>
      <c r="E200" s="165"/>
      <c r="F200" s="166"/>
      <c r="G200" s="167">
        <f>SUMIF(AG201:AG217,"&lt;&gt;NOR",G201:G217)</f>
        <v>0</v>
      </c>
      <c r="H200" s="161"/>
      <c r="I200" s="161">
        <f>SUM(I201:I217)</f>
        <v>4168.6099999999997</v>
      </c>
      <c r="J200" s="161"/>
      <c r="K200" s="161">
        <f>SUM(K201:K217)</f>
        <v>3035.25</v>
      </c>
      <c r="L200" s="161"/>
      <c r="M200" s="161">
        <f>SUM(M201:M217)</f>
        <v>0</v>
      </c>
      <c r="N200" s="161"/>
      <c r="O200" s="161">
        <f>SUM(O201:O217)</f>
        <v>0.02</v>
      </c>
      <c r="P200" s="161"/>
      <c r="Q200" s="161">
        <f>SUM(Q201:Q217)</f>
        <v>0</v>
      </c>
      <c r="R200" s="161"/>
      <c r="S200" s="161"/>
      <c r="T200" s="161"/>
      <c r="U200" s="161"/>
      <c r="V200" s="161">
        <f>SUM(V201:V217)</f>
        <v>5.13</v>
      </c>
      <c r="W200" s="161"/>
      <c r="X200" s="161"/>
      <c r="AG200" t="s">
        <v>138</v>
      </c>
    </row>
    <row r="201" spans="1:60" outlineLevel="1" x14ac:dyDescent="0.25">
      <c r="A201" s="168">
        <v>99</v>
      </c>
      <c r="B201" s="169" t="s">
        <v>434</v>
      </c>
      <c r="C201" s="183" t="s">
        <v>435</v>
      </c>
      <c r="D201" s="170" t="s">
        <v>179</v>
      </c>
      <c r="E201" s="171">
        <v>3.46</v>
      </c>
      <c r="F201" s="172"/>
      <c r="G201" s="173">
        <f>ROUND(E201*F201,2)</f>
        <v>0</v>
      </c>
      <c r="H201" s="160">
        <v>0</v>
      </c>
      <c r="I201" s="159">
        <f>ROUND(E201*H201,2)</f>
        <v>0</v>
      </c>
      <c r="J201" s="160">
        <v>7.1</v>
      </c>
      <c r="K201" s="159">
        <f>ROUND(E201*J201,2)</f>
        <v>24.57</v>
      </c>
      <c r="L201" s="159">
        <v>15</v>
      </c>
      <c r="M201" s="159">
        <f>G201*(1+L201/100)</f>
        <v>0</v>
      </c>
      <c r="N201" s="159">
        <v>0</v>
      </c>
      <c r="O201" s="159">
        <f>ROUND(E201*N201,2)</f>
        <v>0</v>
      </c>
      <c r="P201" s="159">
        <v>0</v>
      </c>
      <c r="Q201" s="159">
        <f>ROUND(E201*P201,2)</f>
        <v>0</v>
      </c>
      <c r="R201" s="159"/>
      <c r="S201" s="159" t="s">
        <v>142</v>
      </c>
      <c r="T201" s="159" t="s">
        <v>142</v>
      </c>
      <c r="U201" s="159">
        <v>1.6E-2</v>
      </c>
      <c r="V201" s="159">
        <f>ROUND(E201*U201,2)</f>
        <v>0.06</v>
      </c>
      <c r="W201" s="159"/>
      <c r="X201" s="159" t="s">
        <v>168</v>
      </c>
      <c r="Y201" s="150"/>
      <c r="Z201" s="150"/>
      <c r="AA201" s="150"/>
      <c r="AB201" s="150"/>
      <c r="AC201" s="150"/>
      <c r="AD201" s="150"/>
      <c r="AE201" s="150"/>
      <c r="AF201" s="150"/>
      <c r="AG201" s="150" t="s">
        <v>169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5">
      <c r="A202" s="157"/>
      <c r="B202" s="158"/>
      <c r="C202" s="191" t="s">
        <v>246</v>
      </c>
      <c r="D202" s="187"/>
      <c r="E202" s="188">
        <v>3.46</v>
      </c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171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5">
      <c r="A203" s="168">
        <v>100</v>
      </c>
      <c r="B203" s="169" t="s">
        <v>436</v>
      </c>
      <c r="C203" s="183" t="s">
        <v>437</v>
      </c>
      <c r="D203" s="170" t="s">
        <v>179</v>
      </c>
      <c r="E203" s="171">
        <v>3.46</v>
      </c>
      <c r="F203" s="172"/>
      <c r="G203" s="173">
        <f>ROUND(E203*F203,2)</f>
        <v>0</v>
      </c>
      <c r="H203" s="160">
        <v>24.89</v>
      </c>
      <c r="I203" s="159">
        <f>ROUND(E203*H203,2)</f>
        <v>86.12</v>
      </c>
      <c r="J203" s="160">
        <v>25.21</v>
      </c>
      <c r="K203" s="159">
        <f>ROUND(E203*J203,2)</f>
        <v>87.23</v>
      </c>
      <c r="L203" s="159">
        <v>15</v>
      </c>
      <c r="M203" s="159">
        <f>G203*(1+L203/100)</f>
        <v>0</v>
      </c>
      <c r="N203" s="159">
        <v>2.1000000000000001E-4</v>
      </c>
      <c r="O203" s="159">
        <f>ROUND(E203*N203,2)</f>
        <v>0</v>
      </c>
      <c r="P203" s="159">
        <v>0</v>
      </c>
      <c r="Q203" s="159">
        <f>ROUND(E203*P203,2)</f>
        <v>0</v>
      </c>
      <c r="R203" s="159"/>
      <c r="S203" s="159" t="s">
        <v>142</v>
      </c>
      <c r="T203" s="159" t="s">
        <v>142</v>
      </c>
      <c r="U203" s="159">
        <v>0.05</v>
      </c>
      <c r="V203" s="159">
        <f>ROUND(E203*U203,2)</f>
        <v>0.17</v>
      </c>
      <c r="W203" s="159"/>
      <c r="X203" s="159" t="s">
        <v>168</v>
      </c>
      <c r="Y203" s="150"/>
      <c r="Z203" s="150"/>
      <c r="AA203" s="150"/>
      <c r="AB203" s="150"/>
      <c r="AC203" s="150"/>
      <c r="AD203" s="150"/>
      <c r="AE203" s="150"/>
      <c r="AF203" s="150"/>
      <c r="AG203" s="150" t="s">
        <v>169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5">
      <c r="A204" s="157"/>
      <c r="B204" s="158"/>
      <c r="C204" s="191" t="s">
        <v>246</v>
      </c>
      <c r="D204" s="187"/>
      <c r="E204" s="188">
        <v>3.46</v>
      </c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171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5">
      <c r="A205" s="168">
        <v>101</v>
      </c>
      <c r="B205" s="169" t="s">
        <v>438</v>
      </c>
      <c r="C205" s="183" t="s">
        <v>439</v>
      </c>
      <c r="D205" s="170" t="s">
        <v>179</v>
      </c>
      <c r="E205" s="171">
        <v>3.46</v>
      </c>
      <c r="F205" s="172"/>
      <c r="G205" s="173">
        <f>ROUND(E205*F205,2)</f>
        <v>0</v>
      </c>
      <c r="H205" s="160">
        <v>137.32</v>
      </c>
      <c r="I205" s="159">
        <f>ROUND(E205*H205,2)</f>
        <v>475.13</v>
      </c>
      <c r="J205" s="160">
        <v>524.67999999999995</v>
      </c>
      <c r="K205" s="159">
        <f>ROUND(E205*J205,2)</f>
        <v>1815.39</v>
      </c>
      <c r="L205" s="159">
        <v>15</v>
      </c>
      <c r="M205" s="159">
        <f>G205*(1+L205/100)</f>
        <v>0</v>
      </c>
      <c r="N205" s="159">
        <v>5.1500000000000001E-3</v>
      </c>
      <c r="O205" s="159">
        <f>ROUND(E205*N205,2)</f>
        <v>0.02</v>
      </c>
      <c r="P205" s="159">
        <v>0</v>
      </c>
      <c r="Q205" s="159">
        <f>ROUND(E205*P205,2)</f>
        <v>0</v>
      </c>
      <c r="R205" s="159"/>
      <c r="S205" s="159" t="s">
        <v>142</v>
      </c>
      <c r="T205" s="159" t="s">
        <v>142</v>
      </c>
      <c r="U205" s="159">
        <v>1.04</v>
      </c>
      <c r="V205" s="159">
        <f>ROUND(E205*U205,2)</f>
        <v>3.6</v>
      </c>
      <c r="W205" s="159"/>
      <c r="X205" s="159" t="s">
        <v>168</v>
      </c>
      <c r="Y205" s="150"/>
      <c r="Z205" s="150"/>
      <c r="AA205" s="150"/>
      <c r="AB205" s="150"/>
      <c r="AC205" s="150"/>
      <c r="AD205" s="150"/>
      <c r="AE205" s="150"/>
      <c r="AF205" s="150"/>
      <c r="AG205" s="150" t="s">
        <v>169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5">
      <c r="A206" s="157"/>
      <c r="B206" s="158"/>
      <c r="C206" s="191" t="s">
        <v>246</v>
      </c>
      <c r="D206" s="187"/>
      <c r="E206" s="188">
        <v>3.46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171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5">
      <c r="A207" s="168">
        <v>102</v>
      </c>
      <c r="B207" s="169" t="s">
        <v>440</v>
      </c>
      <c r="C207" s="183" t="s">
        <v>441</v>
      </c>
      <c r="D207" s="170" t="s">
        <v>184</v>
      </c>
      <c r="E207" s="171">
        <v>17.100000000000001</v>
      </c>
      <c r="F207" s="172"/>
      <c r="G207" s="173">
        <f>ROUND(E207*F207,2)</f>
        <v>0</v>
      </c>
      <c r="H207" s="160">
        <v>21.81</v>
      </c>
      <c r="I207" s="159">
        <f>ROUND(E207*H207,2)</f>
        <v>372.95</v>
      </c>
      <c r="J207" s="160">
        <v>35.29</v>
      </c>
      <c r="K207" s="159">
        <f>ROUND(E207*J207,2)</f>
        <v>603.46</v>
      </c>
      <c r="L207" s="159">
        <v>15</v>
      </c>
      <c r="M207" s="159">
        <f>G207*(1+L207/100)</f>
        <v>0</v>
      </c>
      <c r="N207" s="159">
        <v>4.0000000000000003E-5</v>
      </c>
      <c r="O207" s="159">
        <f>ROUND(E207*N207,2)</f>
        <v>0</v>
      </c>
      <c r="P207" s="159">
        <v>0</v>
      </c>
      <c r="Q207" s="159">
        <f>ROUND(E207*P207,2)</f>
        <v>0</v>
      </c>
      <c r="R207" s="159"/>
      <c r="S207" s="159" t="s">
        <v>142</v>
      </c>
      <c r="T207" s="159" t="s">
        <v>142</v>
      </c>
      <c r="U207" s="159">
        <v>7.0000000000000007E-2</v>
      </c>
      <c r="V207" s="159">
        <f>ROUND(E207*U207,2)</f>
        <v>1.2</v>
      </c>
      <c r="W207" s="159"/>
      <c r="X207" s="159" t="s">
        <v>168</v>
      </c>
      <c r="Y207" s="150"/>
      <c r="Z207" s="150"/>
      <c r="AA207" s="150"/>
      <c r="AB207" s="150"/>
      <c r="AC207" s="150"/>
      <c r="AD207" s="150"/>
      <c r="AE207" s="150"/>
      <c r="AF207" s="150"/>
      <c r="AG207" s="150" t="s">
        <v>169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5">
      <c r="A208" s="157"/>
      <c r="B208" s="158"/>
      <c r="C208" s="191" t="s">
        <v>442</v>
      </c>
      <c r="D208" s="187"/>
      <c r="E208" s="188">
        <v>7.1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171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5">
      <c r="A209" s="157"/>
      <c r="B209" s="158"/>
      <c r="C209" s="191" t="s">
        <v>443</v>
      </c>
      <c r="D209" s="187"/>
      <c r="E209" s="188">
        <v>10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171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5">
      <c r="A210" s="168">
        <v>103</v>
      </c>
      <c r="B210" s="169" t="s">
        <v>444</v>
      </c>
      <c r="C210" s="183" t="s">
        <v>445</v>
      </c>
      <c r="D210" s="170" t="s">
        <v>179</v>
      </c>
      <c r="E210" s="171">
        <v>3.46</v>
      </c>
      <c r="F210" s="172"/>
      <c r="G210" s="173">
        <f>ROUND(E210*F210,2)</f>
        <v>0</v>
      </c>
      <c r="H210" s="160">
        <v>0</v>
      </c>
      <c r="I210" s="159">
        <f>ROUND(E210*H210,2)</f>
        <v>0</v>
      </c>
      <c r="J210" s="160">
        <v>15.1</v>
      </c>
      <c r="K210" s="159">
        <f>ROUND(E210*J210,2)</f>
        <v>52.25</v>
      </c>
      <c r="L210" s="159">
        <v>15</v>
      </c>
      <c r="M210" s="159">
        <f>G210*(1+L210/100)</f>
        <v>0</v>
      </c>
      <c r="N210" s="159">
        <v>0</v>
      </c>
      <c r="O210" s="159">
        <f>ROUND(E210*N210,2)</f>
        <v>0</v>
      </c>
      <c r="P210" s="159">
        <v>0</v>
      </c>
      <c r="Q210" s="159">
        <f>ROUND(E210*P210,2)</f>
        <v>0</v>
      </c>
      <c r="R210" s="159"/>
      <c r="S210" s="159" t="s">
        <v>142</v>
      </c>
      <c r="T210" s="159" t="s">
        <v>142</v>
      </c>
      <c r="U210" s="159">
        <v>0.03</v>
      </c>
      <c r="V210" s="159">
        <f>ROUND(E210*U210,2)</f>
        <v>0.1</v>
      </c>
      <c r="W210" s="159"/>
      <c r="X210" s="159" t="s">
        <v>168</v>
      </c>
      <c r="Y210" s="150"/>
      <c r="Z210" s="150"/>
      <c r="AA210" s="150"/>
      <c r="AB210" s="150"/>
      <c r="AC210" s="150"/>
      <c r="AD210" s="150"/>
      <c r="AE210" s="150"/>
      <c r="AF210" s="150"/>
      <c r="AG210" s="150" t="s">
        <v>169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5">
      <c r="A211" s="157"/>
      <c r="B211" s="158"/>
      <c r="C211" s="191" t="s">
        <v>246</v>
      </c>
      <c r="D211" s="187"/>
      <c r="E211" s="188">
        <v>3.46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171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5">
      <c r="A212" s="168">
        <v>104</v>
      </c>
      <c r="B212" s="169" t="s">
        <v>446</v>
      </c>
      <c r="C212" s="183" t="s">
        <v>447</v>
      </c>
      <c r="D212" s="170" t="s">
        <v>179</v>
      </c>
      <c r="E212" s="171">
        <v>3.46</v>
      </c>
      <c r="F212" s="172"/>
      <c r="G212" s="173">
        <f>ROUND(E212*F212,2)</f>
        <v>0</v>
      </c>
      <c r="H212" s="160">
        <v>12.3</v>
      </c>
      <c r="I212" s="159">
        <f>ROUND(E212*H212,2)</f>
        <v>42.56</v>
      </c>
      <c r="J212" s="160">
        <v>0</v>
      </c>
      <c r="K212" s="159">
        <f>ROUND(E212*J212,2)</f>
        <v>0</v>
      </c>
      <c r="L212" s="159">
        <v>15</v>
      </c>
      <c r="M212" s="159">
        <f>G212*(1+L212/100)</f>
        <v>0</v>
      </c>
      <c r="N212" s="159">
        <v>1.1999999999999999E-3</v>
      </c>
      <c r="O212" s="159">
        <f>ROUND(E212*N212,2)</f>
        <v>0</v>
      </c>
      <c r="P212" s="159">
        <v>0</v>
      </c>
      <c r="Q212" s="159">
        <f>ROUND(E212*P212,2)</f>
        <v>0</v>
      </c>
      <c r="R212" s="159"/>
      <c r="S212" s="159" t="s">
        <v>142</v>
      </c>
      <c r="T212" s="159" t="s">
        <v>142</v>
      </c>
      <c r="U212" s="159">
        <v>0</v>
      </c>
      <c r="V212" s="159">
        <f>ROUND(E212*U212,2)</f>
        <v>0</v>
      </c>
      <c r="W212" s="159"/>
      <c r="X212" s="159" t="s">
        <v>168</v>
      </c>
      <c r="Y212" s="150"/>
      <c r="Z212" s="150"/>
      <c r="AA212" s="150"/>
      <c r="AB212" s="150"/>
      <c r="AC212" s="150"/>
      <c r="AD212" s="150"/>
      <c r="AE212" s="150"/>
      <c r="AF212" s="150"/>
      <c r="AG212" s="150" t="s">
        <v>169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5">
      <c r="A213" s="157"/>
      <c r="B213" s="158"/>
      <c r="C213" s="191" t="s">
        <v>246</v>
      </c>
      <c r="D213" s="187"/>
      <c r="E213" s="188">
        <v>3.46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171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5">
      <c r="A214" s="168">
        <v>105</v>
      </c>
      <c r="B214" s="169" t="s">
        <v>448</v>
      </c>
      <c r="C214" s="183" t="s">
        <v>449</v>
      </c>
      <c r="D214" s="170" t="s">
        <v>179</v>
      </c>
      <c r="E214" s="171">
        <v>7.093</v>
      </c>
      <c r="F214" s="172"/>
      <c r="G214" s="173">
        <f>ROUND(E214*F214,2)</f>
        <v>0</v>
      </c>
      <c r="H214" s="160">
        <v>450</v>
      </c>
      <c r="I214" s="159">
        <f>ROUND(E214*H214,2)</f>
        <v>3191.85</v>
      </c>
      <c r="J214" s="160">
        <v>0</v>
      </c>
      <c r="K214" s="159">
        <f>ROUND(E214*J214,2)</f>
        <v>0</v>
      </c>
      <c r="L214" s="159">
        <v>15</v>
      </c>
      <c r="M214" s="159">
        <f>G214*(1+L214/100)</f>
        <v>0</v>
      </c>
      <c r="N214" s="159">
        <v>0</v>
      </c>
      <c r="O214" s="159">
        <f>ROUND(E214*N214,2)</f>
        <v>0</v>
      </c>
      <c r="P214" s="159">
        <v>0</v>
      </c>
      <c r="Q214" s="159">
        <f>ROUND(E214*P214,2)</f>
        <v>0</v>
      </c>
      <c r="R214" s="159"/>
      <c r="S214" s="159" t="s">
        <v>154</v>
      </c>
      <c r="T214" s="159" t="s">
        <v>143</v>
      </c>
      <c r="U214" s="159">
        <v>0</v>
      </c>
      <c r="V214" s="159">
        <f>ROUND(E214*U214,2)</f>
        <v>0</v>
      </c>
      <c r="W214" s="159"/>
      <c r="X214" s="159" t="s">
        <v>196</v>
      </c>
      <c r="Y214" s="150"/>
      <c r="Z214" s="150"/>
      <c r="AA214" s="150"/>
      <c r="AB214" s="150"/>
      <c r="AC214" s="150"/>
      <c r="AD214" s="150"/>
      <c r="AE214" s="150"/>
      <c r="AF214" s="150"/>
      <c r="AG214" s="150" t="s">
        <v>197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5">
      <c r="A215" s="157"/>
      <c r="B215" s="158"/>
      <c r="C215" s="191" t="s">
        <v>246</v>
      </c>
      <c r="D215" s="187"/>
      <c r="E215" s="188">
        <v>3.46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171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5">
      <c r="A216" s="157"/>
      <c r="B216" s="158"/>
      <c r="C216" s="191" t="s">
        <v>450</v>
      </c>
      <c r="D216" s="187"/>
      <c r="E216" s="188">
        <v>3.633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171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5">
      <c r="A217" s="174">
        <v>106</v>
      </c>
      <c r="B217" s="175" t="s">
        <v>451</v>
      </c>
      <c r="C217" s="182" t="s">
        <v>452</v>
      </c>
      <c r="D217" s="176" t="s">
        <v>0</v>
      </c>
      <c r="E217" s="177">
        <v>67.515100000000004</v>
      </c>
      <c r="F217" s="178"/>
      <c r="G217" s="179">
        <f>ROUND(E217*F217,2)</f>
        <v>0</v>
      </c>
      <c r="H217" s="160">
        <v>0</v>
      </c>
      <c r="I217" s="159">
        <f>ROUND(E217*H217,2)</f>
        <v>0</v>
      </c>
      <c r="J217" s="160">
        <v>6.7</v>
      </c>
      <c r="K217" s="159">
        <f>ROUND(E217*J217,2)</f>
        <v>452.35</v>
      </c>
      <c r="L217" s="159">
        <v>15</v>
      </c>
      <c r="M217" s="159">
        <f>G217*(1+L217/100)</f>
        <v>0</v>
      </c>
      <c r="N217" s="159">
        <v>0</v>
      </c>
      <c r="O217" s="159">
        <f>ROUND(E217*N217,2)</f>
        <v>0</v>
      </c>
      <c r="P217" s="159">
        <v>0</v>
      </c>
      <c r="Q217" s="159">
        <f>ROUND(E217*P217,2)</f>
        <v>0</v>
      </c>
      <c r="R217" s="159"/>
      <c r="S217" s="159" t="s">
        <v>142</v>
      </c>
      <c r="T217" s="159" t="s">
        <v>142</v>
      </c>
      <c r="U217" s="159">
        <v>0</v>
      </c>
      <c r="V217" s="159">
        <f>ROUND(E217*U217,2)</f>
        <v>0</v>
      </c>
      <c r="W217" s="159"/>
      <c r="X217" s="159" t="s">
        <v>279</v>
      </c>
      <c r="Y217" s="150"/>
      <c r="Z217" s="150"/>
      <c r="AA217" s="150"/>
      <c r="AB217" s="150"/>
      <c r="AC217" s="150"/>
      <c r="AD217" s="150"/>
      <c r="AE217" s="150"/>
      <c r="AF217" s="150"/>
      <c r="AG217" s="150" t="s">
        <v>280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x14ac:dyDescent="0.25">
      <c r="A218" s="162" t="s">
        <v>137</v>
      </c>
      <c r="B218" s="163" t="s">
        <v>93</v>
      </c>
      <c r="C218" s="181" t="s">
        <v>94</v>
      </c>
      <c r="D218" s="164"/>
      <c r="E218" s="165"/>
      <c r="F218" s="166"/>
      <c r="G218" s="167">
        <f>SUMIF(AG219:AG243,"&lt;&gt;NOR",G219:G243)</f>
        <v>0</v>
      </c>
      <c r="H218" s="161"/>
      <c r="I218" s="161">
        <f>SUM(I219:I243)</f>
        <v>11576.49</v>
      </c>
      <c r="J218" s="161"/>
      <c r="K218" s="161">
        <f>SUM(K219:K243)</f>
        <v>9850.1000000000022</v>
      </c>
      <c r="L218" s="161"/>
      <c r="M218" s="161">
        <f>SUM(M219:M243)</f>
        <v>0</v>
      </c>
      <c r="N218" s="161"/>
      <c r="O218" s="161">
        <f>SUM(O219:O243)</f>
        <v>0.08</v>
      </c>
      <c r="P218" s="161"/>
      <c r="Q218" s="161">
        <f>SUM(Q219:Q243)</f>
        <v>0.02</v>
      </c>
      <c r="R218" s="161"/>
      <c r="S218" s="161"/>
      <c r="T218" s="161"/>
      <c r="U218" s="161"/>
      <c r="V218" s="161">
        <f>SUM(V219:V243)</f>
        <v>20.490000000000002</v>
      </c>
      <c r="W218" s="161"/>
      <c r="X218" s="161"/>
      <c r="AG218" t="s">
        <v>138</v>
      </c>
    </row>
    <row r="219" spans="1:60" outlineLevel="1" x14ac:dyDescent="0.25">
      <c r="A219" s="168">
        <v>107</v>
      </c>
      <c r="B219" s="169" t="s">
        <v>453</v>
      </c>
      <c r="C219" s="183" t="s">
        <v>454</v>
      </c>
      <c r="D219" s="170" t="s">
        <v>179</v>
      </c>
      <c r="E219" s="171">
        <v>22.88</v>
      </c>
      <c r="F219" s="172"/>
      <c r="G219" s="173">
        <f>ROUND(E219*F219,2)</f>
        <v>0</v>
      </c>
      <c r="H219" s="160">
        <v>0</v>
      </c>
      <c r="I219" s="159">
        <f>ROUND(E219*H219,2)</f>
        <v>0</v>
      </c>
      <c r="J219" s="160">
        <v>7.1</v>
      </c>
      <c r="K219" s="159">
        <f>ROUND(E219*J219,2)</f>
        <v>162.44999999999999</v>
      </c>
      <c r="L219" s="159">
        <v>15</v>
      </c>
      <c r="M219" s="159">
        <f>G219*(1+L219/100)</f>
        <v>0</v>
      </c>
      <c r="N219" s="159">
        <v>0</v>
      </c>
      <c r="O219" s="159">
        <f>ROUND(E219*N219,2)</f>
        <v>0</v>
      </c>
      <c r="P219" s="159">
        <v>0</v>
      </c>
      <c r="Q219" s="159">
        <f>ROUND(E219*P219,2)</f>
        <v>0</v>
      </c>
      <c r="R219" s="159"/>
      <c r="S219" s="159" t="s">
        <v>142</v>
      </c>
      <c r="T219" s="159" t="s">
        <v>142</v>
      </c>
      <c r="U219" s="159">
        <v>1.6E-2</v>
      </c>
      <c r="V219" s="159">
        <f>ROUND(E219*U219,2)</f>
        <v>0.37</v>
      </c>
      <c r="W219" s="159"/>
      <c r="X219" s="159" t="s">
        <v>168</v>
      </c>
      <c r="Y219" s="150"/>
      <c r="Z219" s="150"/>
      <c r="AA219" s="150"/>
      <c r="AB219" s="150"/>
      <c r="AC219" s="150"/>
      <c r="AD219" s="150"/>
      <c r="AE219" s="150"/>
      <c r="AF219" s="150"/>
      <c r="AG219" s="150" t="s">
        <v>169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5">
      <c r="A220" s="157"/>
      <c r="B220" s="158"/>
      <c r="C220" s="191" t="s">
        <v>192</v>
      </c>
      <c r="D220" s="187"/>
      <c r="E220" s="188">
        <v>3.68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171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5">
      <c r="A221" s="157"/>
      <c r="B221" s="158"/>
      <c r="C221" s="191" t="s">
        <v>455</v>
      </c>
      <c r="D221" s="187"/>
      <c r="E221" s="188">
        <v>19.2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171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5">
      <c r="A222" s="168">
        <v>108</v>
      </c>
      <c r="B222" s="169" t="s">
        <v>456</v>
      </c>
      <c r="C222" s="183" t="s">
        <v>457</v>
      </c>
      <c r="D222" s="170" t="s">
        <v>179</v>
      </c>
      <c r="E222" s="171">
        <v>22.88</v>
      </c>
      <c r="F222" s="172"/>
      <c r="G222" s="173">
        <f>ROUND(E222*F222,2)</f>
        <v>0</v>
      </c>
      <c r="H222" s="160">
        <v>0</v>
      </c>
      <c r="I222" s="159">
        <f>ROUND(E222*H222,2)</f>
        <v>0</v>
      </c>
      <c r="J222" s="160">
        <v>23.2</v>
      </c>
      <c r="K222" s="159">
        <f>ROUND(E222*J222,2)</f>
        <v>530.82000000000005</v>
      </c>
      <c r="L222" s="159">
        <v>15</v>
      </c>
      <c r="M222" s="159">
        <f>G222*(1+L222/100)</f>
        <v>0</v>
      </c>
      <c r="N222" s="159">
        <v>0</v>
      </c>
      <c r="O222" s="159">
        <f>ROUND(E222*N222,2)</f>
        <v>0</v>
      </c>
      <c r="P222" s="159">
        <v>0</v>
      </c>
      <c r="Q222" s="159">
        <f>ROUND(E222*P222,2)</f>
        <v>0</v>
      </c>
      <c r="R222" s="159"/>
      <c r="S222" s="159" t="s">
        <v>142</v>
      </c>
      <c r="T222" s="159" t="s">
        <v>142</v>
      </c>
      <c r="U222" s="159">
        <v>4.5999999999999999E-2</v>
      </c>
      <c r="V222" s="159">
        <f>ROUND(E222*U222,2)</f>
        <v>1.05</v>
      </c>
      <c r="W222" s="159"/>
      <c r="X222" s="159" t="s">
        <v>168</v>
      </c>
      <c r="Y222" s="150"/>
      <c r="Z222" s="150"/>
      <c r="AA222" s="150"/>
      <c r="AB222" s="150"/>
      <c r="AC222" s="150"/>
      <c r="AD222" s="150"/>
      <c r="AE222" s="150"/>
      <c r="AF222" s="150"/>
      <c r="AG222" s="150" t="s">
        <v>169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5">
      <c r="A223" s="157"/>
      <c r="B223" s="158"/>
      <c r="C223" s="191" t="s">
        <v>192</v>
      </c>
      <c r="D223" s="187"/>
      <c r="E223" s="188">
        <v>3.68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171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5">
      <c r="A224" s="157"/>
      <c r="B224" s="158"/>
      <c r="C224" s="191" t="s">
        <v>455</v>
      </c>
      <c r="D224" s="187"/>
      <c r="E224" s="188">
        <v>19.2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171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ht="20.399999999999999" outlineLevel="1" x14ac:dyDescent="0.25">
      <c r="A225" s="168">
        <v>109</v>
      </c>
      <c r="B225" s="169" t="s">
        <v>458</v>
      </c>
      <c r="C225" s="183" t="s">
        <v>459</v>
      </c>
      <c r="D225" s="170" t="s">
        <v>184</v>
      </c>
      <c r="E225" s="171">
        <v>25.9</v>
      </c>
      <c r="F225" s="172"/>
      <c r="G225" s="173">
        <f>ROUND(E225*F225,2)</f>
        <v>0</v>
      </c>
      <c r="H225" s="160">
        <v>33.85</v>
      </c>
      <c r="I225" s="159">
        <f>ROUND(E225*H225,2)</f>
        <v>876.72</v>
      </c>
      <c r="J225" s="160">
        <v>69.150000000000006</v>
      </c>
      <c r="K225" s="159">
        <f>ROUND(E225*J225,2)</f>
        <v>1790.99</v>
      </c>
      <c r="L225" s="159">
        <v>15</v>
      </c>
      <c r="M225" s="159">
        <f>G225*(1+L225/100)</f>
        <v>0</v>
      </c>
      <c r="N225" s="159">
        <v>8.0000000000000007E-5</v>
      </c>
      <c r="O225" s="159">
        <f>ROUND(E225*N225,2)</f>
        <v>0</v>
      </c>
      <c r="P225" s="159">
        <v>0</v>
      </c>
      <c r="Q225" s="159">
        <f>ROUND(E225*P225,2)</f>
        <v>0</v>
      </c>
      <c r="R225" s="159"/>
      <c r="S225" s="159" t="s">
        <v>142</v>
      </c>
      <c r="T225" s="159" t="s">
        <v>142</v>
      </c>
      <c r="U225" s="159">
        <v>0.13719999999999999</v>
      </c>
      <c r="V225" s="159">
        <f>ROUND(E225*U225,2)</f>
        <v>3.55</v>
      </c>
      <c r="W225" s="159"/>
      <c r="X225" s="159" t="s">
        <v>168</v>
      </c>
      <c r="Y225" s="150"/>
      <c r="Z225" s="150"/>
      <c r="AA225" s="150"/>
      <c r="AB225" s="150"/>
      <c r="AC225" s="150"/>
      <c r="AD225" s="150"/>
      <c r="AE225" s="150"/>
      <c r="AF225" s="150"/>
      <c r="AG225" s="150" t="s">
        <v>169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5">
      <c r="A226" s="157"/>
      <c r="B226" s="158"/>
      <c r="C226" s="191" t="s">
        <v>460</v>
      </c>
      <c r="D226" s="187"/>
      <c r="E226" s="188">
        <v>5.6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171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5">
      <c r="A227" s="157"/>
      <c r="B227" s="158"/>
      <c r="C227" s="191" t="s">
        <v>461</v>
      </c>
      <c r="D227" s="187"/>
      <c r="E227" s="188">
        <v>20.3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171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ht="20.399999999999999" outlineLevel="1" x14ac:dyDescent="0.25">
      <c r="A228" s="168">
        <v>110</v>
      </c>
      <c r="B228" s="169" t="s">
        <v>462</v>
      </c>
      <c r="C228" s="183" t="s">
        <v>463</v>
      </c>
      <c r="D228" s="170" t="s">
        <v>179</v>
      </c>
      <c r="E228" s="171">
        <v>22.88</v>
      </c>
      <c r="F228" s="172"/>
      <c r="G228" s="173">
        <f>ROUND(E228*F228,2)</f>
        <v>0</v>
      </c>
      <c r="H228" s="160">
        <v>0</v>
      </c>
      <c r="I228" s="159">
        <f>ROUND(E228*H228,2)</f>
        <v>0</v>
      </c>
      <c r="J228" s="160">
        <v>101</v>
      </c>
      <c r="K228" s="159">
        <f>ROUND(E228*J228,2)</f>
        <v>2310.88</v>
      </c>
      <c r="L228" s="159">
        <v>15</v>
      </c>
      <c r="M228" s="159">
        <f>G228*(1+L228/100)</f>
        <v>0</v>
      </c>
      <c r="N228" s="159">
        <v>0</v>
      </c>
      <c r="O228" s="159">
        <f>ROUND(E228*N228,2)</f>
        <v>0</v>
      </c>
      <c r="P228" s="159">
        <v>1E-3</v>
      </c>
      <c r="Q228" s="159">
        <f>ROUND(E228*P228,2)</f>
        <v>0.02</v>
      </c>
      <c r="R228" s="159"/>
      <c r="S228" s="159" t="s">
        <v>142</v>
      </c>
      <c r="T228" s="159" t="s">
        <v>142</v>
      </c>
      <c r="U228" s="159">
        <v>0.255</v>
      </c>
      <c r="V228" s="159">
        <f>ROUND(E228*U228,2)</f>
        <v>5.83</v>
      </c>
      <c r="W228" s="159"/>
      <c r="X228" s="159" t="s">
        <v>168</v>
      </c>
      <c r="Y228" s="150"/>
      <c r="Z228" s="150"/>
      <c r="AA228" s="150"/>
      <c r="AB228" s="150"/>
      <c r="AC228" s="150"/>
      <c r="AD228" s="150"/>
      <c r="AE228" s="150"/>
      <c r="AF228" s="150"/>
      <c r="AG228" s="150" t="s">
        <v>169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5">
      <c r="A229" s="157"/>
      <c r="B229" s="158"/>
      <c r="C229" s="191" t="s">
        <v>192</v>
      </c>
      <c r="D229" s="187"/>
      <c r="E229" s="188">
        <v>3.68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171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5">
      <c r="A230" s="157"/>
      <c r="B230" s="158"/>
      <c r="C230" s="191" t="s">
        <v>455</v>
      </c>
      <c r="D230" s="187"/>
      <c r="E230" s="188">
        <v>19.2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171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ht="20.399999999999999" outlineLevel="1" x14ac:dyDescent="0.25">
      <c r="A231" s="168">
        <v>111</v>
      </c>
      <c r="B231" s="169" t="s">
        <v>464</v>
      </c>
      <c r="C231" s="183" t="s">
        <v>465</v>
      </c>
      <c r="D231" s="170" t="s">
        <v>179</v>
      </c>
      <c r="E231" s="171">
        <v>22.88</v>
      </c>
      <c r="F231" s="172"/>
      <c r="G231" s="173">
        <f>ROUND(E231*F231,2)</f>
        <v>0</v>
      </c>
      <c r="H231" s="160">
        <v>456.44</v>
      </c>
      <c r="I231" s="159">
        <f>ROUND(E231*H231,2)</f>
        <v>10443.35</v>
      </c>
      <c r="J231" s="160">
        <v>191.56</v>
      </c>
      <c r="K231" s="159">
        <f>ROUND(E231*J231,2)</f>
        <v>4382.8900000000003</v>
      </c>
      <c r="L231" s="159">
        <v>15</v>
      </c>
      <c r="M231" s="159">
        <f>G231*(1+L231/100)</f>
        <v>0</v>
      </c>
      <c r="N231" s="159">
        <v>3.46E-3</v>
      </c>
      <c r="O231" s="159">
        <f>ROUND(E231*N231,2)</f>
        <v>0.08</v>
      </c>
      <c r="P231" s="159">
        <v>0</v>
      </c>
      <c r="Q231" s="159">
        <f>ROUND(E231*P231,2)</f>
        <v>0</v>
      </c>
      <c r="R231" s="159"/>
      <c r="S231" s="159" t="s">
        <v>142</v>
      </c>
      <c r="T231" s="159" t="s">
        <v>142</v>
      </c>
      <c r="U231" s="159">
        <v>0.38</v>
      </c>
      <c r="V231" s="159">
        <f>ROUND(E231*U231,2)</f>
        <v>8.69</v>
      </c>
      <c r="W231" s="159"/>
      <c r="X231" s="159" t="s">
        <v>168</v>
      </c>
      <c r="Y231" s="150"/>
      <c r="Z231" s="150"/>
      <c r="AA231" s="150"/>
      <c r="AB231" s="150"/>
      <c r="AC231" s="150"/>
      <c r="AD231" s="150"/>
      <c r="AE231" s="150"/>
      <c r="AF231" s="150"/>
      <c r="AG231" s="150" t="s">
        <v>169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5">
      <c r="A232" s="157"/>
      <c r="B232" s="158"/>
      <c r="C232" s="191" t="s">
        <v>192</v>
      </c>
      <c r="D232" s="187"/>
      <c r="E232" s="188">
        <v>3.68</v>
      </c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171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5">
      <c r="A233" s="157"/>
      <c r="B233" s="158"/>
      <c r="C233" s="191" t="s">
        <v>455</v>
      </c>
      <c r="D233" s="187"/>
      <c r="E233" s="188">
        <v>19.2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171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5">
      <c r="A234" s="168">
        <v>112</v>
      </c>
      <c r="B234" s="169" t="s">
        <v>466</v>
      </c>
      <c r="C234" s="183" t="s">
        <v>467</v>
      </c>
      <c r="D234" s="170" t="s">
        <v>184</v>
      </c>
      <c r="E234" s="171">
        <v>0.7</v>
      </c>
      <c r="F234" s="172"/>
      <c r="G234" s="173">
        <f>ROUND(E234*F234,2)</f>
        <v>0</v>
      </c>
      <c r="H234" s="160">
        <v>0</v>
      </c>
      <c r="I234" s="159">
        <f>ROUND(E234*H234,2)</f>
        <v>0</v>
      </c>
      <c r="J234" s="160">
        <v>76.599999999999994</v>
      </c>
      <c r="K234" s="159">
        <f>ROUND(E234*J234,2)</f>
        <v>53.62</v>
      </c>
      <c r="L234" s="159">
        <v>15</v>
      </c>
      <c r="M234" s="159">
        <f>G234*(1+L234/100)</f>
        <v>0</v>
      </c>
      <c r="N234" s="159">
        <v>0</v>
      </c>
      <c r="O234" s="159">
        <f>ROUND(E234*N234,2)</f>
        <v>0</v>
      </c>
      <c r="P234" s="159">
        <v>0</v>
      </c>
      <c r="Q234" s="159">
        <f>ROUND(E234*P234,2)</f>
        <v>0</v>
      </c>
      <c r="R234" s="159"/>
      <c r="S234" s="159" t="s">
        <v>142</v>
      </c>
      <c r="T234" s="159" t="s">
        <v>142</v>
      </c>
      <c r="U234" s="159">
        <v>0.152</v>
      </c>
      <c r="V234" s="159">
        <f>ROUND(E234*U234,2)</f>
        <v>0.11</v>
      </c>
      <c r="W234" s="159"/>
      <c r="X234" s="159" t="s">
        <v>168</v>
      </c>
      <c r="Y234" s="150"/>
      <c r="Z234" s="150"/>
      <c r="AA234" s="150"/>
      <c r="AB234" s="150"/>
      <c r="AC234" s="150"/>
      <c r="AD234" s="150"/>
      <c r="AE234" s="150"/>
      <c r="AF234" s="150"/>
      <c r="AG234" s="150" t="s">
        <v>169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5">
      <c r="A235" s="157"/>
      <c r="B235" s="158"/>
      <c r="C235" s="191" t="s">
        <v>468</v>
      </c>
      <c r="D235" s="187"/>
      <c r="E235" s="188">
        <v>0.7</v>
      </c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171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20.399999999999999" outlineLevel="1" x14ac:dyDescent="0.25">
      <c r="A236" s="168">
        <v>113</v>
      </c>
      <c r="B236" s="169" t="s">
        <v>469</v>
      </c>
      <c r="C236" s="183" t="s">
        <v>470</v>
      </c>
      <c r="D236" s="170" t="s">
        <v>184</v>
      </c>
      <c r="E236" s="171">
        <v>11.44</v>
      </c>
      <c r="F236" s="172"/>
      <c r="G236" s="173">
        <f>ROUND(E236*F236,2)</f>
        <v>0</v>
      </c>
      <c r="H236" s="160">
        <v>10.92</v>
      </c>
      <c r="I236" s="159">
        <f>ROUND(E236*H236,2)</f>
        <v>124.92</v>
      </c>
      <c r="J236" s="160">
        <v>39.380000000000003</v>
      </c>
      <c r="K236" s="159">
        <f>ROUND(E236*J236,2)</f>
        <v>450.51</v>
      </c>
      <c r="L236" s="159">
        <v>15</v>
      </c>
      <c r="M236" s="159">
        <f>G236*(1+L236/100)</f>
        <v>0</v>
      </c>
      <c r="N236" s="159">
        <v>4.0000000000000003E-5</v>
      </c>
      <c r="O236" s="159">
        <f>ROUND(E236*N236,2)</f>
        <v>0</v>
      </c>
      <c r="P236" s="159">
        <v>0</v>
      </c>
      <c r="Q236" s="159">
        <f>ROUND(E236*P236,2)</f>
        <v>0</v>
      </c>
      <c r="R236" s="159"/>
      <c r="S236" s="159" t="s">
        <v>142</v>
      </c>
      <c r="T236" s="159" t="s">
        <v>142</v>
      </c>
      <c r="U236" s="159">
        <v>7.8200000000000006E-2</v>
      </c>
      <c r="V236" s="159">
        <f>ROUND(E236*U236,2)</f>
        <v>0.89</v>
      </c>
      <c r="W236" s="159"/>
      <c r="X236" s="159" t="s">
        <v>168</v>
      </c>
      <c r="Y236" s="150"/>
      <c r="Z236" s="150"/>
      <c r="AA236" s="150"/>
      <c r="AB236" s="150"/>
      <c r="AC236" s="150"/>
      <c r="AD236" s="150"/>
      <c r="AE236" s="150"/>
      <c r="AF236" s="150"/>
      <c r="AG236" s="150" t="s">
        <v>169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5">
      <c r="A237" s="157"/>
      <c r="B237" s="158"/>
      <c r="C237" s="192" t="s">
        <v>471</v>
      </c>
      <c r="D237" s="189"/>
      <c r="E237" s="190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171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5">
      <c r="A238" s="157"/>
      <c r="B238" s="158"/>
      <c r="C238" s="193" t="s">
        <v>472</v>
      </c>
      <c r="D238" s="189"/>
      <c r="E238" s="190">
        <v>3.68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171</v>
      </c>
      <c r="AH238" s="150">
        <v>2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5">
      <c r="A239" s="157"/>
      <c r="B239" s="158"/>
      <c r="C239" s="193" t="s">
        <v>473</v>
      </c>
      <c r="D239" s="189"/>
      <c r="E239" s="190">
        <v>19.2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171</v>
      </c>
      <c r="AH239" s="150">
        <v>2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5">
      <c r="A240" s="157"/>
      <c r="B240" s="158"/>
      <c r="C240" s="192" t="s">
        <v>474</v>
      </c>
      <c r="D240" s="189"/>
      <c r="E240" s="190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171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5">
      <c r="A241" s="157"/>
      <c r="B241" s="158"/>
      <c r="C241" s="191" t="s">
        <v>475</v>
      </c>
      <c r="D241" s="187"/>
      <c r="E241" s="188">
        <v>11.44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171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5">
      <c r="A242" s="174">
        <v>114</v>
      </c>
      <c r="B242" s="175" t="s">
        <v>476</v>
      </c>
      <c r="C242" s="182" t="s">
        <v>477</v>
      </c>
      <c r="D242" s="176" t="s">
        <v>174</v>
      </c>
      <c r="E242" s="177">
        <v>1</v>
      </c>
      <c r="F242" s="178"/>
      <c r="G242" s="179">
        <f>ROUND(E242*F242,2)</f>
        <v>0</v>
      </c>
      <c r="H242" s="160">
        <v>131.5</v>
      </c>
      <c r="I242" s="159">
        <f>ROUND(E242*H242,2)</f>
        <v>131.5</v>
      </c>
      <c r="J242" s="160">
        <v>0</v>
      </c>
      <c r="K242" s="159">
        <f>ROUND(E242*J242,2)</f>
        <v>0</v>
      </c>
      <c r="L242" s="159">
        <v>15</v>
      </c>
      <c r="M242" s="159">
        <f>G242*(1+L242/100)</f>
        <v>0</v>
      </c>
      <c r="N242" s="159">
        <v>1.3999999999999999E-4</v>
      </c>
      <c r="O242" s="159">
        <f>ROUND(E242*N242,2)</f>
        <v>0</v>
      </c>
      <c r="P242" s="159">
        <v>0</v>
      </c>
      <c r="Q242" s="159">
        <f>ROUND(E242*P242,2)</f>
        <v>0</v>
      </c>
      <c r="R242" s="159" t="s">
        <v>200</v>
      </c>
      <c r="S242" s="159" t="s">
        <v>142</v>
      </c>
      <c r="T242" s="159" t="s">
        <v>142</v>
      </c>
      <c r="U242" s="159">
        <v>0</v>
      </c>
      <c r="V242" s="159">
        <f>ROUND(E242*U242,2)</f>
        <v>0</v>
      </c>
      <c r="W242" s="159"/>
      <c r="X242" s="159" t="s">
        <v>196</v>
      </c>
      <c r="Y242" s="150"/>
      <c r="Z242" s="150"/>
      <c r="AA242" s="150"/>
      <c r="AB242" s="150"/>
      <c r="AC242" s="150"/>
      <c r="AD242" s="150"/>
      <c r="AE242" s="150"/>
      <c r="AF242" s="150"/>
      <c r="AG242" s="150" t="s">
        <v>197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5">
      <c r="A243" s="174">
        <v>115</v>
      </c>
      <c r="B243" s="175" t="s">
        <v>478</v>
      </c>
      <c r="C243" s="182" t="s">
        <v>479</v>
      </c>
      <c r="D243" s="176" t="s">
        <v>0</v>
      </c>
      <c r="E243" s="177">
        <v>212.5864</v>
      </c>
      <c r="F243" s="178"/>
      <c r="G243" s="179">
        <f>ROUND(E243*F243,2)</f>
        <v>0</v>
      </c>
      <c r="H243" s="160">
        <v>0</v>
      </c>
      <c r="I243" s="159">
        <f>ROUND(E243*H243,2)</f>
        <v>0</v>
      </c>
      <c r="J243" s="160">
        <v>0.79</v>
      </c>
      <c r="K243" s="159">
        <f>ROUND(E243*J243,2)</f>
        <v>167.94</v>
      </c>
      <c r="L243" s="159">
        <v>15</v>
      </c>
      <c r="M243" s="159">
        <f>G243*(1+L243/100)</f>
        <v>0</v>
      </c>
      <c r="N243" s="159">
        <v>0</v>
      </c>
      <c r="O243" s="159">
        <f>ROUND(E243*N243,2)</f>
        <v>0</v>
      </c>
      <c r="P243" s="159">
        <v>0</v>
      </c>
      <c r="Q243" s="159">
        <f>ROUND(E243*P243,2)</f>
        <v>0</v>
      </c>
      <c r="R243" s="159"/>
      <c r="S243" s="159" t="s">
        <v>142</v>
      </c>
      <c r="T243" s="159" t="s">
        <v>142</v>
      </c>
      <c r="U243" s="159">
        <v>0</v>
      </c>
      <c r="V243" s="159">
        <f>ROUND(E243*U243,2)</f>
        <v>0</v>
      </c>
      <c r="W243" s="159"/>
      <c r="X243" s="159" t="s">
        <v>279</v>
      </c>
      <c r="Y243" s="150"/>
      <c r="Z243" s="150"/>
      <c r="AA243" s="150"/>
      <c r="AB243" s="150"/>
      <c r="AC243" s="150"/>
      <c r="AD243" s="150"/>
      <c r="AE243" s="150"/>
      <c r="AF243" s="150"/>
      <c r="AG243" s="150" t="s">
        <v>280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x14ac:dyDescent="0.25">
      <c r="A244" s="162" t="s">
        <v>137</v>
      </c>
      <c r="B244" s="163" t="s">
        <v>95</v>
      </c>
      <c r="C244" s="181" t="s">
        <v>96</v>
      </c>
      <c r="D244" s="164"/>
      <c r="E244" s="165"/>
      <c r="F244" s="166"/>
      <c r="G244" s="167">
        <f>SUMIF(AG245:AG273,"&lt;&gt;NOR",G245:G273)</f>
        <v>0</v>
      </c>
      <c r="H244" s="161"/>
      <c r="I244" s="161">
        <f>SUM(I245:I273)</f>
        <v>10632.56</v>
      </c>
      <c r="J244" s="161"/>
      <c r="K244" s="161">
        <f>SUM(K245:K273)</f>
        <v>13876.1</v>
      </c>
      <c r="L244" s="161"/>
      <c r="M244" s="161">
        <f>SUM(M245:M273)</f>
        <v>0</v>
      </c>
      <c r="N244" s="161"/>
      <c r="O244" s="161">
        <f>SUM(O245:O273)</f>
        <v>0.11</v>
      </c>
      <c r="P244" s="161"/>
      <c r="Q244" s="161">
        <f>SUM(Q245:Q273)</f>
        <v>0</v>
      </c>
      <c r="R244" s="161"/>
      <c r="S244" s="161"/>
      <c r="T244" s="161"/>
      <c r="U244" s="161"/>
      <c r="V244" s="161">
        <f>SUM(V245:V273)</f>
        <v>25.63</v>
      </c>
      <c r="W244" s="161"/>
      <c r="X244" s="161"/>
      <c r="AG244" t="s">
        <v>138</v>
      </c>
    </row>
    <row r="245" spans="1:60" outlineLevel="1" x14ac:dyDescent="0.25">
      <c r="A245" s="168">
        <v>116</v>
      </c>
      <c r="B245" s="169" t="s">
        <v>480</v>
      </c>
      <c r="C245" s="183" t="s">
        <v>481</v>
      </c>
      <c r="D245" s="170" t="s">
        <v>179</v>
      </c>
      <c r="E245" s="171">
        <v>16.824999999999999</v>
      </c>
      <c r="F245" s="172"/>
      <c r="G245" s="173">
        <f>ROUND(E245*F245,2)</f>
        <v>0</v>
      </c>
      <c r="H245" s="160">
        <v>24.89</v>
      </c>
      <c r="I245" s="159">
        <f>ROUND(E245*H245,2)</f>
        <v>418.77</v>
      </c>
      <c r="J245" s="160">
        <v>25.21</v>
      </c>
      <c r="K245" s="159">
        <f>ROUND(E245*J245,2)</f>
        <v>424.16</v>
      </c>
      <c r="L245" s="159">
        <v>15</v>
      </c>
      <c r="M245" s="159">
        <f>G245*(1+L245/100)</f>
        <v>0</v>
      </c>
      <c r="N245" s="159">
        <v>2.1000000000000001E-4</v>
      </c>
      <c r="O245" s="159">
        <f>ROUND(E245*N245,2)</f>
        <v>0</v>
      </c>
      <c r="P245" s="159">
        <v>0</v>
      </c>
      <c r="Q245" s="159">
        <f>ROUND(E245*P245,2)</f>
        <v>0</v>
      </c>
      <c r="R245" s="159"/>
      <c r="S245" s="159" t="s">
        <v>142</v>
      </c>
      <c r="T245" s="159" t="s">
        <v>142</v>
      </c>
      <c r="U245" s="159">
        <v>0.05</v>
      </c>
      <c r="V245" s="159">
        <f>ROUND(E245*U245,2)</f>
        <v>0.84</v>
      </c>
      <c r="W245" s="159"/>
      <c r="X245" s="159" t="s">
        <v>168</v>
      </c>
      <c r="Y245" s="150"/>
      <c r="Z245" s="150"/>
      <c r="AA245" s="150"/>
      <c r="AB245" s="150"/>
      <c r="AC245" s="150"/>
      <c r="AD245" s="150"/>
      <c r="AE245" s="150"/>
      <c r="AF245" s="150"/>
      <c r="AG245" s="150" t="s">
        <v>169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5">
      <c r="A246" s="157"/>
      <c r="B246" s="158"/>
      <c r="C246" s="191" t="s">
        <v>482</v>
      </c>
      <c r="D246" s="187"/>
      <c r="E246" s="188">
        <v>15.4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171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5">
      <c r="A247" s="157"/>
      <c r="B247" s="158"/>
      <c r="C247" s="191" t="s">
        <v>483</v>
      </c>
      <c r="D247" s="187"/>
      <c r="E247" s="188">
        <v>-1.2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171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5">
      <c r="A248" s="157"/>
      <c r="B248" s="158"/>
      <c r="C248" s="191" t="s">
        <v>484</v>
      </c>
      <c r="D248" s="187"/>
      <c r="E248" s="188">
        <v>2.625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171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5">
      <c r="A249" s="168">
        <v>117</v>
      </c>
      <c r="B249" s="169" t="s">
        <v>485</v>
      </c>
      <c r="C249" s="183" t="s">
        <v>486</v>
      </c>
      <c r="D249" s="170" t="s">
        <v>179</v>
      </c>
      <c r="E249" s="171">
        <v>16.824999999999999</v>
      </c>
      <c r="F249" s="172"/>
      <c r="G249" s="173">
        <f>ROUND(E249*F249,2)</f>
        <v>0</v>
      </c>
      <c r="H249" s="160">
        <v>0</v>
      </c>
      <c r="I249" s="159">
        <f>ROUND(E249*H249,2)</f>
        <v>0</v>
      </c>
      <c r="J249" s="160">
        <v>50.4</v>
      </c>
      <c r="K249" s="159">
        <f>ROUND(E249*J249,2)</f>
        <v>847.98</v>
      </c>
      <c r="L249" s="159">
        <v>15</v>
      </c>
      <c r="M249" s="159">
        <f>G249*(1+L249/100)</f>
        <v>0</v>
      </c>
      <c r="N249" s="159">
        <v>0</v>
      </c>
      <c r="O249" s="159">
        <f>ROUND(E249*N249,2)</f>
        <v>0</v>
      </c>
      <c r="P249" s="159">
        <v>0</v>
      </c>
      <c r="Q249" s="159">
        <f>ROUND(E249*P249,2)</f>
        <v>0</v>
      </c>
      <c r="R249" s="159"/>
      <c r="S249" s="159" t="s">
        <v>142</v>
      </c>
      <c r="T249" s="159" t="s">
        <v>142</v>
      </c>
      <c r="U249" s="159">
        <v>0.1</v>
      </c>
      <c r="V249" s="159">
        <f>ROUND(E249*U249,2)</f>
        <v>1.68</v>
      </c>
      <c r="W249" s="159"/>
      <c r="X249" s="159" t="s">
        <v>168</v>
      </c>
      <c r="Y249" s="150"/>
      <c r="Z249" s="150"/>
      <c r="AA249" s="150"/>
      <c r="AB249" s="150"/>
      <c r="AC249" s="150"/>
      <c r="AD249" s="150"/>
      <c r="AE249" s="150"/>
      <c r="AF249" s="150"/>
      <c r="AG249" s="150" t="s">
        <v>169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5">
      <c r="A250" s="157"/>
      <c r="B250" s="158"/>
      <c r="C250" s="191" t="s">
        <v>482</v>
      </c>
      <c r="D250" s="187"/>
      <c r="E250" s="188">
        <v>15.4</v>
      </c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171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5">
      <c r="A251" s="157"/>
      <c r="B251" s="158"/>
      <c r="C251" s="191" t="s">
        <v>483</v>
      </c>
      <c r="D251" s="187"/>
      <c r="E251" s="188">
        <v>-1.2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171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5">
      <c r="A252" s="157"/>
      <c r="B252" s="158"/>
      <c r="C252" s="191" t="s">
        <v>484</v>
      </c>
      <c r="D252" s="187"/>
      <c r="E252" s="188">
        <v>2.625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171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5">
      <c r="A253" s="168">
        <v>118</v>
      </c>
      <c r="B253" s="169" t="s">
        <v>487</v>
      </c>
      <c r="C253" s="183" t="s">
        <v>488</v>
      </c>
      <c r="D253" s="170" t="s">
        <v>179</v>
      </c>
      <c r="E253" s="171">
        <v>16.824999999999999</v>
      </c>
      <c r="F253" s="172"/>
      <c r="G253" s="173">
        <f>ROUND(E253*F253,2)</f>
        <v>0</v>
      </c>
      <c r="H253" s="160">
        <v>142.66</v>
      </c>
      <c r="I253" s="159">
        <f>ROUND(E253*H253,2)</f>
        <v>2400.25</v>
      </c>
      <c r="J253" s="160">
        <v>653.34</v>
      </c>
      <c r="K253" s="159">
        <f>ROUND(E253*J253,2)</f>
        <v>10992.45</v>
      </c>
      <c r="L253" s="159">
        <v>15</v>
      </c>
      <c r="M253" s="159">
        <f>G253*(1+L253/100)</f>
        <v>0</v>
      </c>
      <c r="N253" s="159">
        <v>5.3499999999999997E-3</v>
      </c>
      <c r="O253" s="159">
        <f>ROUND(E253*N253,2)</f>
        <v>0.09</v>
      </c>
      <c r="P253" s="159">
        <v>0</v>
      </c>
      <c r="Q253" s="159">
        <f>ROUND(E253*P253,2)</f>
        <v>0</v>
      </c>
      <c r="R253" s="159"/>
      <c r="S253" s="159" t="s">
        <v>142</v>
      </c>
      <c r="T253" s="159" t="s">
        <v>142</v>
      </c>
      <c r="U253" s="159">
        <v>1.288</v>
      </c>
      <c r="V253" s="159">
        <f>ROUND(E253*U253,2)</f>
        <v>21.67</v>
      </c>
      <c r="W253" s="159"/>
      <c r="X253" s="159" t="s">
        <v>168</v>
      </c>
      <c r="Y253" s="150"/>
      <c r="Z253" s="150"/>
      <c r="AA253" s="150"/>
      <c r="AB253" s="150"/>
      <c r="AC253" s="150"/>
      <c r="AD253" s="150"/>
      <c r="AE253" s="150"/>
      <c r="AF253" s="150"/>
      <c r="AG253" s="150" t="s">
        <v>169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5">
      <c r="A254" s="157"/>
      <c r="B254" s="158"/>
      <c r="C254" s="191" t="s">
        <v>482</v>
      </c>
      <c r="D254" s="187"/>
      <c r="E254" s="188">
        <v>15.4</v>
      </c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171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5">
      <c r="A255" s="157"/>
      <c r="B255" s="158"/>
      <c r="C255" s="191" t="s">
        <v>483</v>
      </c>
      <c r="D255" s="187"/>
      <c r="E255" s="188">
        <v>-1.2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171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5">
      <c r="A256" s="157"/>
      <c r="B256" s="158"/>
      <c r="C256" s="191" t="s">
        <v>484</v>
      </c>
      <c r="D256" s="187"/>
      <c r="E256" s="188">
        <v>2.625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171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5">
      <c r="A257" s="168">
        <v>119</v>
      </c>
      <c r="B257" s="169" t="s">
        <v>489</v>
      </c>
      <c r="C257" s="183" t="s">
        <v>490</v>
      </c>
      <c r="D257" s="170" t="s">
        <v>179</v>
      </c>
      <c r="E257" s="171">
        <v>16.824999999999999</v>
      </c>
      <c r="F257" s="172"/>
      <c r="G257" s="173">
        <f>ROUND(E257*F257,2)</f>
        <v>0</v>
      </c>
      <c r="H257" s="160">
        <v>9.1999999999999993</v>
      </c>
      <c r="I257" s="159">
        <f>ROUND(E257*H257,2)</f>
        <v>154.79</v>
      </c>
      <c r="J257" s="160">
        <v>0</v>
      </c>
      <c r="K257" s="159">
        <f>ROUND(E257*J257,2)</f>
        <v>0</v>
      </c>
      <c r="L257" s="159">
        <v>15</v>
      </c>
      <c r="M257" s="159">
        <f>G257*(1+L257/100)</f>
        <v>0</v>
      </c>
      <c r="N257" s="159">
        <v>8.9999999999999998E-4</v>
      </c>
      <c r="O257" s="159">
        <f>ROUND(E257*N257,2)</f>
        <v>0.02</v>
      </c>
      <c r="P257" s="159">
        <v>0</v>
      </c>
      <c r="Q257" s="159">
        <f>ROUND(E257*P257,2)</f>
        <v>0</v>
      </c>
      <c r="R257" s="159"/>
      <c r="S257" s="159" t="s">
        <v>142</v>
      </c>
      <c r="T257" s="159" t="s">
        <v>142</v>
      </c>
      <c r="U257" s="159">
        <v>0</v>
      </c>
      <c r="V257" s="159">
        <f>ROUND(E257*U257,2)</f>
        <v>0</v>
      </c>
      <c r="W257" s="159"/>
      <c r="X257" s="159" t="s">
        <v>168</v>
      </c>
      <c r="Y257" s="150"/>
      <c r="Z257" s="150"/>
      <c r="AA257" s="150"/>
      <c r="AB257" s="150"/>
      <c r="AC257" s="150"/>
      <c r="AD257" s="150"/>
      <c r="AE257" s="150"/>
      <c r="AF257" s="150"/>
      <c r="AG257" s="150" t="s">
        <v>169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5">
      <c r="A258" s="157"/>
      <c r="B258" s="158"/>
      <c r="C258" s="191" t="s">
        <v>482</v>
      </c>
      <c r="D258" s="187"/>
      <c r="E258" s="188">
        <v>15.4</v>
      </c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171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5">
      <c r="A259" s="157"/>
      <c r="B259" s="158"/>
      <c r="C259" s="191" t="s">
        <v>483</v>
      </c>
      <c r="D259" s="187"/>
      <c r="E259" s="188">
        <v>-1.2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171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5">
      <c r="A260" s="157"/>
      <c r="B260" s="158"/>
      <c r="C260" s="191" t="s">
        <v>484</v>
      </c>
      <c r="D260" s="187"/>
      <c r="E260" s="188">
        <v>2.625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171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5">
      <c r="A261" s="168">
        <v>120</v>
      </c>
      <c r="B261" s="169" t="s">
        <v>491</v>
      </c>
      <c r="C261" s="183" t="s">
        <v>492</v>
      </c>
      <c r="D261" s="170" t="s">
        <v>184</v>
      </c>
      <c r="E261" s="171">
        <v>6</v>
      </c>
      <c r="F261" s="172"/>
      <c r="G261" s="173">
        <f>ROUND(E261*F261,2)</f>
        <v>0</v>
      </c>
      <c r="H261" s="160">
        <v>0</v>
      </c>
      <c r="I261" s="159">
        <f>ROUND(E261*H261,2)</f>
        <v>0</v>
      </c>
      <c r="J261" s="160">
        <v>60.5</v>
      </c>
      <c r="K261" s="159">
        <f>ROUND(E261*J261,2)</f>
        <v>363</v>
      </c>
      <c r="L261" s="159">
        <v>15</v>
      </c>
      <c r="M261" s="159">
        <f>G261*(1+L261/100)</f>
        <v>0</v>
      </c>
      <c r="N261" s="159">
        <v>0</v>
      </c>
      <c r="O261" s="159">
        <f>ROUND(E261*N261,2)</f>
        <v>0</v>
      </c>
      <c r="P261" s="159">
        <v>0</v>
      </c>
      <c r="Q261" s="159">
        <f>ROUND(E261*P261,2)</f>
        <v>0</v>
      </c>
      <c r="R261" s="159"/>
      <c r="S261" s="159" t="s">
        <v>142</v>
      </c>
      <c r="T261" s="159" t="s">
        <v>142</v>
      </c>
      <c r="U261" s="159">
        <v>0.12</v>
      </c>
      <c r="V261" s="159">
        <f>ROUND(E261*U261,2)</f>
        <v>0.72</v>
      </c>
      <c r="W261" s="159"/>
      <c r="X261" s="159" t="s">
        <v>168</v>
      </c>
      <c r="Y261" s="150"/>
      <c r="Z261" s="150"/>
      <c r="AA261" s="150"/>
      <c r="AB261" s="150"/>
      <c r="AC261" s="150"/>
      <c r="AD261" s="150"/>
      <c r="AE261" s="150"/>
      <c r="AF261" s="150"/>
      <c r="AG261" s="150" t="s">
        <v>169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5">
      <c r="A262" s="157"/>
      <c r="B262" s="158"/>
      <c r="C262" s="191" t="s">
        <v>493</v>
      </c>
      <c r="D262" s="187"/>
      <c r="E262" s="188">
        <v>6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171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5">
      <c r="A263" s="168">
        <v>121</v>
      </c>
      <c r="B263" s="169" t="s">
        <v>494</v>
      </c>
      <c r="C263" s="183" t="s">
        <v>495</v>
      </c>
      <c r="D263" s="170" t="s">
        <v>184</v>
      </c>
      <c r="E263" s="171">
        <v>1.8</v>
      </c>
      <c r="F263" s="172"/>
      <c r="G263" s="173">
        <f>ROUND(E263*F263,2)</f>
        <v>0</v>
      </c>
      <c r="H263" s="160">
        <v>39.03</v>
      </c>
      <c r="I263" s="159">
        <f>ROUND(E263*H263,2)</f>
        <v>70.25</v>
      </c>
      <c r="J263" s="160">
        <v>201.47</v>
      </c>
      <c r="K263" s="159">
        <f>ROUND(E263*J263,2)</f>
        <v>362.65</v>
      </c>
      <c r="L263" s="159">
        <v>15</v>
      </c>
      <c r="M263" s="159">
        <f>G263*(1+L263/100)</f>
        <v>0</v>
      </c>
      <c r="N263" s="159">
        <v>1.5100000000000001E-3</v>
      </c>
      <c r="O263" s="159">
        <f>ROUND(E263*N263,2)</f>
        <v>0</v>
      </c>
      <c r="P263" s="159">
        <v>0</v>
      </c>
      <c r="Q263" s="159">
        <f>ROUND(E263*P263,2)</f>
        <v>0</v>
      </c>
      <c r="R263" s="159"/>
      <c r="S263" s="159" t="s">
        <v>142</v>
      </c>
      <c r="T263" s="159" t="s">
        <v>142</v>
      </c>
      <c r="U263" s="159">
        <v>0.4</v>
      </c>
      <c r="V263" s="159">
        <f>ROUND(E263*U263,2)</f>
        <v>0.72</v>
      </c>
      <c r="W263" s="159"/>
      <c r="X263" s="159" t="s">
        <v>168</v>
      </c>
      <c r="Y263" s="150"/>
      <c r="Z263" s="150"/>
      <c r="AA263" s="150"/>
      <c r="AB263" s="150"/>
      <c r="AC263" s="150"/>
      <c r="AD263" s="150"/>
      <c r="AE263" s="150"/>
      <c r="AF263" s="150"/>
      <c r="AG263" s="150" t="s">
        <v>169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5">
      <c r="A264" s="157"/>
      <c r="B264" s="158"/>
      <c r="C264" s="191" t="s">
        <v>496</v>
      </c>
      <c r="D264" s="187"/>
      <c r="E264" s="188">
        <v>1.8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171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5">
      <c r="A265" s="168">
        <v>122</v>
      </c>
      <c r="B265" s="169" t="s">
        <v>497</v>
      </c>
      <c r="C265" s="183" t="s">
        <v>498</v>
      </c>
      <c r="D265" s="170" t="s">
        <v>179</v>
      </c>
      <c r="E265" s="171">
        <v>17.666250000000002</v>
      </c>
      <c r="F265" s="172"/>
      <c r="G265" s="173">
        <f>ROUND(E265*F265,2)</f>
        <v>0</v>
      </c>
      <c r="H265" s="160">
        <v>400</v>
      </c>
      <c r="I265" s="159">
        <f>ROUND(E265*H265,2)</f>
        <v>7066.5</v>
      </c>
      <c r="J265" s="160">
        <v>0</v>
      </c>
      <c r="K265" s="159">
        <f>ROUND(E265*J265,2)</f>
        <v>0</v>
      </c>
      <c r="L265" s="159">
        <v>15</v>
      </c>
      <c r="M265" s="159">
        <f>G265*(1+L265/100)</f>
        <v>0</v>
      </c>
      <c r="N265" s="159">
        <v>0</v>
      </c>
      <c r="O265" s="159">
        <f>ROUND(E265*N265,2)</f>
        <v>0</v>
      </c>
      <c r="P265" s="159">
        <v>0</v>
      </c>
      <c r="Q265" s="159">
        <f>ROUND(E265*P265,2)</f>
        <v>0</v>
      </c>
      <c r="R265" s="159"/>
      <c r="S265" s="159" t="s">
        <v>154</v>
      </c>
      <c r="T265" s="159" t="s">
        <v>143</v>
      </c>
      <c r="U265" s="159">
        <v>0</v>
      </c>
      <c r="V265" s="159">
        <f>ROUND(E265*U265,2)</f>
        <v>0</v>
      </c>
      <c r="W265" s="159"/>
      <c r="X265" s="159" t="s">
        <v>205</v>
      </c>
      <c r="Y265" s="150"/>
      <c r="Z265" s="150"/>
      <c r="AA265" s="150"/>
      <c r="AB265" s="150"/>
      <c r="AC265" s="150"/>
      <c r="AD265" s="150"/>
      <c r="AE265" s="150"/>
      <c r="AF265" s="150"/>
      <c r="AG265" s="150" t="s">
        <v>362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5">
      <c r="A266" s="157"/>
      <c r="B266" s="158"/>
      <c r="C266" s="192" t="s">
        <v>471</v>
      </c>
      <c r="D266" s="189"/>
      <c r="E266" s="190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171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5">
      <c r="A267" s="157"/>
      <c r="B267" s="158"/>
      <c r="C267" s="193" t="s">
        <v>499</v>
      </c>
      <c r="D267" s="189"/>
      <c r="E267" s="190">
        <v>15.4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171</v>
      </c>
      <c r="AH267" s="150">
        <v>2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5">
      <c r="A268" s="157"/>
      <c r="B268" s="158"/>
      <c r="C268" s="193" t="s">
        <v>500</v>
      </c>
      <c r="D268" s="189"/>
      <c r="E268" s="190">
        <v>-1.2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171</v>
      </c>
      <c r="AH268" s="150">
        <v>2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5">
      <c r="A269" s="157"/>
      <c r="B269" s="158"/>
      <c r="C269" s="193" t="s">
        <v>501</v>
      </c>
      <c r="D269" s="189"/>
      <c r="E269" s="190">
        <v>2.625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171</v>
      </c>
      <c r="AH269" s="150">
        <v>2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5">
      <c r="A270" s="157"/>
      <c r="B270" s="158"/>
      <c r="C270" s="192" t="s">
        <v>474</v>
      </c>
      <c r="D270" s="189"/>
      <c r="E270" s="190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171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5">
      <c r="A271" s="157"/>
      <c r="B271" s="158"/>
      <c r="C271" s="191" t="s">
        <v>502</v>
      </c>
      <c r="D271" s="187"/>
      <c r="E271" s="188">
        <v>17.666250000000002</v>
      </c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0"/>
      <c r="Z271" s="150"/>
      <c r="AA271" s="150"/>
      <c r="AB271" s="150"/>
      <c r="AC271" s="150"/>
      <c r="AD271" s="150"/>
      <c r="AE271" s="150"/>
      <c r="AF271" s="150"/>
      <c r="AG271" s="150" t="s">
        <v>171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5">
      <c r="A272" s="174">
        <v>123</v>
      </c>
      <c r="B272" s="175" t="s">
        <v>503</v>
      </c>
      <c r="C272" s="182" t="s">
        <v>504</v>
      </c>
      <c r="D272" s="176" t="s">
        <v>184</v>
      </c>
      <c r="E272" s="177">
        <v>6</v>
      </c>
      <c r="F272" s="178"/>
      <c r="G272" s="179">
        <f>ROUND(E272*F272,2)</f>
        <v>0</v>
      </c>
      <c r="H272" s="160">
        <v>87</v>
      </c>
      <c r="I272" s="159">
        <f>ROUND(E272*H272,2)</f>
        <v>522</v>
      </c>
      <c r="J272" s="160">
        <v>0</v>
      </c>
      <c r="K272" s="159">
        <f>ROUND(E272*J272,2)</f>
        <v>0</v>
      </c>
      <c r="L272" s="159">
        <v>15</v>
      </c>
      <c r="M272" s="159">
        <f>G272*(1+L272/100)</f>
        <v>0</v>
      </c>
      <c r="N272" s="159">
        <v>2.2000000000000001E-4</v>
      </c>
      <c r="O272" s="159">
        <f>ROUND(E272*N272,2)</f>
        <v>0</v>
      </c>
      <c r="P272" s="159">
        <v>0</v>
      </c>
      <c r="Q272" s="159">
        <f>ROUND(E272*P272,2)</f>
        <v>0</v>
      </c>
      <c r="R272" s="159"/>
      <c r="S272" s="159" t="s">
        <v>154</v>
      </c>
      <c r="T272" s="159" t="s">
        <v>143</v>
      </c>
      <c r="U272" s="159">
        <v>0</v>
      </c>
      <c r="V272" s="159">
        <f>ROUND(E272*U272,2)</f>
        <v>0</v>
      </c>
      <c r="W272" s="159"/>
      <c r="X272" s="159" t="s">
        <v>205</v>
      </c>
      <c r="Y272" s="150"/>
      <c r="Z272" s="150"/>
      <c r="AA272" s="150"/>
      <c r="AB272" s="150"/>
      <c r="AC272" s="150"/>
      <c r="AD272" s="150"/>
      <c r="AE272" s="150"/>
      <c r="AF272" s="150"/>
      <c r="AG272" s="150" t="s">
        <v>362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5">
      <c r="A273" s="174">
        <v>124</v>
      </c>
      <c r="B273" s="175" t="s">
        <v>505</v>
      </c>
      <c r="C273" s="182" t="s">
        <v>506</v>
      </c>
      <c r="D273" s="176" t="s">
        <v>0</v>
      </c>
      <c r="E273" s="177">
        <v>236.22800000000001</v>
      </c>
      <c r="F273" s="178"/>
      <c r="G273" s="179">
        <f>ROUND(E273*F273,2)</f>
        <v>0</v>
      </c>
      <c r="H273" s="160">
        <v>0</v>
      </c>
      <c r="I273" s="159">
        <f>ROUND(E273*H273,2)</f>
        <v>0</v>
      </c>
      <c r="J273" s="160">
        <v>3.75</v>
      </c>
      <c r="K273" s="159">
        <f>ROUND(E273*J273,2)</f>
        <v>885.86</v>
      </c>
      <c r="L273" s="159">
        <v>15</v>
      </c>
      <c r="M273" s="159">
        <f>G273*(1+L273/100)</f>
        <v>0</v>
      </c>
      <c r="N273" s="159">
        <v>0</v>
      </c>
      <c r="O273" s="159">
        <f>ROUND(E273*N273,2)</f>
        <v>0</v>
      </c>
      <c r="P273" s="159">
        <v>0</v>
      </c>
      <c r="Q273" s="159">
        <f>ROUND(E273*P273,2)</f>
        <v>0</v>
      </c>
      <c r="R273" s="159"/>
      <c r="S273" s="159" t="s">
        <v>142</v>
      </c>
      <c r="T273" s="159" t="s">
        <v>142</v>
      </c>
      <c r="U273" s="159">
        <v>0</v>
      </c>
      <c r="V273" s="159">
        <f>ROUND(E273*U273,2)</f>
        <v>0</v>
      </c>
      <c r="W273" s="159"/>
      <c r="X273" s="159" t="s">
        <v>279</v>
      </c>
      <c r="Y273" s="150"/>
      <c r="Z273" s="150"/>
      <c r="AA273" s="150"/>
      <c r="AB273" s="150"/>
      <c r="AC273" s="150"/>
      <c r="AD273" s="150"/>
      <c r="AE273" s="150"/>
      <c r="AF273" s="150"/>
      <c r="AG273" s="150" t="s">
        <v>280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x14ac:dyDescent="0.25">
      <c r="A274" s="162" t="s">
        <v>137</v>
      </c>
      <c r="B274" s="163" t="s">
        <v>97</v>
      </c>
      <c r="C274" s="181" t="s">
        <v>98</v>
      </c>
      <c r="D274" s="164"/>
      <c r="E274" s="165"/>
      <c r="F274" s="166"/>
      <c r="G274" s="167">
        <f>SUMIF(AG275:AG281,"&lt;&gt;NOR",G275:G281)</f>
        <v>0</v>
      </c>
      <c r="H274" s="161"/>
      <c r="I274" s="161">
        <f>SUM(I275:I281)</f>
        <v>570.47</v>
      </c>
      <c r="J274" s="161"/>
      <c r="K274" s="161">
        <f>SUM(K275:K281)</f>
        <v>1407.8899999999999</v>
      </c>
      <c r="L274" s="161"/>
      <c r="M274" s="161">
        <f>SUM(M275:M281)</f>
        <v>0</v>
      </c>
      <c r="N274" s="161"/>
      <c r="O274" s="161">
        <f>SUM(O275:O281)</f>
        <v>0</v>
      </c>
      <c r="P274" s="161"/>
      <c r="Q274" s="161">
        <f>SUM(Q275:Q281)</f>
        <v>0</v>
      </c>
      <c r="R274" s="161"/>
      <c r="S274" s="161"/>
      <c r="T274" s="161"/>
      <c r="U274" s="161"/>
      <c r="V274" s="161">
        <f>SUM(V275:V281)</f>
        <v>2.88</v>
      </c>
      <c r="W274" s="161"/>
      <c r="X274" s="161"/>
      <c r="AG274" t="s">
        <v>138</v>
      </c>
    </row>
    <row r="275" spans="1:60" outlineLevel="1" x14ac:dyDescent="0.25">
      <c r="A275" s="168">
        <v>125</v>
      </c>
      <c r="B275" s="169" t="s">
        <v>507</v>
      </c>
      <c r="C275" s="183" t="s">
        <v>508</v>
      </c>
      <c r="D275" s="170" t="s">
        <v>179</v>
      </c>
      <c r="E275" s="171">
        <v>3.84</v>
      </c>
      <c r="F275" s="172"/>
      <c r="G275" s="173">
        <f>ROUND(E275*F275,2)</f>
        <v>0</v>
      </c>
      <c r="H275" s="160">
        <v>72.930000000000007</v>
      </c>
      <c r="I275" s="159">
        <f>ROUND(E275*H275,2)</f>
        <v>280.05</v>
      </c>
      <c r="J275" s="160">
        <v>70.069999999999993</v>
      </c>
      <c r="K275" s="159">
        <f>ROUND(E275*J275,2)</f>
        <v>269.07</v>
      </c>
      <c r="L275" s="159">
        <v>15</v>
      </c>
      <c r="M275" s="159">
        <f>G275*(1+L275/100)</f>
        <v>0</v>
      </c>
      <c r="N275" s="159">
        <v>3.6999999999999999E-4</v>
      </c>
      <c r="O275" s="159">
        <f>ROUND(E275*N275,2)</f>
        <v>0</v>
      </c>
      <c r="P275" s="159">
        <v>0</v>
      </c>
      <c r="Q275" s="159">
        <f>ROUND(E275*P275,2)</f>
        <v>0</v>
      </c>
      <c r="R275" s="159"/>
      <c r="S275" s="159" t="s">
        <v>142</v>
      </c>
      <c r="T275" s="159" t="s">
        <v>142</v>
      </c>
      <c r="U275" s="159">
        <v>0.13900000000000001</v>
      </c>
      <c r="V275" s="159">
        <f>ROUND(E275*U275,2)</f>
        <v>0.53</v>
      </c>
      <c r="W275" s="159"/>
      <c r="X275" s="159" t="s">
        <v>168</v>
      </c>
      <c r="Y275" s="150"/>
      <c r="Z275" s="150"/>
      <c r="AA275" s="150"/>
      <c r="AB275" s="150"/>
      <c r="AC275" s="150"/>
      <c r="AD275" s="150"/>
      <c r="AE275" s="150"/>
      <c r="AF275" s="150"/>
      <c r="AG275" s="150" t="s">
        <v>169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5">
      <c r="A276" s="157"/>
      <c r="B276" s="158"/>
      <c r="C276" s="191" t="s">
        <v>509</v>
      </c>
      <c r="D276" s="187"/>
      <c r="E276" s="188">
        <v>3.84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171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5">
      <c r="A277" s="168">
        <v>126</v>
      </c>
      <c r="B277" s="169" t="s">
        <v>510</v>
      </c>
      <c r="C277" s="183" t="s">
        <v>511</v>
      </c>
      <c r="D277" s="170" t="s">
        <v>184</v>
      </c>
      <c r="E277" s="171">
        <v>7</v>
      </c>
      <c r="F277" s="172"/>
      <c r="G277" s="173">
        <f>ROUND(E277*F277,2)</f>
        <v>0</v>
      </c>
      <c r="H277" s="160">
        <v>16.11</v>
      </c>
      <c r="I277" s="159">
        <f>ROUND(E277*H277,2)</f>
        <v>112.77</v>
      </c>
      <c r="J277" s="160">
        <v>58.49</v>
      </c>
      <c r="K277" s="159">
        <f>ROUND(E277*J277,2)</f>
        <v>409.43</v>
      </c>
      <c r="L277" s="159">
        <v>15</v>
      </c>
      <c r="M277" s="159">
        <f>G277*(1+L277/100)</f>
        <v>0</v>
      </c>
      <c r="N277" s="159">
        <v>9.0000000000000006E-5</v>
      </c>
      <c r="O277" s="159">
        <f>ROUND(E277*N277,2)</f>
        <v>0</v>
      </c>
      <c r="P277" s="159">
        <v>0</v>
      </c>
      <c r="Q277" s="159">
        <f>ROUND(E277*P277,2)</f>
        <v>0</v>
      </c>
      <c r="R277" s="159"/>
      <c r="S277" s="159" t="s">
        <v>142</v>
      </c>
      <c r="T277" s="159" t="s">
        <v>142</v>
      </c>
      <c r="U277" s="159">
        <v>0.11600000000000001</v>
      </c>
      <c r="V277" s="159">
        <f>ROUND(E277*U277,2)</f>
        <v>0.81</v>
      </c>
      <c r="W277" s="159"/>
      <c r="X277" s="159" t="s">
        <v>168</v>
      </c>
      <c r="Y277" s="150"/>
      <c r="Z277" s="150"/>
      <c r="AA277" s="150"/>
      <c r="AB277" s="150"/>
      <c r="AC277" s="150"/>
      <c r="AD277" s="150"/>
      <c r="AE277" s="150"/>
      <c r="AF277" s="150"/>
      <c r="AG277" s="150" t="s">
        <v>169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5">
      <c r="A278" s="157"/>
      <c r="B278" s="158"/>
      <c r="C278" s="191" t="s">
        <v>647</v>
      </c>
      <c r="D278" s="187"/>
      <c r="E278" s="188">
        <v>7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171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5">
      <c r="A279" s="168">
        <v>127</v>
      </c>
      <c r="B279" s="169" t="s">
        <v>513</v>
      </c>
      <c r="C279" s="183" t="s">
        <v>514</v>
      </c>
      <c r="D279" s="170" t="s">
        <v>179</v>
      </c>
      <c r="E279" s="171">
        <v>3.7250000000000001</v>
      </c>
      <c r="F279" s="172"/>
      <c r="G279" s="173">
        <f>ROUND(E279*F279,2)</f>
        <v>0</v>
      </c>
      <c r="H279" s="160">
        <v>47.69</v>
      </c>
      <c r="I279" s="159">
        <f>ROUND(E279*H279,2)</f>
        <v>177.65</v>
      </c>
      <c r="J279" s="160">
        <v>195.81</v>
      </c>
      <c r="K279" s="159">
        <f>ROUND(E279*J279,2)</f>
        <v>729.39</v>
      </c>
      <c r="L279" s="159">
        <v>15</v>
      </c>
      <c r="M279" s="159">
        <f>G279*(1+L279/100)</f>
        <v>0</v>
      </c>
      <c r="N279" s="159">
        <v>3.6000000000000002E-4</v>
      </c>
      <c r="O279" s="159">
        <f>ROUND(E279*N279,2)</f>
        <v>0</v>
      </c>
      <c r="P279" s="159">
        <v>0</v>
      </c>
      <c r="Q279" s="159">
        <f>ROUND(E279*P279,2)</f>
        <v>0</v>
      </c>
      <c r="R279" s="159"/>
      <c r="S279" s="159" t="s">
        <v>154</v>
      </c>
      <c r="T279" s="159" t="s">
        <v>143</v>
      </c>
      <c r="U279" s="159">
        <v>0.41299999999999998</v>
      </c>
      <c r="V279" s="159">
        <f>ROUND(E279*U279,2)</f>
        <v>1.54</v>
      </c>
      <c r="W279" s="159"/>
      <c r="X279" s="159" t="s">
        <v>168</v>
      </c>
      <c r="Y279" s="150"/>
      <c r="Z279" s="150"/>
      <c r="AA279" s="150"/>
      <c r="AB279" s="150"/>
      <c r="AC279" s="150"/>
      <c r="AD279" s="150"/>
      <c r="AE279" s="150"/>
      <c r="AF279" s="150"/>
      <c r="AG279" s="150" t="s">
        <v>169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5">
      <c r="A280" s="157"/>
      <c r="B280" s="158"/>
      <c r="C280" s="191" t="s">
        <v>515</v>
      </c>
      <c r="D280" s="187"/>
      <c r="E280" s="188">
        <v>1.2250000000000001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171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5">
      <c r="A281" s="157"/>
      <c r="B281" s="158"/>
      <c r="C281" s="191" t="s">
        <v>516</v>
      </c>
      <c r="D281" s="187"/>
      <c r="E281" s="188">
        <v>2.5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171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x14ac:dyDescent="0.25">
      <c r="A282" s="162" t="s">
        <v>137</v>
      </c>
      <c r="B282" s="163" t="s">
        <v>99</v>
      </c>
      <c r="C282" s="181" t="s">
        <v>100</v>
      </c>
      <c r="D282" s="164"/>
      <c r="E282" s="165"/>
      <c r="F282" s="166"/>
      <c r="G282" s="167">
        <f>SUMIF(AG283:AG305,"&lt;&gt;NOR",G283:G305)</f>
        <v>0</v>
      </c>
      <c r="H282" s="161"/>
      <c r="I282" s="161">
        <f>SUM(I283:I305)</f>
        <v>747.33999999999992</v>
      </c>
      <c r="J282" s="161"/>
      <c r="K282" s="161">
        <f>SUM(K283:K305)</f>
        <v>8747.5399999999991</v>
      </c>
      <c r="L282" s="161"/>
      <c r="M282" s="161">
        <f>SUM(M283:M305)</f>
        <v>0</v>
      </c>
      <c r="N282" s="161"/>
      <c r="O282" s="161">
        <f>SUM(O283:O305)</f>
        <v>0.02</v>
      </c>
      <c r="P282" s="161"/>
      <c r="Q282" s="161">
        <f>SUM(Q283:Q305)</f>
        <v>0</v>
      </c>
      <c r="R282" s="161"/>
      <c r="S282" s="161"/>
      <c r="T282" s="161"/>
      <c r="U282" s="161"/>
      <c r="V282" s="161">
        <f>SUM(V283:V305)</f>
        <v>17.560000000000002</v>
      </c>
      <c r="W282" s="161"/>
      <c r="X282" s="161"/>
      <c r="AG282" t="s">
        <v>138</v>
      </c>
    </row>
    <row r="283" spans="1:60" outlineLevel="1" x14ac:dyDescent="0.25">
      <c r="A283" s="168">
        <v>128</v>
      </c>
      <c r="B283" s="169" t="s">
        <v>517</v>
      </c>
      <c r="C283" s="183" t="s">
        <v>518</v>
      </c>
      <c r="D283" s="170" t="s">
        <v>179</v>
      </c>
      <c r="E283" s="171">
        <v>88.36</v>
      </c>
      <c r="F283" s="172"/>
      <c r="G283" s="173">
        <f>ROUND(E283*F283,2)</f>
        <v>0</v>
      </c>
      <c r="H283" s="160">
        <v>0.1</v>
      </c>
      <c r="I283" s="159">
        <f>ROUND(E283*H283,2)</f>
        <v>8.84</v>
      </c>
      <c r="J283" s="160">
        <v>34</v>
      </c>
      <c r="K283" s="159">
        <f>ROUND(E283*J283,2)</f>
        <v>3004.24</v>
      </c>
      <c r="L283" s="159">
        <v>15</v>
      </c>
      <c r="M283" s="159">
        <f>G283*(1+L283/100)</f>
        <v>0</v>
      </c>
      <c r="N283" s="159">
        <v>0</v>
      </c>
      <c r="O283" s="159">
        <f>ROUND(E283*N283,2)</f>
        <v>0</v>
      </c>
      <c r="P283" s="159">
        <v>0</v>
      </c>
      <c r="Q283" s="159">
        <f>ROUND(E283*P283,2)</f>
        <v>0</v>
      </c>
      <c r="R283" s="159"/>
      <c r="S283" s="159" t="s">
        <v>142</v>
      </c>
      <c r="T283" s="159" t="s">
        <v>142</v>
      </c>
      <c r="U283" s="159">
        <v>6.9709999999999994E-2</v>
      </c>
      <c r="V283" s="159">
        <f>ROUND(E283*U283,2)</f>
        <v>6.16</v>
      </c>
      <c r="W283" s="159"/>
      <c r="X283" s="159" t="s">
        <v>168</v>
      </c>
      <c r="Y283" s="150"/>
      <c r="Z283" s="150"/>
      <c r="AA283" s="150"/>
      <c r="AB283" s="150"/>
      <c r="AC283" s="150"/>
      <c r="AD283" s="150"/>
      <c r="AE283" s="150"/>
      <c r="AF283" s="150"/>
      <c r="AG283" s="150" t="s">
        <v>169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5">
      <c r="A284" s="157"/>
      <c r="B284" s="158"/>
      <c r="C284" s="191" t="s">
        <v>519</v>
      </c>
      <c r="D284" s="187"/>
      <c r="E284" s="188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171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5">
      <c r="A285" s="157"/>
      <c r="B285" s="158"/>
      <c r="C285" s="191" t="s">
        <v>214</v>
      </c>
      <c r="D285" s="187"/>
      <c r="E285" s="188">
        <v>14.3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171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5">
      <c r="A286" s="157"/>
      <c r="B286" s="158"/>
      <c r="C286" s="191" t="s">
        <v>217</v>
      </c>
      <c r="D286" s="187"/>
      <c r="E286" s="188">
        <v>54.86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171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5">
      <c r="A287" s="157"/>
      <c r="B287" s="158"/>
      <c r="C287" s="191" t="s">
        <v>520</v>
      </c>
      <c r="D287" s="187"/>
      <c r="E287" s="188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171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5">
      <c r="A288" s="157"/>
      <c r="B288" s="158"/>
      <c r="C288" s="191" t="s">
        <v>229</v>
      </c>
      <c r="D288" s="187"/>
      <c r="E288" s="188">
        <v>19.2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171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5">
      <c r="A289" s="168">
        <v>129</v>
      </c>
      <c r="B289" s="169" t="s">
        <v>521</v>
      </c>
      <c r="C289" s="183" t="s">
        <v>522</v>
      </c>
      <c r="D289" s="170" t="s">
        <v>179</v>
      </c>
      <c r="E289" s="171">
        <v>7.14</v>
      </c>
      <c r="F289" s="172"/>
      <c r="G289" s="173">
        <f>ROUND(E289*F289,2)</f>
        <v>0</v>
      </c>
      <c r="H289" s="160">
        <v>4.68</v>
      </c>
      <c r="I289" s="159">
        <f>ROUND(E289*H289,2)</f>
        <v>33.42</v>
      </c>
      <c r="J289" s="160">
        <v>16.420000000000002</v>
      </c>
      <c r="K289" s="159">
        <f>ROUND(E289*J289,2)</f>
        <v>117.24</v>
      </c>
      <c r="L289" s="159">
        <v>15</v>
      </c>
      <c r="M289" s="159">
        <f>G289*(1+L289/100)</f>
        <v>0</v>
      </c>
      <c r="N289" s="159">
        <v>6.9999999999999994E-5</v>
      </c>
      <c r="O289" s="159">
        <f>ROUND(E289*N289,2)</f>
        <v>0</v>
      </c>
      <c r="P289" s="159">
        <v>0</v>
      </c>
      <c r="Q289" s="159">
        <f>ROUND(E289*P289,2)</f>
        <v>0</v>
      </c>
      <c r="R289" s="159"/>
      <c r="S289" s="159" t="s">
        <v>142</v>
      </c>
      <c r="T289" s="159" t="s">
        <v>142</v>
      </c>
      <c r="U289" s="159">
        <v>3.2480000000000002E-2</v>
      </c>
      <c r="V289" s="159">
        <f>ROUND(E289*U289,2)</f>
        <v>0.23</v>
      </c>
      <c r="W289" s="159"/>
      <c r="X289" s="159" t="s">
        <v>168</v>
      </c>
      <c r="Y289" s="150"/>
      <c r="Z289" s="150"/>
      <c r="AA289" s="150"/>
      <c r="AB289" s="150"/>
      <c r="AC289" s="150"/>
      <c r="AD289" s="150"/>
      <c r="AE289" s="150"/>
      <c r="AF289" s="150"/>
      <c r="AG289" s="150" t="s">
        <v>169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5">
      <c r="A290" s="157"/>
      <c r="B290" s="158"/>
      <c r="C290" s="191" t="s">
        <v>520</v>
      </c>
      <c r="D290" s="187"/>
      <c r="E290" s="188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171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5">
      <c r="A291" s="157"/>
      <c r="B291" s="158"/>
      <c r="C291" s="191" t="s">
        <v>192</v>
      </c>
      <c r="D291" s="187"/>
      <c r="E291" s="188">
        <v>3.68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171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5">
      <c r="A292" s="157"/>
      <c r="B292" s="158"/>
      <c r="C292" s="191" t="s">
        <v>258</v>
      </c>
      <c r="D292" s="187"/>
      <c r="E292" s="188">
        <v>3.46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171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5">
      <c r="A293" s="168">
        <v>130</v>
      </c>
      <c r="B293" s="169" t="s">
        <v>525</v>
      </c>
      <c r="C293" s="183" t="s">
        <v>526</v>
      </c>
      <c r="D293" s="170" t="s">
        <v>179</v>
      </c>
      <c r="E293" s="171">
        <v>106.1</v>
      </c>
      <c r="F293" s="172"/>
      <c r="G293" s="173">
        <f>ROUND(E293*F293,2)</f>
        <v>0</v>
      </c>
      <c r="H293" s="160">
        <v>4.21</v>
      </c>
      <c r="I293" s="159">
        <f>ROUND(E293*H293,2)</f>
        <v>446.68</v>
      </c>
      <c r="J293" s="160">
        <v>51.39</v>
      </c>
      <c r="K293" s="159">
        <f>ROUND(E293*J293,2)</f>
        <v>5452.48</v>
      </c>
      <c r="L293" s="159">
        <v>15</v>
      </c>
      <c r="M293" s="159">
        <f>G293*(1+L293/100)</f>
        <v>0</v>
      </c>
      <c r="N293" s="159">
        <v>1.3999999999999999E-4</v>
      </c>
      <c r="O293" s="159">
        <f>ROUND(E293*N293,2)</f>
        <v>0.01</v>
      </c>
      <c r="P293" s="159">
        <v>0</v>
      </c>
      <c r="Q293" s="159">
        <f>ROUND(E293*P293,2)</f>
        <v>0</v>
      </c>
      <c r="R293" s="159"/>
      <c r="S293" s="159" t="s">
        <v>142</v>
      </c>
      <c r="T293" s="159" t="s">
        <v>142</v>
      </c>
      <c r="U293" s="159">
        <v>0.10191</v>
      </c>
      <c r="V293" s="159">
        <f>ROUND(E293*U293,2)</f>
        <v>10.81</v>
      </c>
      <c r="W293" s="159"/>
      <c r="X293" s="159" t="s">
        <v>168</v>
      </c>
      <c r="Y293" s="150"/>
      <c r="Z293" s="150"/>
      <c r="AA293" s="150"/>
      <c r="AB293" s="150"/>
      <c r="AC293" s="150"/>
      <c r="AD293" s="150"/>
      <c r="AE293" s="150"/>
      <c r="AF293" s="150"/>
      <c r="AG293" s="150" t="s">
        <v>169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5">
      <c r="A294" s="157"/>
      <c r="B294" s="158"/>
      <c r="C294" s="191" t="s">
        <v>519</v>
      </c>
      <c r="D294" s="187"/>
      <c r="E294" s="188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171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5">
      <c r="A295" s="157"/>
      <c r="B295" s="158"/>
      <c r="C295" s="191" t="s">
        <v>527</v>
      </c>
      <c r="D295" s="187"/>
      <c r="E295" s="188">
        <v>20.28</v>
      </c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171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5">
      <c r="A296" s="157"/>
      <c r="B296" s="158"/>
      <c r="C296" s="191" t="s">
        <v>217</v>
      </c>
      <c r="D296" s="187"/>
      <c r="E296" s="188">
        <v>54.86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171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5">
      <c r="A297" s="157"/>
      <c r="B297" s="158"/>
      <c r="C297" s="191" t="s">
        <v>524</v>
      </c>
      <c r="D297" s="187"/>
      <c r="E297" s="188">
        <v>4.62</v>
      </c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171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5">
      <c r="A298" s="157"/>
      <c r="B298" s="158"/>
      <c r="C298" s="191" t="s">
        <v>520</v>
      </c>
      <c r="D298" s="187"/>
      <c r="E298" s="188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171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5">
      <c r="A299" s="157"/>
      <c r="B299" s="158"/>
      <c r="C299" s="191" t="s">
        <v>229</v>
      </c>
      <c r="D299" s="187"/>
      <c r="E299" s="188">
        <v>19.2</v>
      </c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171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5">
      <c r="A300" s="157"/>
      <c r="B300" s="158"/>
      <c r="C300" s="191" t="s">
        <v>192</v>
      </c>
      <c r="D300" s="187"/>
      <c r="E300" s="188">
        <v>3.68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171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5">
      <c r="A301" s="157"/>
      <c r="B301" s="158"/>
      <c r="C301" s="191" t="s">
        <v>258</v>
      </c>
      <c r="D301" s="187"/>
      <c r="E301" s="188">
        <v>3.46</v>
      </c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171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5">
      <c r="A302" s="168">
        <v>131</v>
      </c>
      <c r="B302" s="169" t="s">
        <v>528</v>
      </c>
      <c r="C302" s="183" t="s">
        <v>529</v>
      </c>
      <c r="D302" s="170" t="s">
        <v>179</v>
      </c>
      <c r="E302" s="171">
        <v>26.34</v>
      </c>
      <c r="F302" s="172"/>
      <c r="G302" s="173">
        <f>ROUND(E302*F302,2)</f>
        <v>0</v>
      </c>
      <c r="H302" s="160">
        <v>9.81</v>
      </c>
      <c r="I302" s="159">
        <f>ROUND(E302*H302,2)</f>
        <v>258.39999999999998</v>
      </c>
      <c r="J302" s="160">
        <v>6.59</v>
      </c>
      <c r="K302" s="159">
        <f>ROUND(E302*J302,2)</f>
        <v>173.58</v>
      </c>
      <c r="L302" s="159">
        <v>15</v>
      </c>
      <c r="M302" s="159">
        <f>G302*(1+L302/100)</f>
        <v>0</v>
      </c>
      <c r="N302" s="159">
        <v>3.5E-4</v>
      </c>
      <c r="O302" s="159">
        <f>ROUND(E302*N302,2)</f>
        <v>0.01</v>
      </c>
      <c r="P302" s="159">
        <v>0</v>
      </c>
      <c r="Q302" s="159">
        <f>ROUND(E302*P302,2)</f>
        <v>0</v>
      </c>
      <c r="R302" s="159"/>
      <c r="S302" s="159" t="s">
        <v>142</v>
      </c>
      <c r="T302" s="159" t="s">
        <v>142</v>
      </c>
      <c r="U302" s="159">
        <v>1.35E-2</v>
      </c>
      <c r="V302" s="159">
        <f>ROUND(E302*U302,2)</f>
        <v>0.36</v>
      </c>
      <c r="W302" s="159"/>
      <c r="X302" s="159" t="s">
        <v>168</v>
      </c>
      <c r="Y302" s="150"/>
      <c r="Z302" s="150"/>
      <c r="AA302" s="150"/>
      <c r="AB302" s="150"/>
      <c r="AC302" s="150"/>
      <c r="AD302" s="150"/>
      <c r="AE302" s="150"/>
      <c r="AF302" s="150"/>
      <c r="AG302" s="150" t="s">
        <v>169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5">
      <c r="A303" s="157"/>
      <c r="B303" s="158"/>
      <c r="C303" s="191" t="s">
        <v>229</v>
      </c>
      <c r="D303" s="187"/>
      <c r="E303" s="188">
        <v>19.2</v>
      </c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171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5">
      <c r="A304" s="157"/>
      <c r="B304" s="158"/>
      <c r="C304" s="191" t="s">
        <v>192</v>
      </c>
      <c r="D304" s="187"/>
      <c r="E304" s="188">
        <v>3.68</v>
      </c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171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5">
      <c r="A305" s="157"/>
      <c r="B305" s="158"/>
      <c r="C305" s="191" t="s">
        <v>258</v>
      </c>
      <c r="D305" s="187"/>
      <c r="E305" s="188">
        <v>3.46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171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x14ac:dyDescent="0.25">
      <c r="A306" s="162" t="s">
        <v>137</v>
      </c>
      <c r="B306" s="163" t="s">
        <v>101</v>
      </c>
      <c r="C306" s="181" t="s">
        <v>102</v>
      </c>
      <c r="D306" s="164"/>
      <c r="E306" s="165"/>
      <c r="F306" s="166"/>
      <c r="G306" s="167">
        <f>SUMIF(AG307:AG307,"&lt;&gt;NOR",G307:G307)</f>
        <v>0</v>
      </c>
      <c r="H306" s="161"/>
      <c r="I306" s="161">
        <f>SUM(I307:I307)</f>
        <v>0</v>
      </c>
      <c r="J306" s="161"/>
      <c r="K306" s="161">
        <f>SUM(K307:K307)</f>
        <v>639</v>
      </c>
      <c r="L306" s="161"/>
      <c r="M306" s="161">
        <f>SUM(M307:M307)</f>
        <v>0</v>
      </c>
      <c r="N306" s="161"/>
      <c r="O306" s="161">
        <f>SUM(O307:O307)</f>
        <v>0</v>
      </c>
      <c r="P306" s="161"/>
      <c r="Q306" s="161">
        <f>SUM(Q307:Q307)</f>
        <v>0.03</v>
      </c>
      <c r="R306" s="161"/>
      <c r="S306" s="161"/>
      <c r="T306" s="161"/>
      <c r="U306" s="161"/>
      <c r="V306" s="161">
        <f>SUM(V307:V307)</f>
        <v>1.27</v>
      </c>
      <c r="W306" s="161"/>
      <c r="X306" s="161"/>
      <c r="AG306" t="s">
        <v>138</v>
      </c>
    </row>
    <row r="307" spans="1:60" outlineLevel="1" x14ac:dyDescent="0.25">
      <c r="A307" s="174">
        <v>132</v>
      </c>
      <c r="B307" s="175" t="s">
        <v>530</v>
      </c>
      <c r="C307" s="182" t="s">
        <v>531</v>
      </c>
      <c r="D307" s="176" t="s">
        <v>174</v>
      </c>
      <c r="E307" s="177">
        <v>2</v>
      </c>
      <c r="F307" s="178"/>
      <c r="G307" s="179">
        <f>ROUND(E307*F307,2)</f>
        <v>0</v>
      </c>
      <c r="H307" s="160">
        <v>0</v>
      </c>
      <c r="I307" s="159">
        <f>ROUND(E307*H307,2)</f>
        <v>0</v>
      </c>
      <c r="J307" s="160">
        <v>319.5</v>
      </c>
      <c r="K307" s="159">
        <f>ROUND(E307*J307,2)</f>
        <v>639</v>
      </c>
      <c r="L307" s="159">
        <v>15</v>
      </c>
      <c r="M307" s="159">
        <f>G307*(1+L307/100)</f>
        <v>0</v>
      </c>
      <c r="N307" s="159">
        <v>0</v>
      </c>
      <c r="O307" s="159">
        <f>ROUND(E307*N307,2)</f>
        <v>0</v>
      </c>
      <c r="P307" s="159">
        <v>1.6E-2</v>
      </c>
      <c r="Q307" s="159">
        <f>ROUND(E307*P307,2)</f>
        <v>0.03</v>
      </c>
      <c r="R307" s="159"/>
      <c r="S307" s="159" t="s">
        <v>142</v>
      </c>
      <c r="T307" s="159" t="s">
        <v>142</v>
      </c>
      <c r="U307" s="159">
        <v>0.63390000000000002</v>
      </c>
      <c r="V307" s="159">
        <f>ROUND(E307*U307,2)</f>
        <v>1.27</v>
      </c>
      <c r="W307" s="159"/>
      <c r="X307" s="159" t="s">
        <v>168</v>
      </c>
      <c r="Y307" s="150"/>
      <c r="Z307" s="150"/>
      <c r="AA307" s="150"/>
      <c r="AB307" s="150"/>
      <c r="AC307" s="150"/>
      <c r="AD307" s="150"/>
      <c r="AE307" s="150"/>
      <c r="AF307" s="150"/>
      <c r="AG307" s="150" t="s">
        <v>169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x14ac:dyDescent="0.25">
      <c r="A308" s="162" t="s">
        <v>137</v>
      </c>
      <c r="B308" s="163" t="s">
        <v>103</v>
      </c>
      <c r="C308" s="181" t="s">
        <v>104</v>
      </c>
      <c r="D308" s="164"/>
      <c r="E308" s="165"/>
      <c r="F308" s="166"/>
      <c r="G308" s="167">
        <f>SUMIF(AG309:AG347,"&lt;&gt;NOR",G309:G347)</f>
        <v>0</v>
      </c>
      <c r="H308" s="161"/>
      <c r="I308" s="161">
        <f>SUM(I309:I347)</f>
        <v>20290.650000000001</v>
      </c>
      <c r="J308" s="161"/>
      <c r="K308" s="161">
        <f>SUM(K309:K347)</f>
        <v>19169.949999999997</v>
      </c>
      <c r="L308" s="161"/>
      <c r="M308" s="161">
        <f>SUM(M309:M347)</f>
        <v>0</v>
      </c>
      <c r="N308" s="161"/>
      <c r="O308" s="161">
        <f>SUM(O309:O347)</f>
        <v>15.09</v>
      </c>
      <c r="P308" s="161"/>
      <c r="Q308" s="161">
        <f>SUM(Q309:Q347)</f>
        <v>0</v>
      </c>
      <c r="R308" s="161"/>
      <c r="S308" s="161"/>
      <c r="T308" s="161"/>
      <c r="U308" s="161"/>
      <c r="V308" s="161">
        <f>SUM(V309:V347)</f>
        <v>24.790000000000006</v>
      </c>
      <c r="W308" s="161"/>
      <c r="X308" s="161"/>
      <c r="AG308" t="s">
        <v>138</v>
      </c>
    </row>
    <row r="309" spans="1:60" outlineLevel="1" x14ac:dyDescent="0.25">
      <c r="A309" s="174">
        <v>133</v>
      </c>
      <c r="B309" s="175" t="s">
        <v>532</v>
      </c>
      <c r="C309" s="182" t="s">
        <v>533</v>
      </c>
      <c r="D309" s="176" t="s">
        <v>174</v>
      </c>
      <c r="E309" s="177">
        <v>4</v>
      </c>
      <c r="F309" s="178"/>
      <c r="G309" s="179">
        <f t="shared" ref="G309:G347" si="35">ROUND(E309*F309,2)</f>
        <v>0</v>
      </c>
      <c r="H309" s="160">
        <v>0</v>
      </c>
      <c r="I309" s="159">
        <f t="shared" ref="I309:I347" si="36">ROUND(E309*H309,2)</f>
        <v>0</v>
      </c>
      <c r="J309" s="160">
        <v>24.9</v>
      </c>
      <c r="K309" s="159">
        <f t="shared" ref="K309:K347" si="37">ROUND(E309*J309,2)</f>
        <v>99.6</v>
      </c>
      <c r="L309" s="159">
        <v>15</v>
      </c>
      <c r="M309" s="159">
        <f t="shared" ref="M309:M347" si="38">G309*(1+L309/100)</f>
        <v>0</v>
      </c>
      <c r="N309" s="159">
        <v>0</v>
      </c>
      <c r="O309" s="159">
        <f t="shared" ref="O309:O347" si="39">ROUND(E309*N309,2)</f>
        <v>0</v>
      </c>
      <c r="P309" s="159">
        <v>0</v>
      </c>
      <c r="Q309" s="159">
        <f t="shared" ref="Q309:Q347" si="40">ROUND(E309*P309,2)</f>
        <v>0</v>
      </c>
      <c r="R309" s="159"/>
      <c r="S309" s="159" t="s">
        <v>142</v>
      </c>
      <c r="T309" s="159" t="s">
        <v>142</v>
      </c>
      <c r="U309" s="159">
        <v>5.0500000000000003E-2</v>
      </c>
      <c r="V309" s="159">
        <f t="shared" ref="V309:V347" si="41">ROUND(E309*U309,2)</f>
        <v>0.2</v>
      </c>
      <c r="W309" s="159"/>
      <c r="X309" s="159" t="s">
        <v>168</v>
      </c>
      <c r="Y309" s="150"/>
      <c r="Z309" s="150"/>
      <c r="AA309" s="150"/>
      <c r="AB309" s="150"/>
      <c r="AC309" s="150"/>
      <c r="AD309" s="150"/>
      <c r="AE309" s="150"/>
      <c r="AF309" s="150"/>
      <c r="AG309" s="150" t="s">
        <v>169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5">
      <c r="A310" s="174">
        <v>134</v>
      </c>
      <c r="B310" s="175" t="s">
        <v>534</v>
      </c>
      <c r="C310" s="182" t="s">
        <v>535</v>
      </c>
      <c r="D310" s="176" t="s">
        <v>174</v>
      </c>
      <c r="E310" s="177">
        <v>1</v>
      </c>
      <c r="F310" s="178"/>
      <c r="G310" s="179">
        <f t="shared" si="35"/>
        <v>0</v>
      </c>
      <c r="H310" s="160">
        <v>0</v>
      </c>
      <c r="I310" s="159">
        <f t="shared" si="36"/>
        <v>0</v>
      </c>
      <c r="J310" s="160">
        <v>29.6</v>
      </c>
      <c r="K310" s="159">
        <f t="shared" si="37"/>
        <v>29.6</v>
      </c>
      <c r="L310" s="159">
        <v>15</v>
      </c>
      <c r="M310" s="159">
        <f t="shared" si="38"/>
        <v>0</v>
      </c>
      <c r="N310" s="159">
        <v>0</v>
      </c>
      <c r="O310" s="159">
        <f t="shared" si="39"/>
        <v>0</v>
      </c>
      <c r="P310" s="159">
        <v>0</v>
      </c>
      <c r="Q310" s="159">
        <f t="shared" si="40"/>
        <v>0</v>
      </c>
      <c r="R310" s="159"/>
      <c r="S310" s="159" t="s">
        <v>142</v>
      </c>
      <c r="T310" s="159" t="s">
        <v>142</v>
      </c>
      <c r="U310" s="159">
        <v>0.06</v>
      </c>
      <c r="V310" s="159">
        <f t="shared" si="41"/>
        <v>0.06</v>
      </c>
      <c r="W310" s="159"/>
      <c r="X310" s="159" t="s">
        <v>168</v>
      </c>
      <c r="Y310" s="150"/>
      <c r="Z310" s="150"/>
      <c r="AA310" s="150"/>
      <c r="AB310" s="150"/>
      <c r="AC310" s="150"/>
      <c r="AD310" s="150"/>
      <c r="AE310" s="150"/>
      <c r="AF310" s="150"/>
      <c r="AG310" s="150" t="s">
        <v>169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5">
      <c r="A311" s="174">
        <v>135</v>
      </c>
      <c r="B311" s="175" t="s">
        <v>536</v>
      </c>
      <c r="C311" s="182" t="s">
        <v>537</v>
      </c>
      <c r="D311" s="176" t="s">
        <v>174</v>
      </c>
      <c r="E311" s="177">
        <v>7</v>
      </c>
      <c r="F311" s="178"/>
      <c r="G311" s="179">
        <f t="shared" si="35"/>
        <v>0</v>
      </c>
      <c r="H311" s="160">
        <v>0</v>
      </c>
      <c r="I311" s="159">
        <f t="shared" si="36"/>
        <v>0</v>
      </c>
      <c r="J311" s="160">
        <v>151</v>
      </c>
      <c r="K311" s="159">
        <f t="shared" si="37"/>
        <v>1057</v>
      </c>
      <c r="L311" s="159">
        <v>15</v>
      </c>
      <c r="M311" s="159">
        <f t="shared" si="38"/>
        <v>0</v>
      </c>
      <c r="N311" s="159">
        <v>0</v>
      </c>
      <c r="O311" s="159">
        <f t="shared" si="39"/>
        <v>0</v>
      </c>
      <c r="P311" s="159">
        <v>0</v>
      </c>
      <c r="Q311" s="159">
        <f t="shared" si="40"/>
        <v>0</v>
      </c>
      <c r="R311" s="159"/>
      <c r="S311" s="159" t="s">
        <v>142</v>
      </c>
      <c r="T311" s="159" t="s">
        <v>142</v>
      </c>
      <c r="U311" s="159">
        <v>0.30567</v>
      </c>
      <c r="V311" s="159">
        <f t="shared" si="41"/>
        <v>2.14</v>
      </c>
      <c r="W311" s="159"/>
      <c r="X311" s="159" t="s">
        <v>168</v>
      </c>
      <c r="Y311" s="150"/>
      <c r="Z311" s="150"/>
      <c r="AA311" s="150"/>
      <c r="AB311" s="150"/>
      <c r="AC311" s="150"/>
      <c r="AD311" s="150"/>
      <c r="AE311" s="150"/>
      <c r="AF311" s="150"/>
      <c r="AG311" s="150" t="s">
        <v>169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ht="20.399999999999999" outlineLevel="1" x14ac:dyDescent="0.25">
      <c r="A312" s="174">
        <v>136</v>
      </c>
      <c r="B312" s="175" t="s">
        <v>538</v>
      </c>
      <c r="C312" s="182" t="s">
        <v>539</v>
      </c>
      <c r="D312" s="176" t="s">
        <v>174</v>
      </c>
      <c r="E312" s="177">
        <v>10</v>
      </c>
      <c r="F312" s="178"/>
      <c r="G312" s="179">
        <f t="shared" si="35"/>
        <v>0</v>
      </c>
      <c r="H312" s="160">
        <v>260.66000000000003</v>
      </c>
      <c r="I312" s="159">
        <f t="shared" si="36"/>
        <v>2606.6</v>
      </c>
      <c r="J312" s="160">
        <v>122.84</v>
      </c>
      <c r="K312" s="159">
        <f t="shared" si="37"/>
        <v>1228.4000000000001</v>
      </c>
      <c r="L312" s="159">
        <v>15</v>
      </c>
      <c r="M312" s="159">
        <f t="shared" si="38"/>
        <v>0</v>
      </c>
      <c r="N312" s="159">
        <v>1E-4</v>
      </c>
      <c r="O312" s="159">
        <f t="shared" si="39"/>
        <v>0</v>
      </c>
      <c r="P312" s="159">
        <v>0</v>
      </c>
      <c r="Q312" s="159">
        <f t="shared" si="40"/>
        <v>0</v>
      </c>
      <c r="R312" s="159"/>
      <c r="S312" s="159" t="s">
        <v>142</v>
      </c>
      <c r="T312" s="159" t="s">
        <v>142</v>
      </c>
      <c r="U312" s="159">
        <v>0.249</v>
      </c>
      <c r="V312" s="159">
        <f t="shared" si="41"/>
        <v>2.4900000000000002</v>
      </c>
      <c r="W312" s="159"/>
      <c r="X312" s="159" t="s">
        <v>168</v>
      </c>
      <c r="Y312" s="150"/>
      <c r="Z312" s="150"/>
      <c r="AA312" s="150"/>
      <c r="AB312" s="150"/>
      <c r="AC312" s="150"/>
      <c r="AD312" s="150"/>
      <c r="AE312" s="150"/>
      <c r="AF312" s="150"/>
      <c r="AG312" s="150" t="s">
        <v>169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5">
      <c r="A313" s="174">
        <v>137</v>
      </c>
      <c r="B313" s="175" t="s">
        <v>540</v>
      </c>
      <c r="C313" s="182" t="s">
        <v>541</v>
      </c>
      <c r="D313" s="176" t="s">
        <v>174</v>
      </c>
      <c r="E313" s="177">
        <v>4</v>
      </c>
      <c r="F313" s="178"/>
      <c r="G313" s="179">
        <f t="shared" si="35"/>
        <v>0</v>
      </c>
      <c r="H313" s="160">
        <v>0</v>
      </c>
      <c r="I313" s="159">
        <f t="shared" si="36"/>
        <v>0</v>
      </c>
      <c r="J313" s="160">
        <v>167.5</v>
      </c>
      <c r="K313" s="159">
        <f t="shared" si="37"/>
        <v>670</v>
      </c>
      <c r="L313" s="159">
        <v>15</v>
      </c>
      <c r="M313" s="159">
        <f t="shared" si="38"/>
        <v>0</v>
      </c>
      <c r="N313" s="159">
        <v>0</v>
      </c>
      <c r="O313" s="159">
        <f t="shared" si="39"/>
        <v>0</v>
      </c>
      <c r="P313" s="159">
        <v>0</v>
      </c>
      <c r="Q313" s="159">
        <f t="shared" si="40"/>
        <v>0</v>
      </c>
      <c r="R313" s="159"/>
      <c r="S313" s="159" t="s">
        <v>142</v>
      </c>
      <c r="T313" s="159" t="s">
        <v>142</v>
      </c>
      <c r="U313" s="159">
        <v>0.34</v>
      </c>
      <c r="V313" s="159">
        <f t="shared" si="41"/>
        <v>1.36</v>
      </c>
      <c r="W313" s="159"/>
      <c r="X313" s="159" t="s">
        <v>168</v>
      </c>
      <c r="Y313" s="150"/>
      <c r="Z313" s="150"/>
      <c r="AA313" s="150"/>
      <c r="AB313" s="150"/>
      <c r="AC313" s="150"/>
      <c r="AD313" s="150"/>
      <c r="AE313" s="150"/>
      <c r="AF313" s="150"/>
      <c r="AG313" s="150" t="s">
        <v>169</v>
      </c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5">
      <c r="A314" s="174">
        <v>138</v>
      </c>
      <c r="B314" s="175" t="s">
        <v>648</v>
      </c>
      <c r="C314" s="182" t="s">
        <v>649</v>
      </c>
      <c r="D314" s="176" t="s">
        <v>174</v>
      </c>
      <c r="E314" s="177">
        <v>1</v>
      </c>
      <c r="F314" s="178"/>
      <c r="G314" s="179">
        <f t="shared" si="35"/>
        <v>0</v>
      </c>
      <c r="H314" s="160">
        <v>0</v>
      </c>
      <c r="I314" s="159">
        <f t="shared" si="36"/>
        <v>0</v>
      </c>
      <c r="J314" s="160">
        <v>308.5</v>
      </c>
      <c r="K314" s="159">
        <f t="shared" si="37"/>
        <v>308.5</v>
      </c>
      <c r="L314" s="159">
        <v>15</v>
      </c>
      <c r="M314" s="159">
        <f t="shared" si="38"/>
        <v>0</v>
      </c>
      <c r="N314" s="159">
        <v>0</v>
      </c>
      <c r="O314" s="159">
        <f t="shared" si="39"/>
        <v>0</v>
      </c>
      <c r="P314" s="159">
        <v>0</v>
      </c>
      <c r="Q314" s="159">
        <f t="shared" si="40"/>
        <v>0</v>
      </c>
      <c r="R314" s="159"/>
      <c r="S314" s="159" t="s">
        <v>142</v>
      </c>
      <c r="T314" s="159" t="s">
        <v>142</v>
      </c>
      <c r="U314" s="159">
        <v>0.625</v>
      </c>
      <c r="V314" s="159">
        <f t="shared" si="41"/>
        <v>0.63</v>
      </c>
      <c r="W314" s="159"/>
      <c r="X314" s="159" t="s">
        <v>168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169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5">
      <c r="A315" s="174">
        <v>139</v>
      </c>
      <c r="B315" s="175" t="s">
        <v>542</v>
      </c>
      <c r="C315" s="182" t="s">
        <v>543</v>
      </c>
      <c r="D315" s="176" t="s">
        <v>174</v>
      </c>
      <c r="E315" s="177">
        <v>1</v>
      </c>
      <c r="F315" s="178"/>
      <c r="G315" s="179">
        <f t="shared" si="35"/>
        <v>0</v>
      </c>
      <c r="H315" s="160">
        <v>0</v>
      </c>
      <c r="I315" s="159">
        <f t="shared" si="36"/>
        <v>0</v>
      </c>
      <c r="J315" s="160">
        <v>223.5</v>
      </c>
      <c r="K315" s="159">
        <f t="shared" si="37"/>
        <v>223.5</v>
      </c>
      <c r="L315" s="159">
        <v>15</v>
      </c>
      <c r="M315" s="159">
        <f t="shared" si="38"/>
        <v>0</v>
      </c>
      <c r="N315" s="159">
        <v>0</v>
      </c>
      <c r="O315" s="159">
        <f t="shared" si="39"/>
        <v>0</v>
      </c>
      <c r="P315" s="159">
        <v>0</v>
      </c>
      <c r="Q315" s="159">
        <f t="shared" si="40"/>
        <v>0</v>
      </c>
      <c r="R315" s="159"/>
      <c r="S315" s="159" t="s">
        <v>142</v>
      </c>
      <c r="T315" s="159" t="s">
        <v>142</v>
      </c>
      <c r="U315" s="159">
        <v>0.45350000000000001</v>
      </c>
      <c r="V315" s="159">
        <f t="shared" si="41"/>
        <v>0.45</v>
      </c>
      <c r="W315" s="159"/>
      <c r="X315" s="159" t="s">
        <v>168</v>
      </c>
      <c r="Y315" s="150"/>
      <c r="Z315" s="150"/>
      <c r="AA315" s="150"/>
      <c r="AB315" s="150"/>
      <c r="AC315" s="150"/>
      <c r="AD315" s="150"/>
      <c r="AE315" s="150"/>
      <c r="AF315" s="150"/>
      <c r="AG315" s="150" t="s">
        <v>169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5">
      <c r="A316" s="174">
        <v>140</v>
      </c>
      <c r="B316" s="175" t="s">
        <v>544</v>
      </c>
      <c r="C316" s="182" t="s">
        <v>545</v>
      </c>
      <c r="D316" s="176" t="s">
        <v>174</v>
      </c>
      <c r="E316" s="177">
        <v>1</v>
      </c>
      <c r="F316" s="178"/>
      <c r="G316" s="179">
        <f t="shared" si="35"/>
        <v>0</v>
      </c>
      <c r="H316" s="160">
        <v>0</v>
      </c>
      <c r="I316" s="159">
        <f t="shared" si="36"/>
        <v>0</v>
      </c>
      <c r="J316" s="160">
        <v>178.5</v>
      </c>
      <c r="K316" s="159">
        <f t="shared" si="37"/>
        <v>178.5</v>
      </c>
      <c r="L316" s="159">
        <v>15</v>
      </c>
      <c r="M316" s="159">
        <f t="shared" si="38"/>
        <v>0</v>
      </c>
      <c r="N316" s="159">
        <v>0</v>
      </c>
      <c r="O316" s="159">
        <f t="shared" si="39"/>
        <v>0</v>
      </c>
      <c r="P316" s="159">
        <v>0</v>
      </c>
      <c r="Q316" s="159">
        <f t="shared" si="40"/>
        <v>0</v>
      </c>
      <c r="R316" s="159"/>
      <c r="S316" s="159" t="s">
        <v>142</v>
      </c>
      <c r="T316" s="159" t="s">
        <v>142</v>
      </c>
      <c r="U316" s="159">
        <v>0.36199999999999999</v>
      </c>
      <c r="V316" s="159">
        <f t="shared" si="41"/>
        <v>0.36</v>
      </c>
      <c r="W316" s="159"/>
      <c r="X316" s="159" t="s">
        <v>168</v>
      </c>
      <c r="Y316" s="150"/>
      <c r="Z316" s="150"/>
      <c r="AA316" s="150"/>
      <c r="AB316" s="150"/>
      <c r="AC316" s="150"/>
      <c r="AD316" s="150"/>
      <c r="AE316" s="150"/>
      <c r="AF316" s="150"/>
      <c r="AG316" s="150" t="s">
        <v>169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5">
      <c r="A317" s="174">
        <v>141</v>
      </c>
      <c r="B317" s="175" t="s">
        <v>546</v>
      </c>
      <c r="C317" s="182" t="s">
        <v>547</v>
      </c>
      <c r="D317" s="176" t="s">
        <v>174</v>
      </c>
      <c r="E317" s="177">
        <v>6</v>
      </c>
      <c r="F317" s="178"/>
      <c r="G317" s="179">
        <f t="shared" si="35"/>
        <v>0</v>
      </c>
      <c r="H317" s="160">
        <v>0</v>
      </c>
      <c r="I317" s="159">
        <f t="shared" si="36"/>
        <v>0</v>
      </c>
      <c r="J317" s="160">
        <v>212</v>
      </c>
      <c r="K317" s="159">
        <f t="shared" si="37"/>
        <v>1272</v>
      </c>
      <c r="L317" s="159">
        <v>15</v>
      </c>
      <c r="M317" s="159">
        <f t="shared" si="38"/>
        <v>0</v>
      </c>
      <c r="N317" s="159">
        <v>0</v>
      </c>
      <c r="O317" s="159">
        <f t="shared" si="39"/>
        <v>0</v>
      </c>
      <c r="P317" s="159">
        <v>0</v>
      </c>
      <c r="Q317" s="159">
        <f t="shared" si="40"/>
        <v>0</v>
      </c>
      <c r="R317" s="159"/>
      <c r="S317" s="159" t="s">
        <v>142</v>
      </c>
      <c r="T317" s="159" t="s">
        <v>142</v>
      </c>
      <c r="U317" s="159">
        <v>0.43</v>
      </c>
      <c r="V317" s="159">
        <f t="shared" si="41"/>
        <v>2.58</v>
      </c>
      <c r="W317" s="159"/>
      <c r="X317" s="159" t="s">
        <v>168</v>
      </c>
      <c r="Y317" s="150"/>
      <c r="Z317" s="150"/>
      <c r="AA317" s="150"/>
      <c r="AB317" s="150"/>
      <c r="AC317" s="150"/>
      <c r="AD317" s="150"/>
      <c r="AE317" s="150"/>
      <c r="AF317" s="150"/>
      <c r="AG317" s="150" t="s">
        <v>169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5">
      <c r="A318" s="174">
        <v>142</v>
      </c>
      <c r="B318" s="175" t="s">
        <v>548</v>
      </c>
      <c r="C318" s="182" t="s">
        <v>549</v>
      </c>
      <c r="D318" s="176" t="s">
        <v>184</v>
      </c>
      <c r="E318" s="177">
        <v>6</v>
      </c>
      <c r="F318" s="178"/>
      <c r="G318" s="179">
        <f t="shared" si="35"/>
        <v>0</v>
      </c>
      <c r="H318" s="160">
        <v>0</v>
      </c>
      <c r="I318" s="159">
        <f t="shared" si="36"/>
        <v>0</v>
      </c>
      <c r="J318" s="160">
        <v>31.7</v>
      </c>
      <c r="K318" s="159">
        <f t="shared" si="37"/>
        <v>190.2</v>
      </c>
      <c r="L318" s="159">
        <v>15</v>
      </c>
      <c r="M318" s="159">
        <f t="shared" si="38"/>
        <v>0</v>
      </c>
      <c r="N318" s="159">
        <v>0</v>
      </c>
      <c r="O318" s="159">
        <f t="shared" si="39"/>
        <v>0</v>
      </c>
      <c r="P318" s="159">
        <v>0</v>
      </c>
      <c r="Q318" s="159">
        <f t="shared" si="40"/>
        <v>0</v>
      </c>
      <c r="R318" s="159"/>
      <c r="S318" s="159" t="s">
        <v>142</v>
      </c>
      <c r="T318" s="159" t="s">
        <v>142</v>
      </c>
      <c r="U318" s="159">
        <v>6.4149999999999999E-2</v>
      </c>
      <c r="V318" s="159">
        <f t="shared" si="41"/>
        <v>0.38</v>
      </c>
      <c r="W318" s="159"/>
      <c r="X318" s="159" t="s">
        <v>168</v>
      </c>
      <c r="Y318" s="150"/>
      <c r="Z318" s="150"/>
      <c r="AA318" s="150"/>
      <c r="AB318" s="150"/>
      <c r="AC318" s="150"/>
      <c r="AD318" s="150"/>
      <c r="AE318" s="150"/>
      <c r="AF318" s="150"/>
      <c r="AG318" s="150" t="s">
        <v>169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5">
      <c r="A319" s="174">
        <v>143</v>
      </c>
      <c r="B319" s="175" t="s">
        <v>550</v>
      </c>
      <c r="C319" s="182" t="s">
        <v>551</v>
      </c>
      <c r="D319" s="176" t="s">
        <v>184</v>
      </c>
      <c r="E319" s="177">
        <v>0.5</v>
      </c>
      <c r="F319" s="178"/>
      <c r="G319" s="179">
        <f t="shared" si="35"/>
        <v>0</v>
      </c>
      <c r="H319" s="160">
        <v>0</v>
      </c>
      <c r="I319" s="159">
        <f t="shared" si="36"/>
        <v>0</v>
      </c>
      <c r="J319" s="160">
        <v>73.400000000000006</v>
      </c>
      <c r="K319" s="159">
        <f t="shared" si="37"/>
        <v>36.700000000000003</v>
      </c>
      <c r="L319" s="159">
        <v>15</v>
      </c>
      <c r="M319" s="159">
        <f t="shared" si="38"/>
        <v>0</v>
      </c>
      <c r="N319" s="159">
        <v>0</v>
      </c>
      <c r="O319" s="159">
        <f t="shared" si="39"/>
        <v>0</v>
      </c>
      <c r="P319" s="159">
        <v>0</v>
      </c>
      <c r="Q319" s="159">
        <f t="shared" si="40"/>
        <v>0</v>
      </c>
      <c r="R319" s="159"/>
      <c r="S319" s="159" t="s">
        <v>142</v>
      </c>
      <c r="T319" s="159" t="s">
        <v>142</v>
      </c>
      <c r="U319" s="159">
        <v>0.14868000000000001</v>
      </c>
      <c r="V319" s="159">
        <f t="shared" si="41"/>
        <v>7.0000000000000007E-2</v>
      </c>
      <c r="W319" s="159"/>
      <c r="X319" s="159" t="s">
        <v>168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169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ht="20.399999999999999" outlineLevel="1" x14ac:dyDescent="0.25">
      <c r="A320" s="174">
        <v>144</v>
      </c>
      <c r="B320" s="175" t="s">
        <v>552</v>
      </c>
      <c r="C320" s="182" t="s">
        <v>553</v>
      </c>
      <c r="D320" s="176" t="s">
        <v>184</v>
      </c>
      <c r="E320" s="177">
        <v>40</v>
      </c>
      <c r="F320" s="178"/>
      <c r="G320" s="179">
        <f t="shared" si="35"/>
        <v>0</v>
      </c>
      <c r="H320" s="160">
        <v>18.670000000000002</v>
      </c>
      <c r="I320" s="159">
        <f t="shared" si="36"/>
        <v>746.8</v>
      </c>
      <c r="J320" s="160">
        <v>34.53</v>
      </c>
      <c r="K320" s="159">
        <f t="shared" si="37"/>
        <v>1381.2</v>
      </c>
      <c r="L320" s="159">
        <v>15</v>
      </c>
      <c r="M320" s="159">
        <f t="shared" si="38"/>
        <v>0</v>
      </c>
      <c r="N320" s="159">
        <v>1.6000000000000001E-4</v>
      </c>
      <c r="O320" s="159">
        <f t="shared" si="39"/>
        <v>0.01</v>
      </c>
      <c r="P320" s="159">
        <v>0</v>
      </c>
      <c r="Q320" s="159">
        <f t="shared" si="40"/>
        <v>0</v>
      </c>
      <c r="R320" s="159"/>
      <c r="S320" s="159" t="s">
        <v>142</v>
      </c>
      <c r="T320" s="159" t="s">
        <v>142</v>
      </c>
      <c r="U320" s="159">
        <v>7.0000000000000007E-2</v>
      </c>
      <c r="V320" s="159">
        <f t="shared" si="41"/>
        <v>2.8</v>
      </c>
      <c r="W320" s="159"/>
      <c r="X320" s="159" t="s">
        <v>168</v>
      </c>
      <c r="Y320" s="150"/>
      <c r="Z320" s="150"/>
      <c r="AA320" s="150"/>
      <c r="AB320" s="150"/>
      <c r="AC320" s="150"/>
      <c r="AD320" s="150"/>
      <c r="AE320" s="150"/>
      <c r="AF320" s="150"/>
      <c r="AG320" s="150" t="s">
        <v>169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ht="20.399999999999999" outlineLevel="1" x14ac:dyDescent="0.25">
      <c r="A321" s="174">
        <v>145</v>
      </c>
      <c r="B321" s="175" t="s">
        <v>554</v>
      </c>
      <c r="C321" s="182" t="s">
        <v>555</v>
      </c>
      <c r="D321" s="176" t="s">
        <v>184</v>
      </c>
      <c r="E321" s="177">
        <v>65</v>
      </c>
      <c r="F321" s="178"/>
      <c r="G321" s="179">
        <f t="shared" si="35"/>
        <v>0</v>
      </c>
      <c r="H321" s="160">
        <v>30.07</v>
      </c>
      <c r="I321" s="159">
        <f t="shared" si="36"/>
        <v>1954.55</v>
      </c>
      <c r="J321" s="160">
        <v>34.53</v>
      </c>
      <c r="K321" s="159">
        <f t="shared" si="37"/>
        <v>2244.4499999999998</v>
      </c>
      <c r="L321" s="159">
        <v>15</v>
      </c>
      <c r="M321" s="159">
        <f t="shared" si="38"/>
        <v>0</v>
      </c>
      <c r="N321" s="159">
        <v>2.1000000000000001E-4</v>
      </c>
      <c r="O321" s="159">
        <f t="shared" si="39"/>
        <v>0.01</v>
      </c>
      <c r="P321" s="159">
        <v>0</v>
      </c>
      <c r="Q321" s="159">
        <f t="shared" si="40"/>
        <v>0</v>
      </c>
      <c r="R321" s="159"/>
      <c r="S321" s="159" t="s">
        <v>142</v>
      </c>
      <c r="T321" s="159" t="s">
        <v>142</v>
      </c>
      <c r="U321" s="159">
        <v>7.0000000000000007E-2</v>
      </c>
      <c r="V321" s="159">
        <f t="shared" si="41"/>
        <v>4.55</v>
      </c>
      <c r="W321" s="159"/>
      <c r="X321" s="159" t="s">
        <v>168</v>
      </c>
      <c r="Y321" s="150"/>
      <c r="Z321" s="150"/>
      <c r="AA321" s="150"/>
      <c r="AB321" s="150"/>
      <c r="AC321" s="150"/>
      <c r="AD321" s="150"/>
      <c r="AE321" s="150"/>
      <c r="AF321" s="150"/>
      <c r="AG321" s="150" t="s">
        <v>169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5">
      <c r="A322" s="174">
        <v>146</v>
      </c>
      <c r="B322" s="175" t="s">
        <v>556</v>
      </c>
      <c r="C322" s="182" t="s">
        <v>557</v>
      </c>
      <c r="D322" s="176" t="s">
        <v>184</v>
      </c>
      <c r="E322" s="177">
        <v>12</v>
      </c>
      <c r="F322" s="178"/>
      <c r="G322" s="179">
        <f t="shared" si="35"/>
        <v>0</v>
      </c>
      <c r="H322" s="160">
        <v>0</v>
      </c>
      <c r="I322" s="159">
        <f t="shared" si="36"/>
        <v>0</v>
      </c>
      <c r="J322" s="160">
        <v>30.9</v>
      </c>
      <c r="K322" s="159">
        <f t="shared" si="37"/>
        <v>370.8</v>
      </c>
      <c r="L322" s="159">
        <v>15</v>
      </c>
      <c r="M322" s="159">
        <f t="shared" si="38"/>
        <v>0</v>
      </c>
      <c r="N322" s="159">
        <v>0</v>
      </c>
      <c r="O322" s="159">
        <f t="shared" si="39"/>
        <v>0</v>
      </c>
      <c r="P322" s="159">
        <v>0</v>
      </c>
      <c r="Q322" s="159">
        <f t="shared" si="40"/>
        <v>0</v>
      </c>
      <c r="R322" s="159"/>
      <c r="S322" s="159" t="s">
        <v>142</v>
      </c>
      <c r="T322" s="159" t="s">
        <v>142</v>
      </c>
      <c r="U322" s="159">
        <v>6.2700000000000006E-2</v>
      </c>
      <c r="V322" s="159">
        <f t="shared" si="41"/>
        <v>0.75</v>
      </c>
      <c r="W322" s="159"/>
      <c r="X322" s="159" t="s">
        <v>168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169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5">
      <c r="A323" s="174">
        <v>147</v>
      </c>
      <c r="B323" s="175" t="s">
        <v>558</v>
      </c>
      <c r="C323" s="182" t="s">
        <v>559</v>
      </c>
      <c r="D323" s="176" t="s">
        <v>174</v>
      </c>
      <c r="E323" s="177">
        <v>17</v>
      </c>
      <c r="F323" s="178"/>
      <c r="G323" s="179">
        <f t="shared" si="35"/>
        <v>0</v>
      </c>
      <c r="H323" s="160">
        <v>0</v>
      </c>
      <c r="I323" s="159">
        <f t="shared" si="36"/>
        <v>0</v>
      </c>
      <c r="J323" s="160">
        <v>163</v>
      </c>
      <c r="K323" s="159">
        <f t="shared" si="37"/>
        <v>2771</v>
      </c>
      <c r="L323" s="159">
        <v>15</v>
      </c>
      <c r="M323" s="159">
        <f t="shared" si="38"/>
        <v>0</v>
      </c>
      <c r="N323" s="159">
        <v>0</v>
      </c>
      <c r="O323" s="159">
        <f t="shared" si="39"/>
        <v>0</v>
      </c>
      <c r="P323" s="159">
        <v>0</v>
      </c>
      <c r="Q323" s="159">
        <f t="shared" si="40"/>
        <v>0</v>
      </c>
      <c r="R323" s="159"/>
      <c r="S323" s="159" t="s">
        <v>142</v>
      </c>
      <c r="T323" s="159" t="s">
        <v>142</v>
      </c>
      <c r="U323" s="159">
        <v>0.33050000000000002</v>
      </c>
      <c r="V323" s="159">
        <f t="shared" si="41"/>
        <v>5.62</v>
      </c>
      <c r="W323" s="159"/>
      <c r="X323" s="159" t="s">
        <v>168</v>
      </c>
      <c r="Y323" s="150"/>
      <c r="Z323" s="150"/>
      <c r="AA323" s="150"/>
      <c r="AB323" s="150"/>
      <c r="AC323" s="150"/>
      <c r="AD323" s="150"/>
      <c r="AE323" s="150"/>
      <c r="AF323" s="150"/>
      <c r="AG323" s="150" t="s">
        <v>169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5">
      <c r="A324" s="174">
        <v>148</v>
      </c>
      <c r="B324" s="175" t="s">
        <v>560</v>
      </c>
      <c r="C324" s="182" t="s">
        <v>561</v>
      </c>
      <c r="D324" s="176" t="s">
        <v>174</v>
      </c>
      <c r="E324" s="177">
        <v>1</v>
      </c>
      <c r="F324" s="178"/>
      <c r="G324" s="179">
        <f t="shared" si="35"/>
        <v>0</v>
      </c>
      <c r="H324" s="160">
        <v>0</v>
      </c>
      <c r="I324" s="159">
        <f t="shared" si="36"/>
        <v>0</v>
      </c>
      <c r="J324" s="160">
        <v>172.5</v>
      </c>
      <c r="K324" s="159">
        <f t="shared" si="37"/>
        <v>172.5</v>
      </c>
      <c r="L324" s="159">
        <v>15</v>
      </c>
      <c r="M324" s="159">
        <f t="shared" si="38"/>
        <v>0</v>
      </c>
      <c r="N324" s="159">
        <v>0</v>
      </c>
      <c r="O324" s="159">
        <f t="shared" si="39"/>
        <v>0</v>
      </c>
      <c r="P324" s="159">
        <v>0</v>
      </c>
      <c r="Q324" s="159">
        <f t="shared" si="40"/>
        <v>0</v>
      </c>
      <c r="R324" s="159"/>
      <c r="S324" s="159" t="s">
        <v>142</v>
      </c>
      <c r="T324" s="159" t="s">
        <v>142</v>
      </c>
      <c r="U324" s="159">
        <v>0.35</v>
      </c>
      <c r="V324" s="159">
        <f t="shared" si="41"/>
        <v>0.35</v>
      </c>
      <c r="W324" s="159"/>
      <c r="X324" s="159" t="s">
        <v>168</v>
      </c>
      <c r="Y324" s="150"/>
      <c r="Z324" s="150"/>
      <c r="AA324" s="150"/>
      <c r="AB324" s="150"/>
      <c r="AC324" s="150"/>
      <c r="AD324" s="150"/>
      <c r="AE324" s="150"/>
      <c r="AF324" s="150"/>
      <c r="AG324" s="150" t="s">
        <v>169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5">
      <c r="A325" s="174">
        <v>149</v>
      </c>
      <c r="B325" s="175" t="s">
        <v>562</v>
      </c>
      <c r="C325" s="182" t="s">
        <v>563</v>
      </c>
      <c r="D325" s="176" t="s">
        <v>292</v>
      </c>
      <c r="E325" s="177">
        <v>1</v>
      </c>
      <c r="F325" s="178"/>
      <c r="G325" s="179">
        <f t="shared" si="35"/>
        <v>0</v>
      </c>
      <c r="H325" s="160">
        <v>0</v>
      </c>
      <c r="I325" s="159">
        <f t="shared" si="36"/>
        <v>0</v>
      </c>
      <c r="J325" s="160">
        <v>1500</v>
      </c>
      <c r="K325" s="159">
        <f t="shared" si="37"/>
        <v>1500</v>
      </c>
      <c r="L325" s="159">
        <v>15</v>
      </c>
      <c r="M325" s="159">
        <f t="shared" si="38"/>
        <v>0</v>
      </c>
      <c r="N325" s="159">
        <v>0</v>
      </c>
      <c r="O325" s="159">
        <f t="shared" si="39"/>
        <v>0</v>
      </c>
      <c r="P325" s="159">
        <v>0</v>
      </c>
      <c r="Q325" s="159">
        <f t="shared" si="40"/>
        <v>0</v>
      </c>
      <c r="R325" s="159"/>
      <c r="S325" s="159" t="s">
        <v>154</v>
      </c>
      <c r="T325" s="159" t="s">
        <v>143</v>
      </c>
      <c r="U325" s="159">
        <v>0</v>
      </c>
      <c r="V325" s="159">
        <f t="shared" si="41"/>
        <v>0</v>
      </c>
      <c r="W325" s="159"/>
      <c r="X325" s="159" t="s">
        <v>168</v>
      </c>
      <c r="Y325" s="150"/>
      <c r="Z325" s="150"/>
      <c r="AA325" s="150"/>
      <c r="AB325" s="150"/>
      <c r="AC325" s="150"/>
      <c r="AD325" s="150"/>
      <c r="AE325" s="150"/>
      <c r="AF325" s="150"/>
      <c r="AG325" s="150" t="s">
        <v>169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5">
      <c r="A326" s="174">
        <v>150</v>
      </c>
      <c r="B326" s="175" t="s">
        <v>564</v>
      </c>
      <c r="C326" s="182" t="s">
        <v>565</v>
      </c>
      <c r="D326" s="176" t="s">
        <v>305</v>
      </c>
      <c r="E326" s="177">
        <v>2</v>
      </c>
      <c r="F326" s="178"/>
      <c r="G326" s="179">
        <f t="shared" si="35"/>
        <v>0</v>
      </c>
      <c r="H326" s="160">
        <v>0</v>
      </c>
      <c r="I326" s="159">
        <f t="shared" si="36"/>
        <v>0</v>
      </c>
      <c r="J326" s="160">
        <v>518</v>
      </c>
      <c r="K326" s="159">
        <f t="shared" si="37"/>
        <v>1036</v>
      </c>
      <c r="L326" s="159">
        <v>15</v>
      </c>
      <c r="M326" s="159">
        <f t="shared" si="38"/>
        <v>0</v>
      </c>
      <c r="N326" s="159">
        <v>0</v>
      </c>
      <c r="O326" s="159">
        <f t="shared" si="39"/>
        <v>0</v>
      </c>
      <c r="P326" s="159">
        <v>0</v>
      </c>
      <c r="Q326" s="159">
        <f t="shared" si="40"/>
        <v>0</v>
      </c>
      <c r="R326" s="159"/>
      <c r="S326" s="159" t="s">
        <v>154</v>
      </c>
      <c r="T326" s="159" t="s">
        <v>143</v>
      </c>
      <c r="U326" s="159">
        <v>0</v>
      </c>
      <c r="V326" s="159">
        <f t="shared" si="41"/>
        <v>0</v>
      </c>
      <c r="W326" s="159"/>
      <c r="X326" s="159" t="s">
        <v>168</v>
      </c>
      <c r="Y326" s="150"/>
      <c r="Z326" s="150"/>
      <c r="AA326" s="150"/>
      <c r="AB326" s="150"/>
      <c r="AC326" s="150"/>
      <c r="AD326" s="150"/>
      <c r="AE326" s="150"/>
      <c r="AF326" s="150"/>
      <c r="AG326" s="150" t="s">
        <v>169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5">
      <c r="A327" s="174">
        <v>151</v>
      </c>
      <c r="B327" s="175" t="s">
        <v>566</v>
      </c>
      <c r="C327" s="182" t="s">
        <v>567</v>
      </c>
      <c r="D327" s="176" t="s">
        <v>305</v>
      </c>
      <c r="E327" s="177">
        <v>4</v>
      </c>
      <c r="F327" s="178"/>
      <c r="G327" s="179">
        <f t="shared" si="35"/>
        <v>0</v>
      </c>
      <c r="H327" s="160">
        <v>0</v>
      </c>
      <c r="I327" s="159">
        <f t="shared" si="36"/>
        <v>0</v>
      </c>
      <c r="J327" s="160">
        <v>350</v>
      </c>
      <c r="K327" s="159">
        <f t="shared" si="37"/>
        <v>1400</v>
      </c>
      <c r="L327" s="159">
        <v>15</v>
      </c>
      <c r="M327" s="159">
        <f t="shared" si="38"/>
        <v>0</v>
      </c>
      <c r="N327" s="159">
        <v>0</v>
      </c>
      <c r="O327" s="159">
        <f t="shared" si="39"/>
        <v>0</v>
      </c>
      <c r="P327" s="159">
        <v>0</v>
      </c>
      <c r="Q327" s="159">
        <f t="shared" si="40"/>
        <v>0</v>
      </c>
      <c r="R327" s="159"/>
      <c r="S327" s="159" t="s">
        <v>154</v>
      </c>
      <c r="T327" s="159" t="s">
        <v>143</v>
      </c>
      <c r="U327" s="159">
        <v>0</v>
      </c>
      <c r="V327" s="159">
        <f t="shared" si="41"/>
        <v>0</v>
      </c>
      <c r="W327" s="159"/>
      <c r="X327" s="159" t="s">
        <v>168</v>
      </c>
      <c r="Y327" s="150"/>
      <c r="Z327" s="150"/>
      <c r="AA327" s="150"/>
      <c r="AB327" s="150"/>
      <c r="AC327" s="150"/>
      <c r="AD327" s="150"/>
      <c r="AE327" s="150"/>
      <c r="AF327" s="150"/>
      <c r="AG327" s="150" t="s">
        <v>169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5">
      <c r="A328" s="174">
        <v>152</v>
      </c>
      <c r="B328" s="175" t="s">
        <v>568</v>
      </c>
      <c r="C328" s="182" t="s">
        <v>569</v>
      </c>
      <c r="D328" s="176" t="s">
        <v>195</v>
      </c>
      <c r="E328" s="177">
        <v>1</v>
      </c>
      <c r="F328" s="178"/>
      <c r="G328" s="179">
        <f t="shared" si="35"/>
        <v>0</v>
      </c>
      <c r="H328" s="160">
        <v>490</v>
      </c>
      <c r="I328" s="159">
        <f t="shared" si="36"/>
        <v>490</v>
      </c>
      <c r="J328" s="160">
        <v>0</v>
      </c>
      <c r="K328" s="159">
        <f t="shared" si="37"/>
        <v>0</v>
      </c>
      <c r="L328" s="159">
        <v>15</v>
      </c>
      <c r="M328" s="159">
        <f t="shared" si="38"/>
        <v>0</v>
      </c>
      <c r="N328" s="159">
        <v>0</v>
      </c>
      <c r="O328" s="159">
        <f t="shared" si="39"/>
        <v>0</v>
      </c>
      <c r="P328" s="159">
        <v>0</v>
      </c>
      <c r="Q328" s="159">
        <f t="shared" si="40"/>
        <v>0</v>
      </c>
      <c r="R328" s="159"/>
      <c r="S328" s="159" t="s">
        <v>154</v>
      </c>
      <c r="T328" s="159" t="s">
        <v>143</v>
      </c>
      <c r="U328" s="159">
        <v>0</v>
      </c>
      <c r="V328" s="159">
        <f t="shared" si="41"/>
        <v>0</v>
      </c>
      <c r="W328" s="159"/>
      <c r="X328" s="159" t="s">
        <v>196</v>
      </c>
      <c r="Y328" s="150"/>
      <c r="Z328" s="150"/>
      <c r="AA328" s="150"/>
      <c r="AB328" s="150"/>
      <c r="AC328" s="150"/>
      <c r="AD328" s="150"/>
      <c r="AE328" s="150"/>
      <c r="AF328" s="150"/>
      <c r="AG328" s="150" t="s">
        <v>197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5">
      <c r="A329" s="174">
        <v>153</v>
      </c>
      <c r="B329" s="175" t="s">
        <v>570</v>
      </c>
      <c r="C329" s="182" t="s">
        <v>571</v>
      </c>
      <c r="D329" s="176" t="s">
        <v>184</v>
      </c>
      <c r="E329" s="177">
        <v>12</v>
      </c>
      <c r="F329" s="178"/>
      <c r="G329" s="179">
        <f t="shared" si="35"/>
        <v>0</v>
      </c>
      <c r="H329" s="160">
        <v>103.5</v>
      </c>
      <c r="I329" s="159">
        <f t="shared" si="36"/>
        <v>1242</v>
      </c>
      <c r="J329" s="160">
        <v>0</v>
      </c>
      <c r="K329" s="159">
        <f t="shared" si="37"/>
        <v>0</v>
      </c>
      <c r="L329" s="159">
        <v>15</v>
      </c>
      <c r="M329" s="159">
        <f t="shared" si="38"/>
        <v>0</v>
      </c>
      <c r="N329" s="159">
        <v>5.2999999999999998E-4</v>
      </c>
      <c r="O329" s="159">
        <f t="shared" si="39"/>
        <v>0.01</v>
      </c>
      <c r="P329" s="159">
        <v>0</v>
      </c>
      <c r="Q329" s="159">
        <f t="shared" si="40"/>
        <v>0</v>
      </c>
      <c r="R329" s="159" t="s">
        <v>200</v>
      </c>
      <c r="S329" s="159" t="s">
        <v>142</v>
      </c>
      <c r="T329" s="159" t="s">
        <v>142</v>
      </c>
      <c r="U329" s="159">
        <v>0</v>
      </c>
      <c r="V329" s="159">
        <f t="shared" si="41"/>
        <v>0</v>
      </c>
      <c r="W329" s="159"/>
      <c r="X329" s="159" t="s">
        <v>196</v>
      </c>
      <c r="Y329" s="150"/>
      <c r="Z329" s="150"/>
      <c r="AA329" s="150"/>
      <c r="AB329" s="150"/>
      <c r="AC329" s="150"/>
      <c r="AD329" s="150"/>
      <c r="AE329" s="150"/>
      <c r="AF329" s="150"/>
      <c r="AG329" s="150" t="s">
        <v>197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5">
      <c r="A330" s="174">
        <v>154</v>
      </c>
      <c r="B330" s="175" t="s">
        <v>572</v>
      </c>
      <c r="C330" s="182" t="s">
        <v>573</v>
      </c>
      <c r="D330" s="176" t="s">
        <v>184</v>
      </c>
      <c r="E330" s="177">
        <v>5</v>
      </c>
      <c r="F330" s="178"/>
      <c r="G330" s="179">
        <f t="shared" si="35"/>
        <v>0</v>
      </c>
      <c r="H330" s="160">
        <v>17.2</v>
      </c>
      <c r="I330" s="159">
        <f t="shared" si="36"/>
        <v>86</v>
      </c>
      <c r="J330" s="160">
        <v>0</v>
      </c>
      <c r="K330" s="159">
        <f t="shared" si="37"/>
        <v>0</v>
      </c>
      <c r="L330" s="159">
        <v>15</v>
      </c>
      <c r="M330" s="159">
        <f t="shared" si="38"/>
        <v>0</v>
      </c>
      <c r="N330" s="159">
        <v>8.0000000000000007E-5</v>
      </c>
      <c r="O330" s="159">
        <f t="shared" si="39"/>
        <v>0</v>
      </c>
      <c r="P330" s="159">
        <v>0</v>
      </c>
      <c r="Q330" s="159">
        <f t="shared" si="40"/>
        <v>0</v>
      </c>
      <c r="R330" s="159" t="s">
        <v>200</v>
      </c>
      <c r="S330" s="159" t="s">
        <v>142</v>
      </c>
      <c r="T330" s="159" t="s">
        <v>142</v>
      </c>
      <c r="U330" s="159">
        <v>0</v>
      </c>
      <c r="V330" s="159">
        <f t="shared" si="41"/>
        <v>0</v>
      </c>
      <c r="W330" s="159"/>
      <c r="X330" s="159" t="s">
        <v>196</v>
      </c>
      <c r="Y330" s="150"/>
      <c r="Z330" s="150"/>
      <c r="AA330" s="150"/>
      <c r="AB330" s="150"/>
      <c r="AC330" s="150"/>
      <c r="AD330" s="150"/>
      <c r="AE330" s="150"/>
      <c r="AF330" s="150"/>
      <c r="AG330" s="150" t="s">
        <v>197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5">
      <c r="A331" s="174">
        <v>155</v>
      </c>
      <c r="B331" s="175" t="s">
        <v>574</v>
      </c>
      <c r="C331" s="182" t="s">
        <v>575</v>
      </c>
      <c r="D331" s="176" t="s">
        <v>184</v>
      </c>
      <c r="E331" s="177">
        <v>0.5</v>
      </c>
      <c r="F331" s="178"/>
      <c r="G331" s="179">
        <f t="shared" si="35"/>
        <v>0</v>
      </c>
      <c r="H331" s="160">
        <v>21.2</v>
      </c>
      <c r="I331" s="159">
        <f t="shared" si="36"/>
        <v>10.6</v>
      </c>
      <c r="J331" s="160">
        <v>0</v>
      </c>
      <c r="K331" s="159">
        <f t="shared" si="37"/>
        <v>0</v>
      </c>
      <c r="L331" s="159">
        <v>15</v>
      </c>
      <c r="M331" s="159">
        <f t="shared" si="38"/>
        <v>0</v>
      </c>
      <c r="N331" s="159">
        <v>6.0000000000000002E-5</v>
      </c>
      <c r="O331" s="159">
        <f t="shared" si="39"/>
        <v>0</v>
      </c>
      <c r="P331" s="159">
        <v>0</v>
      </c>
      <c r="Q331" s="159">
        <f t="shared" si="40"/>
        <v>0</v>
      </c>
      <c r="R331" s="159" t="s">
        <v>200</v>
      </c>
      <c r="S331" s="159" t="s">
        <v>142</v>
      </c>
      <c r="T331" s="159" t="s">
        <v>142</v>
      </c>
      <c r="U331" s="159">
        <v>0</v>
      </c>
      <c r="V331" s="159">
        <f t="shared" si="41"/>
        <v>0</v>
      </c>
      <c r="W331" s="159"/>
      <c r="X331" s="159" t="s">
        <v>196</v>
      </c>
      <c r="Y331" s="150"/>
      <c r="Z331" s="150"/>
      <c r="AA331" s="150"/>
      <c r="AB331" s="150"/>
      <c r="AC331" s="150"/>
      <c r="AD331" s="150"/>
      <c r="AE331" s="150"/>
      <c r="AF331" s="150"/>
      <c r="AG331" s="150" t="s">
        <v>197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5">
      <c r="A332" s="174">
        <v>156</v>
      </c>
      <c r="B332" s="175" t="s">
        <v>576</v>
      </c>
      <c r="C332" s="182" t="s">
        <v>577</v>
      </c>
      <c r="D332" s="176" t="s">
        <v>174</v>
      </c>
      <c r="E332" s="177">
        <v>7</v>
      </c>
      <c r="F332" s="178"/>
      <c r="G332" s="179">
        <f t="shared" si="35"/>
        <v>0</v>
      </c>
      <c r="H332" s="160">
        <v>143.5</v>
      </c>
      <c r="I332" s="159">
        <f t="shared" si="36"/>
        <v>1004.5</v>
      </c>
      <c r="J332" s="160">
        <v>0</v>
      </c>
      <c r="K332" s="159">
        <f t="shared" si="37"/>
        <v>0</v>
      </c>
      <c r="L332" s="159">
        <v>15</v>
      </c>
      <c r="M332" s="159">
        <f t="shared" si="38"/>
        <v>0</v>
      </c>
      <c r="N332" s="159">
        <v>1.0000000000000001E-5</v>
      </c>
      <c r="O332" s="159">
        <f t="shared" si="39"/>
        <v>0</v>
      </c>
      <c r="P332" s="159">
        <v>0</v>
      </c>
      <c r="Q332" s="159">
        <f t="shared" si="40"/>
        <v>0</v>
      </c>
      <c r="R332" s="159" t="s">
        <v>200</v>
      </c>
      <c r="S332" s="159" t="s">
        <v>142</v>
      </c>
      <c r="T332" s="159" t="s">
        <v>142</v>
      </c>
      <c r="U332" s="159">
        <v>0</v>
      </c>
      <c r="V332" s="159">
        <f t="shared" si="41"/>
        <v>0</v>
      </c>
      <c r="W332" s="159"/>
      <c r="X332" s="159" t="s">
        <v>196</v>
      </c>
      <c r="Y332" s="150"/>
      <c r="Z332" s="150"/>
      <c r="AA332" s="150"/>
      <c r="AB332" s="150"/>
      <c r="AC332" s="150"/>
      <c r="AD332" s="150"/>
      <c r="AE332" s="150"/>
      <c r="AF332" s="150"/>
      <c r="AG332" s="150" t="s">
        <v>197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5">
      <c r="A333" s="174">
        <v>157</v>
      </c>
      <c r="B333" s="175" t="s">
        <v>578</v>
      </c>
      <c r="C333" s="182" t="s">
        <v>579</v>
      </c>
      <c r="D333" s="176" t="s">
        <v>174</v>
      </c>
      <c r="E333" s="177">
        <v>1</v>
      </c>
      <c r="F333" s="178"/>
      <c r="G333" s="179">
        <f t="shared" si="35"/>
        <v>0</v>
      </c>
      <c r="H333" s="160">
        <v>557</v>
      </c>
      <c r="I333" s="159">
        <f t="shared" si="36"/>
        <v>557</v>
      </c>
      <c r="J333" s="160">
        <v>0</v>
      </c>
      <c r="K333" s="159">
        <f t="shared" si="37"/>
        <v>0</v>
      </c>
      <c r="L333" s="159">
        <v>15</v>
      </c>
      <c r="M333" s="159">
        <f t="shared" si="38"/>
        <v>0</v>
      </c>
      <c r="N333" s="159">
        <v>2.4000000000000001E-4</v>
      </c>
      <c r="O333" s="159">
        <f t="shared" si="39"/>
        <v>0</v>
      </c>
      <c r="P333" s="159">
        <v>0</v>
      </c>
      <c r="Q333" s="159">
        <f t="shared" si="40"/>
        <v>0</v>
      </c>
      <c r="R333" s="159" t="s">
        <v>200</v>
      </c>
      <c r="S333" s="159" t="s">
        <v>142</v>
      </c>
      <c r="T333" s="159" t="s">
        <v>142</v>
      </c>
      <c r="U333" s="159">
        <v>0</v>
      </c>
      <c r="V333" s="159">
        <f t="shared" si="41"/>
        <v>0</v>
      </c>
      <c r="W333" s="159"/>
      <c r="X333" s="159" t="s">
        <v>196</v>
      </c>
      <c r="Y333" s="150"/>
      <c r="Z333" s="150"/>
      <c r="AA333" s="150"/>
      <c r="AB333" s="150"/>
      <c r="AC333" s="150"/>
      <c r="AD333" s="150"/>
      <c r="AE333" s="150"/>
      <c r="AF333" s="150"/>
      <c r="AG333" s="150" t="s">
        <v>197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5">
      <c r="A334" s="174">
        <v>158</v>
      </c>
      <c r="B334" s="175" t="s">
        <v>580</v>
      </c>
      <c r="C334" s="182" t="s">
        <v>581</v>
      </c>
      <c r="D334" s="176" t="s">
        <v>174</v>
      </c>
      <c r="E334" s="177">
        <v>7</v>
      </c>
      <c r="F334" s="178"/>
      <c r="G334" s="179">
        <f t="shared" si="35"/>
        <v>0</v>
      </c>
      <c r="H334" s="160">
        <v>48.6</v>
      </c>
      <c r="I334" s="159">
        <f t="shared" si="36"/>
        <v>340.2</v>
      </c>
      <c r="J334" s="160">
        <v>0</v>
      </c>
      <c r="K334" s="159">
        <f t="shared" si="37"/>
        <v>0</v>
      </c>
      <c r="L334" s="159">
        <v>15</v>
      </c>
      <c r="M334" s="159">
        <f t="shared" si="38"/>
        <v>0</v>
      </c>
      <c r="N334" s="159">
        <v>1.0000000000000001E-5</v>
      </c>
      <c r="O334" s="159">
        <f t="shared" si="39"/>
        <v>0</v>
      </c>
      <c r="P334" s="159">
        <v>0</v>
      </c>
      <c r="Q334" s="159">
        <f t="shared" si="40"/>
        <v>0</v>
      </c>
      <c r="R334" s="159" t="s">
        <v>200</v>
      </c>
      <c r="S334" s="159" t="s">
        <v>142</v>
      </c>
      <c r="T334" s="159" t="s">
        <v>142</v>
      </c>
      <c r="U334" s="159">
        <v>0</v>
      </c>
      <c r="V334" s="159">
        <f t="shared" si="41"/>
        <v>0</v>
      </c>
      <c r="W334" s="159"/>
      <c r="X334" s="159" t="s">
        <v>196</v>
      </c>
      <c r="Y334" s="150"/>
      <c r="Z334" s="150"/>
      <c r="AA334" s="150"/>
      <c r="AB334" s="150"/>
      <c r="AC334" s="150"/>
      <c r="AD334" s="150"/>
      <c r="AE334" s="150"/>
      <c r="AF334" s="150"/>
      <c r="AG334" s="150" t="s">
        <v>197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5">
      <c r="A335" s="174">
        <v>159</v>
      </c>
      <c r="B335" s="175" t="s">
        <v>582</v>
      </c>
      <c r="C335" s="182" t="s">
        <v>583</v>
      </c>
      <c r="D335" s="176" t="s">
        <v>174</v>
      </c>
      <c r="E335" s="177">
        <v>7</v>
      </c>
      <c r="F335" s="178"/>
      <c r="G335" s="179">
        <f t="shared" si="35"/>
        <v>0</v>
      </c>
      <c r="H335" s="160">
        <v>30.8</v>
      </c>
      <c r="I335" s="159">
        <f t="shared" si="36"/>
        <v>215.6</v>
      </c>
      <c r="J335" s="160">
        <v>0</v>
      </c>
      <c r="K335" s="159">
        <f t="shared" si="37"/>
        <v>0</v>
      </c>
      <c r="L335" s="159">
        <v>15</v>
      </c>
      <c r="M335" s="159">
        <f t="shared" si="38"/>
        <v>0</v>
      </c>
      <c r="N335" s="159">
        <v>5.0000000000000002E-5</v>
      </c>
      <c r="O335" s="159">
        <f t="shared" si="39"/>
        <v>0</v>
      </c>
      <c r="P335" s="159">
        <v>0</v>
      </c>
      <c r="Q335" s="159">
        <f t="shared" si="40"/>
        <v>0</v>
      </c>
      <c r="R335" s="159" t="s">
        <v>200</v>
      </c>
      <c r="S335" s="159" t="s">
        <v>142</v>
      </c>
      <c r="T335" s="159" t="s">
        <v>142</v>
      </c>
      <c r="U335" s="159">
        <v>0</v>
      </c>
      <c r="V335" s="159">
        <f t="shared" si="41"/>
        <v>0</v>
      </c>
      <c r="W335" s="159"/>
      <c r="X335" s="159" t="s">
        <v>196</v>
      </c>
      <c r="Y335" s="150"/>
      <c r="Z335" s="150"/>
      <c r="AA335" s="150"/>
      <c r="AB335" s="150"/>
      <c r="AC335" s="150"/>
      <c r="AD335" s="150"/>
      <c r="AE335" s="150"/>
      <c r="AF335" s="150"/>
      <c r="AG335" s="150" t="s">
        <v>197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5">
      <c r="A336" s="174">
        <v>160</v>
      </c>
      <c r="B336" s="175" t="s">
        <v>584</v>
      </c>
      <c r="C336" s="182" t="s">
        <v>585</v>
      </c>
      <c r="D336" s="176" t="s">
        <v>174</v>
      </c>
      <c r="E336" s="177">
        <v>1</v>
      </c>
      <c r="F336" s="178"/>
      <c r="G336" s="179">
        <f t="shared" si="35"/>
        <v>0</v>
      </c>
      <c r="H336" s="160">
        <v>42.3</v>
      </c>
      <c r="I336" s="159">
        <f t="shared" si="36"/>
        <v>42.3</v>
      </c>
      <c r="J336" s="160">
        <v>0</v>
      </c>
      <c r="K336" s="159">
        <f t="shared" si="37"/>
        <v>0</v>
      </c>
      <c r="L336" s="159">
        <v>15</v>
      </c>
      <c r="M336" s="159">
        <f t="shared" si="38"/>
        <v>0</v>
      </c>
      <c r="N336" s="159">
        <v>0</v>
      </c>
      <c r="O336" s="159">
        <f t="shared" si="39"/>
        <v>0</v>
      </c>
      <c r="P336" s="159">
        <v>0</v>
      </c>
      <c r="Q336" s="159">
        <f t="shared" si="40"/>
        <v>0</v>
      </c>
      <c r="R336" s="159" t="s">
        <v>200</v>
      </c>
      <c r="S336" s="159" t="s">
        <v>142</v>
      </c>
      <c r="T336" s="159" t="s">
        <v>142</v>
      </c>
      <c r="U336" s="159">
        <v>0</v>
      </c>
      <c r="V336" s="159">
        <f t="shared" si="41"/>
        <v>0</v>
      </c>
      <c r="W336" s="159"/>
      <c r="X336" s="159" t="s">
        <v>196</v>
      </c>
      <c r="Y336" s="150"/>
      <c r="Z336" s="150"/>
      <c r="AA336" s="150"/>
      <c r="AB336" s="150"/>
      <c r="AC336" s="150"/>
      <c r="AD336" s="150"/>
      <c r="AE336" s="150"/>
      <c r="AF336" s="150"/>
      <c r="AG336" s="150" t="s">
        <v>197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5">
      <c r="A337" s="174">
        <v>161</v>
      </c>
      <c r="B337" s="175" t="s">
        <v>586</v>
      </c>
      <c r="C337" s="182" t="s">
        <v>587</v>
      </c>
      <c r="D337" s="176" t="s">
        <v>174</v>
      </c>
      <c r="E337" s="177">
        <v>17</v>
      </c>
      <c r="F337" s="178"/>
      <c r="G337" s="179">
        <f t="shared" si="35"/>
        <v>0</v>
      </c>
      <c r="H337" s="160">
        <v>13</v>
      </c>
      <c r="I337" s="159">
        <f t="shared" si="36"/>
        <v>221</v>
      </c>
      <c r="J337" s="160">
        <v>0</v>
      </c>
      <c r="K337" s="159">
        <f t="shared" si="37"/>
        <v>0</v>
      </c>
      <c r="L337" s="159">
        <v>15</v>
      </c>
      <c r="M337" s="159">
        <f t="shared" si="38"/>
        <v>0</v>
      </c>
      <c r="N337" s="159">
        <v>4.0000000000000003E-5</v>
      </c>
      <c r="O337" s="159">
        <f t="shared" si="39"/>
        <v>0</v>
      </c>
      <c r="P337" s="159">
        <v>0</v>
      </c>
      <c r="Q337" s="159">
        <f t="shared" si="40"/>
        <v>0</v>
      </c>
      <c r="R337" s="159" t="s">
        <v>200</v>
      </c>
      <c r="S337" s="159" t="s">
        <v>142</v>
      </c>
      <c r="T337" s="159" t="s">
        <v>142</v>
      </c>
      <c r="U337" s="159">
        <v>0</v>
      </c>
      <c r="V337" s="159">
        <f t="shared" si="41"/>
        <v>0</v>
      </c>
      <c r="W337" s="159"/>
      <c r="X337" s="159" t="s">
        <v>196</v>
      </c>
      <c r="Y337" s="150"/>
      <c r="Z337" s="150"/>
      <c r="AA337" s="150"/>
      <c r="AB337" s="150"/>
      <c r="AC337" s="150"/>
      <c r="AD337" s="150"/>
      <c r="AE337" s="150"/>
      <c r="AF337" s="150"/>
      <c r="AG337" s="150" t="s">
        <v>197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5">
      <c r="A338" s="174">
        <v>162</v>
      </c>
      <c r="B338" s="175" t="s">
        <v>588</v>
      </c>
      <c r="C338" s="182" t="s">
        <v>589</v>
      </c>
      <c r="D338" s="176" t="s">
        <v>174</v>
      </c>
      <c r="E338" s="177">
        <v>4</v>
      </c>
      <c r="F338" s="178"/>
      <c r="G338" s="179">
        <f t="shared" si="35"/>
        <v>0</v>
      </c>
      <c r="H338" s="160">
        <v>1043</v>
      </c>
      <c r="I338" s="159">
        <f t="shared" si="36"/>
        <v>4172</v>
      </c>
      <c r="J338" s="160">
        <v>0</v>
      </c>
      <c r="K338" s="159">
        <f t="shared" si="37"/>
        <v>0</v>
      </c>
      <c r="L338" s="159">
        <v>15</v>
      </c>
      <c r="M338" s="159">
        <f t="shared" si="38"/>
        <v>0</v>
      </c>
      <c r="N338" s="159">
        <v>4.0000000000000001E-3</v>
      </c>
      <c r="O338" s="159">
        <f t="shared" si="39"/>
        <v>0.02</v>
      </c>
      <c r="P338" s="159">
        <v>0</v>
      </c>
      <c r="Q338" s="159">
        <f t="shared" si="40"/>
        <v>0</v>
      </c>
      <c r="R338" s="159" t="s">
        <v>200</v>
      </c>
      <c r="S338" s="159" t="s">
        <v>142</v>
      </c>
      <c r="T338" s="159" t="s">
        <v>142</v>
      </c>
      <c r="U338" s="159">
        <v>0</v>
      </c>
      <c r="V338" s="159">
        <f t="shared" si="41"/>
        <v>0</v>
      </c>
      <c r="W338" s="159"/>
      <c r="X338" s="159" t="s">
        <v>196</v>
      </c>
      <c r="Y338" s="150"/>
      <c r="Z338" s="150"/>
      <c r="AA338" s="150"/>
      <c r="AB338" s="150"/>
      <c r="AC338" s="150"/>
      <c r="AD338" s="150"/>
      <c r="AE338" s="150"/>
      <c r="AF338" s="150"/>
      <c r="AG338" s="150" t="s">
        <v>197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5">
      <c r="A339" s="174">
        <v>163</v>
      </c>
      <c r="B339" s="175" t="s">
        <v>590</v>
      </c>
      <c r="C339" s="182" t="s">
        <v>591</v>
      </c>
      <c r="D339" s="176" t="s">
        <v>174</v>
      </c>
      <c r="E339" s="177">
        <v>2</v>
      </c>
      <c r="F339" s="178"/>
      <c r="G339" s="179">
        <f t="shared" si="35"/>
        <v>0</v>
      </c>
      <c r="H339" s="160">
        <v>1210</v>
      </c>
      <c r="I339" s="159">
        <f t="shared" si="36"/>
        <v>2420</v>
      </c>
      <c r="J339" s="160">
        <v>0</v>
      </c>
      <c r="K339" s="159">
        <f t="shared" si="37"/>
        <v>0</v>
      </c>
      <c r="L339" s="159">
        <v>15</v>
      </c>
      <c r="M339" s="159">
        <f t="shared" si="38"/>
        <v>0</v>
      </c>
      <c r="N339" s="159">
        <v>4.0000000000000001E-3</v>
      </c>
      <c r="O339" s="159">
        <f t="shared" si="39"/>
        <v>0.01</v>
      </c>
      <c r="P339" s="159">
        <v>0</v>
      </c>
      <c r="Q339" s="159">
        <f t="shared" si="40"/>
        <v>0</v>
      </c>
      <c r="R339" s="159"/>
      <c r="S339" s="159" t="s">
        <v>154</v>
      </c>
      <c r="T339" s="159" t="s">
        <v>143</v>
      </c>
      <c r="U339" s="159">
        <v>0</v>
      </c>
      <c r="V339" s="159">
        <f t="shared" si="41"/>
        <v>0</v>
      </c>
      <c r="W339" s="159"/>
      <c r="X339" s="159" t="s">
        <v>196</v>
      </c>
      <c r="Y339" s="150"/>
      <c r="Z339" s="150"/>
      <c r="AA339" s="150"/>
      <c r="AB339" s="150"/>
      <c r="AC339" s="150"/>
      <c r="AD339" s="150"/>
      <c r="AE339" s="150"/>
      <c r="AF339" s="150"/>
      <c r="AG339" s="150" t="s">
        <v>197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5">
      <c r="A340" s="174">
        <v>164</v>
      </c>
      <c r="B340" s="175" t="s">
        <v>592</v>
      </c>
      <c r="C340" s="182" t="s">
        <v>593</v>
      </c>
      <c r="D340" s="176" t="s">
        <v>174</v>
      </c>
      <c r="E340" s="177">
        <v>1</v>
      </c>
      <c r="F340" s="178"/>
      <c r="G340" s="179">
        <f t="shared" si="35"/>
        <v>0</v>
      </c>
      <c r="H340" s="160">
        <v>978</v>
      </c>
      <c r="I340" s="159">
        <f t="shared" si="36"/>
        <v>978</v>
      </c>
      <c r="J340" s="160">
        <v>0</v>
      </c>
      <c r="K340" s="159">
        <f t="shared" si="37"/>
        <v>0</v>
      </c>
      <c r="L340" s="159">
        <v>15</v>
      </c>
      <c r="M340" s="159">
        <f t="shared" si="38"/>
        <v>0</v>
      </c>
      <c r="N340" s="159">
        <v>2.63E-2</v>
      </c>
      <c r="O340" s="159">
        <f t="shared" si="39"/>
        <v>0.03</v>
      </c>
      <c r="P340" s="159">
        <v>0</v>
      </c>
      <c r="Q340" s="159">
        <f t="shared" si="40"/>
        <v>0</v>
      </c>
      <c r="R340" s="159"/>
      <c r="S340" s="159" t="s">
        <v>154</v>
      </c>
      <c r="T340" s="159" t="s">
        <v>143</v>
      </c>
      <c r="U340" s="159">
        <v>0</v>
      </c>
      <c r="V340" s="159">
        <f t="shared" si="41"/>
        <v>0</v>
      </c>
      <c r="W340" s="159"/>
      <c r="X340" s="159" t="s">
        <v>196</v>
      </c>
      <c r="Y340" s="150"/>
      <c r="Z340" s="150"/>
      <c r="AA340" s="150"/>
      <c r="AB340" s="150"/>
      <c r="AC340" s="150"/>
      <c r="AD340" s="150"/>
      <c r="AE340" s="150"/>
      <c r="AF340" s="150"/>
      <c r="AG340" s="150" t="s">
        <v>197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5">
      <c r="A341" s="174">
        <v>165</v>
      </c>
      <c r="B341" s="175" t="s">
        <v>594</v>
      </c>
      <c r="C341" s="182" t="s">
        <v>595</v>
      </c>
      <c r="D341" s="176" t="s">
        <v>174</v>
      </c>
      <c r="E341" s="177">
        <v>1</v>
      </c>
      <c r="F341" s="178"/>
      <c r="G341" s="179">
        <f t="shared" si="35"/>
        <v>0</v>
      </c>
      <c r="H341" s="160">
        <v>199.5</v>
      </c>
      <c r="I341" s="159">
        <f t="shared" si="36"/>
        <v>199.5</v>
      </c>
      <c r="J341" s="160">
        <v>0</v>
      </c>
      <c r="K341" s="159">
        <f t="shared" si="37"/>
        <v>0</v>
      </c>
      <c r="L341" s="159">
        <v>15</v>
      </c>
      <c r="M341" s="159">
        <f t="shared" si="38"/>
        <v>0</v>
      </c>
      <c r="N341" s="159">
        <v>1.8000000000000001E-4</v>
      </c>
      <c r="O341" s="159">
        <f t="shared" si="39"/>
        <v>0</v>
      </c>
      <c r="P341" s="159">
        <v>0</v>
      </c>
      <c r="Q341" s="159">
        <f t="shared" si="40"/>
        <v>0</v>
      </c>
      <c r="R341" s="159" t="s">
        <v>200</v>
      </c>
      <c r="S341" s="159" t="s">
        <v>142</v>
      </c>
      <c r="T341" s="159" t="s">
        <v>142</v>
      </c>
      <c r="U341" s="159">
        <v>0</v>
      </c>
      <c r="V341" s="159">
        <f t="shared" si="41"/>
        <v>0</v>
      </c>
      <c r="W341" s="159"/>
      <c r="X341" s="159" t="s">
        <v>196</v>
      </c>
      <c r="Y341" s="150"/>
      <c r="Z341" s="150"/>
      <c r="AA341" s="150"/>
      <c r="AB341" s="150"/>
      <c r="AC341" s="150"/>
      <c r="AD341" s="150"/>
      <c r="AE341" s="150"/>
      <c r="AF341" s="150"/>
      <c r="AG341" s="150" t="s">
        <v>197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5">
      <c r="A342" s="174">
        <v>166</v>
      </c>
      <c r="B342" s="175" t="s">
        <v>596</v>
      </c>
      <c r="C342" s="182" t="s">
        <v>597</v>
      </c>
      <c r="D342" s="176" t="s">
        <v>174</v>
      </c>
      <c r="E342" s="177">
        <v>1</v>
      </c>
      <c r="F342" s="178"/>
      <c r="G342" s="179">
        <f t="shared" si="35"/>
        <v>0</v>
      </c>
      <c r="H342" s="160">
        <v>145</v>
      </c>
      <c r="I342" s="159">
        <f t="shared" si="36"/>
        <v>145</v>
      </c>
      <c r="J342" s="160">
        <v>0</v>
      </c>
      <c r="K342" s="159">
        <f t="shared" si="37"/>
        <v>0</v>
      </c>
      <c r="L342" s="159">
        <v>15</v>
      </c>
      <c r="M342" s="159">
        <f t="shared" si="38"/>
        <v>0</v>
      </c>
      <c r="N342" s="159">
        <v>1.8000000000000001E-4</v>
      </c>
      <c r="O342" s="159">
        <f t="shared" si="39"/>
        <v>0</v>
      </c>
      <c r="P342" s="159">
        <v>0</v>
      </c>
      <c r="Q342" s="159">
        <f t="shared" si="40"/>
        <v>0</v>
      </c>
      <c r="R342" s="159" t="s">
        <v>200</v>
      </c>
      <c r="S342" s="159" t="s">
        <v>142</v>
      </c>
      <c r="T342" s="159" t="s">
        <v>142</v>
      </c>
      <c r="U342" s="159">
        <v>0</v>
      </c>
      <c r="V342" s="159">
        <f t="shared" si="41"/>
        <v>0</v>
      </c>
      <c r="W342" s="159"/>
      <c r="X342" s="159" t="s">
        <v>196</v>
      </c>
      <c r="Y342" s="150"/>
      <c r="Z342" s="150"/>
      <c r="AA342" s="150"/>
      <c r="AB342" s="150"/>
      <c r="AC342" s="150"/>
      <c r="AD342" s="150"/>
      <c r="AE342" s="150"/>
      <c r="AF342" s="150"/>
      <c r="AG342" s="150" t="s">
        <v>197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5">
      <c r="A343" s="174">
        <v>167</v>
      </c>
      <c r="B343" s="175" t="s">
        <v>598</v>
      </c>
      <c r="C343" s="182" t="s">
        <v>599</v>
      </c>
      <c r="D343" s="176" t="s">
        <v>174</v>
      </c>
      <c r="E343" s="177">
        <v>1</v>
      </c>
      <c r="F343" s="178"/>
      <c r="G343" s="179">
        <f t="shared" si="35"/>
        <v>0</v>
      </c>
      <c r="H343" s="160">
        <v>378</v>
      </c>
      <c r="I343" s="159">
        <f t="shared" si="36"/>
        <v>378</v>
      </c>
      <c r="J343" s="160">
        <v>0</v>
      </c>
      <c r="K343" s="159">
        <f t="shared" si="37"/>
        <v>0</v>
      </c>
      <c r="L343" s="159">
        <v>15</v>
      </c>
      <c r="M343" s="159">
        <f t="shared" si="38"/>
        <v>0</v>
      </c>
      <c r="N343" s="159">
        <v>4.0000000000000002E-4</v>
      </c>
      <c r="O343" s="159">
        <f t="shared" si="39"/>
        <v>0</v>
      </c>
      <c r="P343" s="159">
        <v>0</v>
      </c>
      <c r="Q343" s="159">
        <f t="shared" si="40"/>
        <v>0</v>
      </c>
      <c r="R343" s="159" t="s">
        <v>200</v>
      </c>
      <c r="S343" s="159" t="s">
        <v>142</v>
      </c>
      <c r="T343" s="159" t="s">
        <v>142</v>
      </c>
      <c r="U343" s="159">
        <v>0</v>
      </c>
      <c r="V343" s="159">
        <f t="shared" si="41"/>
        <v>0</v>
      </c>
      <c r="W343" s="159"/>
      <c r="X343" s="159" t="s">
        <v>196</v>
      </c>
      <c r="Y343" s="150"/>
      <c r="Z343" s="150"/>
      <c r="AA343" s="150"/>
      <c r="AB343" s="150"/>
      <c r="AC343" s="150"/>
      <c r="AD343" s="150"/>
      <c r="AE343" s="150"/>
      <c r="AF343" s="150"/>
      <c r="AG343" s="150" t="s">
        <v>197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5">
      <c r="A344" s="174">
        <v>168</v>
      </c>
      <c r="B344" s="175" t="s">
        <v>600</v>
      </c>
      <c r="C344" s="182" t="s">
        <v>601</v>
      </c>
      <c r="D344" s="176" t="s">
        <v>174</v>
      </c>
      <c r="E344" s="177">
        <v>1</v>
      </c>
      <c r="F344" s="178"/>
      <c r="G344" s="179">
        <f t="shared" si="35"/>
        <v>0</v>
      </c>
      <c r="H344" s="160">
        <v>885</v>
      </c>
      <c r="I344" s="159">
        <f t="shared" si="36"/>
        <v>885</v>
      </c>
      <c r="J344" s="160">
        <v>0</v>
      </c>
      <c r="K344" s="159">
        <f t="shared" si="37"/>
        <v>0</v>
      </c>
      <c r="L344" s="159">
        <v>15</v>
      </c>
      <c r="M344" s="159">
        <f t="shared" si="38"/>
        <v>0</v>
      </c>
      <c r="N344" s="159">
        <v>5.0000000000000001E-4</v>
      </c>
      <c r="O344" s="159">
        <f t="shared" si="39"/>
        <v>0</v>
      </c>
      <c r="P344" s="159">
        <v>0</v>
      </c>
      <c r="Q344" s="159">
        <f t="shared" si="40"/>
        <v>0</v>
      </c>
      <c r="R344" s="159" t="s">
        <v>200</v>
      </c>
      <c r="S344" s="159" t="s">
        <v>142</v>
      </c>
      <c r="T344" s="159" t="s">
        <v>142</v>
      </c>
      <c r="U344" s="159">
        <v>0</v>
      </c>
      <c r="V344" s="159">
        <f t="shared" si="41"/>
        <v>0</v>
      </c>
      <c r="W344" s="159"/>
      <c r="X344" s="159" t="s">
        <v>196</v>
      </c>
      <c r="Y344" s="150"/>
      <c r="Z344" s="150"/>
      <c r="AA344" s="150"/>
      <c r="AB344" s="150"/>
      <c r="AC344" s="150"/>
      <c r="AD344" s="150"/>
      <c r="AE344" s="150"/>
      <c r="AF344" s="150"/>
      <c r="AG344" s="150" t="s">
        <v>197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ht="20.399999999999999" outlineLevel="1" x14ac:dyDescent="0.25">
      <c r="A345" s="174">
        <v>169</v>
      </c>
      <c r="B345" s="175" t="s">
        <v>602</v>
      </c>
      <c r="C345" s="182" t="s">
        <v>603</v>
      </c>
      <c r="D345" s="176" t="s">
        <v>174</v>
      </c>
      <c r="E345" s="177">
        <v>1</v>
      </c>
      <c r="F345" s="178"/>
      <c r="G345" s="179">
        <f t="shared" si="35"/>
        <v>0</v>
      </c>
      <c r="H345" s="160">
        <v>1416</v>
      </c>
      <c r="I345" s="159">
        <f t="shared" si="36"/>
        <v>1416</v>
      </c>
      <c r="J345" s="160">
        <v>0</v>
      </c>
      <c r="K345" s="159">
        <f t="shared" si="37"/>
        <v>0</v>
      </c>
      <c r="L345" s="159">
        <v>15</v>
      </c>
      <c r="M345" s="159">
        <f t="shared" si="38"/>
        <v>0</v>
      </c>
      <c r="N345" s="159">
        <v>2.7E-4</v>
      </c>
      <c r="O345" s="159">
        <f t="shared" si="39"/>
        <v>0</v>
      </c>
      <c r="P345" s="159">
        <v>0</v>
      </c>
      <c r="Q345" s="159">
        <f t="shared" si="40"/>
        <v>0</v>
      </c>
      <c r="R345" s="159" t="s">
        <v>200</v>
      </c>
      <c r="S345" s="159" t="s">
        <v>142</v>
      </c>
      <c r="T345" s="159" t="s">
        <v>142</v>
      </c>
      <c r="U345" s="159">
        <v>0</v>
      </c>
      <c r="V345" s="159">
        <f t="shared" si="41"/>
        <v>0</v>
      </c>
      <c r="W345" s="159"/>
      <c r="X345" s="159" t="s">
        <v>196</v>
      </c>
      <c r="Y345" s="150"/>
      <c r="Z345" s="150"/>
      <c r="AA345" s="150"/>
      <c r="AB345" s="150"/>
      <c r="AC345" s="150"/>
      <c r="AD345" s="150"/>
      <c r="AE345" s="150"/>
      <c r="AF345" s="150"/>
      <c r="AG345" s="150" t="s">
        <v>197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5">
      <c r="A346" s="174">
        <v>170</v>
      </c>
      <c r="B346" s="175" t="s">
        <v>604</v>
      </c>
      <c r="C346" s="182" t="s">
        <v>605</v>
      </c>
      <c r="D346" s="176" t="s">
        <v>606</v>
      </c>
      <c r="E346" s="177">
        <v>15</v>
      </c>
      <c r="F346" s="178"/>
      <c r="G346" s="179">
        <f t="shared" si="35"/>
        <v>0</v>
      </c>
      <c r="H346" s="160">
        <v>12</v>
      </c>
      <c r="I346" s="159">
        <f t="shared" si="36"/>
        <v>180</v>
      </c>
      <c r="J346" s="160">
        <v>0</v>
      </c>
      <c r="K346" s="159">
        <f t="shared" si="37"/>
        <v>0</v>
      </c>
      <c r="L346" s="159">
        <v>15</v>
      </c>
      <c r="M346" s="159">
        <f t="shared" si="38"/>
        <v>0</v>
      </c>
      <c r="N346" s="159">
        <v>1</v>
      </c>
      <c r="O346" s="159">
        <f t="shared" si="39"/>
        <v>15</v>
      </c>
      <c r="P346" s="159">
        <v>0</v>
      </c>
      <c r="Q346" s="159">
        <f t="shared" si="40"/>
        <v>0</v>
      </c>
      <c r="R346" s="159" t="s">
        <v>200</v>
      </c>
      <c r="S346" s="159" t="s">
        <v>142</v>
      </c>
      <c r="T346" s="159" t="s">
        <v>143</v>
      </c>
      <c r="U346" s="159">
        <v>0</v>
      </c>
      <c r="V346" s="159">
        <f t="shared" si="41"/>
        <v>0</v>
      </c>
      <c r="W346" s="159"/>
      <c r="X346" s="159" t="s">
        <v>196</v>
      </c>
      <c r="Y346" s="150"/>
      <c r="Z346" s="150"/>
      <c r="AA346" s="150"/>
      <c r="AB346" s="150"/>
      <c r="AC346" s="150"/>
      <c r="AD346" s="150"/>
      <c r="AE346" s="150"/>
      <c r="AF346" s="150"/>
      <c r="AG346" s="150" t="s">
        <v>197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5">
      <c r="A347" s="174">
        <v>171</v>
      </c>
      <c r="B347" s="175" t="s">
        <v>607</v>
      </c>
      <c r="C347" s="182" t="s">
        <v>608</v>
      </c>
      <c r="D347" s="176" t="s">
        <v>292</v>
      </c>
      <c r="E347" s="177">
        <v>1</v>
      </c>
      <c r="F347" s="178"/>
      <c r="G347" s="179">
        <f t="shared" si="35"/>
        <v>0</v>
      </c>
      <c r="H347" s="160">
        <v>0</v>
      </c>
      <c r="I347" s="159">
        <f t="shared" si="36"/>
        <v>0</v>
      </c>
      <c r="J347" s="160">
        <v>3000</v>
      </c>
      <c r="K347" s="159">
        <f t="shared" si="37"/>
        <v>3000</v>
      </c>
      <c r="L347" s="159">
        <v>15</v>
      </c>
      <c r="M347" s="159">
        <f t="shared" si="38"/>
        <v>0</v>
      </c>
      <c r="N347" s="159">
        <v>0</v>
      </c>
      <c r="O347" s="159">
        <f t="shared" si="39"/>
        <v>0</v>
      </c>
      <c r="P347" s="159">
        <v>0</v>
      </c>
      <c r="Q347" s="159">
        <f t="shared" si="40"/>
        <v>0</v>
      </c>
      <c r="R347" s="159"/>
      <c r="S347" s="159" t="s">
        <v>154</v>
      </c>
      <c r="T347" s="159" t="s">
        <v>143</v>
      </c>
      <c r="U347" s="159">
        <v>0</v>
      </c>
      <c r="V347" s="159">
        <f t="shared" si="41"/>
        <v>0</v>
      </c>
      <c r="W347" s="159"/>
      <c r="X347" s="159" t="s">
        <v>205</v>
      </c>
      <c r="Y347" s="150"/>
      <c r="Z347" s="150"/>
      <c r="AA347" s="150"/>
      <c r="AB347" s="150"/>
      <c r="AC347" s="150"/>
      <c r="AD347" s="150"/>
      <c r="AE347" s="150"/>
      <c r="AF347" s="150"/>
      <c r="AG347" s="150" t="s">
        <v>206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x14ac:dyDescent="0.25">
      <c r="A348" s="162" t="s">
        <v>137</v>
      </c>
      <c r="B348" s="163" t="s">
        <v>105</v>
      </c>
      <c r="C348" s="181" t="s">
        <v>106</v>
      </c>
      <c r="D348" s="164"/>
      <c r="E348" s="165"/>
      <c r="F348" s="166"/>
      <c r="G348" s="167">
        <f>SUMIF(AG349:AG351,"&lt;&gt;NOR",G349:G351)</f>
        <v>0</v>
      </c>
      <c r="H348" s="161"/>
      <c r="I348" s="161">
        <f>SUM(I349:I351)</f>
        <v>227.07</v>
      </c>
      <c r="J348" s="161"/>
      <c r="K348" s="161">
        <f>SUM(K349:K351)</f>
        <v>215.93</v>
      </c>
      <c r="L348" s="161"/>
      <c r="M348" s="161">
        <f>SUM(M349:M351)</f>
        <v>0</v>
      </c>
      <c r="N348" s="161"/>
      <c r="O348" s="161">
        <f>SUM(O349:O351)</f>
        <v>0</v>
      </c>
      <c r="P348" s="161"/>
      <c r="Q348" s="161">
        <f>SUM(Q349:Q351)</f>
        <v>0</v>
      </c>
      <c r="R348" s="161"/>
      <c r="S348" s="161"/>
      <c r="T348" s="161"/>
      <c r="U348" s="161"/>
      <c r="V348" s="161">
        <f>SUM(V349:V351)</f>
        <v>0.44</v>
      </c>
      <c r="W348" s="161"/>
      <c r="X348" s="161"/>
      <c r="AG348" t="s">
        <v>138</v>
      </c>
    </row>
    <row r="349" spans="1:60" outlineLevel="1" x14ac:dyDescent="0.25">
      <c r="A349" s="174">
        <v>172</v>
      </c>
      <c r="B349" s="175" t="s">
        <v>609</v>
      </c>
      <c r="C349" s="182" t="s">
        <v>610</v>
      </c>
      <c r="D349" s="176" t="s">
        <v>174</v>
      </c>
      <c r="E349" s="177">
        <v>1</v>
      </c>
      <c r="F349" s="178"/>
      <c r="G349" s="179">
        <f>ROUND(E349*F349,2)</f>
        <v>0</v>
      </c>
      <c r="H349" s="160">
        <v>75.069999999999993</v>
      </c>
      <c r="I349" s="159">
        <f>ROUND(E349*H349,2)</f>
        <v>75.069999999999993</v>
      </c>
      <c r="J349" s="160">
        <v>116.43</v>
      </c>
      <c r="K349" s="159">
        <f>ROUND(E349*J349,2)</f>
        <v>116.43</v>
      </c>
      <c r="L349" s="159">
        <v>15</v>
      </c>
      <c r="M349" s="159">
        <f>G349*(1+L349/100)</f>
        <v>0</v>
      </c>
      <c r="N349" s="159">
        <v>0</v>
      </c>
      <c r="O349" s="159">
        <f>ROUND(E349*N349,2)</f>
        <v>0</v>
      </c>
      <c r="P349" s="159">
        <v>0</v>
      </c>
      <c r="Q349" s="159">
        <f>ROUND(E349*P349,2)</f>
        <v>0</v>
      </c>
      <c r="R349" s="159"/>
      <c r="S349" s="159" t="s">
        <v>142</v>
      </c>
      <c r="T349" s="159" t="s">
        <v>142</v>
      </c>
      <c r="U349" s="159">
        <v>0.23599999999999999</v>
      </c>
      <c r="V349" s="159">
        <f>ROUND(E349*U349,2)</f>
        <v>0.24</v>
      </c>
      <c r="W349" s="159"/>
      <c r="X349" s="159" t="s">
        <v>168</v>
      </c>
      <c r="Y349" s="150"/>
      <c r="Z349" s="150"/>
      <c r="AA349" s="150"/>
      <c r="AB349" s="150"/>
      <c r="AC349" s="150"/>
      <c r="AD349" s="150"/>
      <c r="AE349" s="150"/>
      <c r="AF349" s="150"/>
      <c r="AG349" s="150" t="s">
        <v>169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5">
      <c r="A350" s="174">
        <v>173</v>
      </c>
      <c r="B350" s="175" t="s">
        <v>611</v>
      </c>
      <c r="C350" s="182" t="s">
        <v>612</v>
      </c>
      <c r="D350" s="176" t="s">
        <v>174</v>
      </c>
      <c r="E350" s="177">
        <v>1</v>
      </c>
      <c r="F350" s="178"/>
      <c r="G350" s="179">
        <f>ROUND(E350*F350,2)</f>
        <v>0</v>
      </c>
      <c r="H350" s="160">
        <v>0</v>
      </c>
      <c r="I350" s="159">
        <f>ROUND(E350*H350,2)</f>
        <v>0</v>
      </c>
      <c r="J350" s="160">
        <v>99.5</v>
      </c>
      <c r="K350" s="159">
        <f>ROUND(E350*J350,2)</f>
        <v>99.5</v>
      </c>
      <c r="L350" s="159">
        <v>15</v>
      </c>
      <c r="M350" s="159">
        <f>G350*(1+L350/100)</f>
        <v>0</v>
      </c>
      <c r="N350" s="159">
        <v>0</v>
      </c>
      <c r="O350" s="159">
        <f>ROUND(E350*N350,2)</f>
        <v>0</v>
      </c>
      <c r="P350" s="159">
        <v>0</v>
      </c>
      <c r="Q350" s="159">
        <f>ROUND(E350*P350,2)</f>
        <v>0</v>
      </c>
      <c r="R350" s="159"/>
      <c r="S350" s="159" t="s">
        <v>142</v>
      </c>
      <c r="T350" s="159" t="s">
        <v>142</v>
      </c>
      <c r="U350" s="159">
        <v>0.20166999999999999</v>
      </c>
      <c r="V350" s="159">
        <f>ROUND(E350*U350,2)</f>
        <v>0.2</v>
      </c>
      <c r="W350" s="159"/>
      <c r="X350" s="159" t="s">
        <v>168</v>
      </c>
      <c r="Y350" s="150"/>
      <c r="Z350" s="150"/>
      <c r="AA350" s="150"/>
      <c r="AB350" s="150"/>
      <c r="AC350" s="150"/>
      <c r="AD350" s="150"/>
      <c r="AE350" s="150"/>
      <c r="AF350" s="150"/>
      <c r="AG350" s="150" t="s">
        <v>169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5">
      <c r="A351" s="174">
        <v>174</v>
      </c>
      <c r="B351" s="175" t="s">
        <v>613</v>
      </c>
      <c r="C351" s="182" t="s">
        <v>614</v>
      </c>
      <c r="D351" s="176" t="s">
        <v>174</v>
      </c>
      <c r="E351" s="177">
        <v>1</v>
      </c>
      <c r="F351" s="178"/>
      <c r="G351" s="179">
        <f>ROUND(E351*F351,2)</f>
        <v>0</v>
      </c>
      <c r="H351" s="160">
        <v>152</v>
      </c>
      <c r="I351" s="159">
        <f>ROUND(E351*H351,2)</f>
        <v>152</v>
      </c>
      <c r="J351" s="160">
        <v>0</v>
      </c>
      <c r="K351" s="159">
        <f>ROUND(E351*J351,2)</f>
        <v>0</v>
      </c>
      <c r="L351" s="159">
        <v>15</v>
      </c>
      <c r="M351" s="159">
        <f>G351*(1+L351/100)</f>
        <v>0</v>
      </c>
      <c r="N351" s="159">
        <v>1.0000000000000001E-5</v>
      </c>
      <c r="O351" s="159">
        <f>ROUND(E351*N351,2)</f>
        <v>0</v>
      </c>
      <c r="P351" s="159">
        <v>0</v>
      </c>
      <c r="Q351" s="159">
        <f>ROUND(E351*P351,2)</f>
        <v>0</v>
      </c>
      <c r="R351" s="159" t="s">
        <v>200</v>
      </c>
      <c r="S351" s="159" t="s">
        <v>142</v>
      </c>
      <c r="T351" s="159" t="s">
        <v>142</v>
      </c>
      <c r="U351" s="159">
        <v>0</v>
      </c>
      <c r="V351" s="159">
        <f>ROUND(E351*U351,2)</f>
        <v>0</v>
      </c>
      <c r="W351" s="159"/>
      <c r="X351" s="159" t="s">
        <v>196</v>
      </c>
      <c r="Y351" s="150"/>
      <c r="Z351" s="150"/>
      <c r="AA351" s="150"/>
      <c r="AB351" s="150"/>
      <c r="AC351" s="150"/>
      <c r="AD351" s="150"/>
      <c r="AE351" s="150"/>
      <c r="AF351" s="150"/>
      <c r="AG351" s="150" t="s">
        <v>197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x14ac:dyDescent="0.25">
      <c r="A352" s="162" t="s">
        <v>137</v>
      </c>
      <c r="B352" s="163" t="s">
        <v>107</v>
      </c>
      <c r="C352" s="181" t="s">
        <v>108</v>
      </c>
      <c r="D352" s="164"/>
      <c r="E352" s="165"/>
      <c r="F352" s="166"/>
      <c r="G352" s="167">
        <f>SUMIF(AG353:AG361,"&lt;&gt;NOR",G353:G361)</f>
        <v>0</v>
      </c>
      <c r="H352" s="161"/>
      <c r="I352" s="161">
        <f>SUM(I353:I361)</f>
        <v>0</v>
      </c>
      <c r="J352" s="161"/>
      <c r="K352" s="161">
        <f>SUM(K353:K361)</f>
        <v>3739.5800000000004</v>
      </c>
      <c r="L352" s="161"/>
      <c r="M352" s="161">
        <f>SUM(M353:M361)</f>
        <v>0</v>
      </c>
      <c r="N352" s="161"/>
      <c r="O352" s="161">
        <f>SUM(O353:O361)</f>
        <v>0</v>
      </c>
      <c r="P352" s="161"/>
      <c r="Q352" s="161">
        <f>SUM(Q353:Q361)</f>
        <v>0</v>
      </c>
      <c r="R352" s="161"/>
      <c r="S352" s="161"/>
      <c r="T352" s="161"/>
      <c r="U352" s="161"/>
      <c r="V352" s="161">
        <f>SUM(V353:V361)</f>
        <v>5.830000000000001</v>
      </c>
      <c r="W352" s="161"/>
      <c r="X352" s="161"/>
      <c r="AG352" t="s">
        <v>138</v>
      </c>
    </row>
    <row r="353" spans="1:60" outlineLevel="1" x14ac:dyDescent="0.25">
      <c r="A353" s="174">
        <v>175</v>
      </c>
      <c r="B353" s="175" t="s">
        <v>615</v>
      </c>
      <c r="C353" s="182" t="s">
        <v>616</v>
      </c>
      <c r="D353" s="176" t="s">
        <v>617</v>
      </c>
      <c r="E353" s="177">
        <v>2</v>
      </c>
      <c r="F353" s="178"/>
      <c r="G353" s="179">
        <f t="shared" ref="G353:G361" si="42">ROUND(E353*F353,2)</f>
        <v>0</v>
      </c>
      <c r="H353" s="160">
        <v>0</v>
      </c>
      <c r="I353" s="159">
        <f t="shared" ref="I353:I361" si="43">ROUND(E353*H353,2)</f>
        <v>0</v>
      </c>
      <c r="J353" s="160">
        <v>49.7</v>
      </c>
      <c r="K353" s="159">
        <f t="shared" ref="K353:K361" si="44">ROUND(E353*J353,2)</f>
        <v>99.4</v>
      </c>
      <c r="L353" s="159">
        <v>15</v>
      </c>
      <c r="M353" s="159">
        <f t="shared" ref="M353:M361" si="45">G353*(1+L353/100)</f>
        <v>0</v>
      </c>
      <c r="N353" s="159">
        <v>0</v>
      </c>
      <c r="O353" s="159">
        <f t="shared" ref="O353:O361" si="46">ROUND(E353*N353,2)</f>
        <v>0</v>
      </c>
      <c r="P353" s="159">
        <v>0</v>
      </c>
      <c r="Q353" s="159">
        <f t="shared" ref="Q353:Q361" si="47">ROUND(E353*P353,2)</f>
        <v>0</v>
      </c>
      <c r="R353" s="159"/>
      <c r="S353" s="159" t="s">
        <v>142</v>
      </c>
      <c r="T353" s="159" t="s">
        <v>142</v>
      </c>
      <c r="U353" s="159">
        <v>0</v>
      </c>
      <c r="V353" s="159">
        <f t="shared" ref="V353:V361" si="48">ROUND(E353*U353,2)</f>
        <v>0</v>
      </c>
      <c r="W353" s="159"/>
      <c r="X353" s="159" t="s">
        <v>168</v>
      </c>
      <c r="Y353" s="150"/>
      <c r="Z353" s="150"/>
      <c r="AA353" s="150"/>
      <c r="AB353" s="150"/>
      <c r="AC353" s="150"/>
      <c r="AD353" s="150"/>
      <c r="AE353" s="150"/>
      <c r="AF353" s="150"/>
      <c r="AG353" s="150" t="s">
        <v>169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5">
      <c r="A354" s="174">
        <v>176</v>
      </c>
      <c r="B354" s="175" t="s">
        <v>618</v>
      </c>
      <c r="C354" s="182" t="s">
        <v>619</v>
      </c>
      <c r="D354" s="176" t="s">
        <v>167</v>
      </c>
      <c r="E354" s="177">
        <v>1.17134</v>
      </c>
      <c r="F354" s="178"/>
      <c r="G354" s="179">
        <f t="shared" si="42"/>
        <v>0</v>
      </c>
      <c r="H354" s="160">
        <v>0</v>
      </c>
      <c r="I354" s="159">
        <f t="shared" si="43"/>
        <v>0</v>
      </c>
      <c r="J354" s="160">
        <v>168.5</v>
      </c>
      <c r="K354" s="159">
        <f t="shared" si="44"/>
        <v>197.37</v>
      </c>
      <c r="L354" s="159">
        <v>15</v>
      </c>
      <c r="M354" s="159">
        <f t="shared" si="45"/>
        <v>0</v>
      </c>
      <c r="N354" s="159">
        <v>0</v>
      </c>
      <c r="O354" s="159">
        <f t="shared" si="46"/>
        <v>0</v>
      </c>
      <c r="P354" s="159">
        <v>0</v>
      </c>
      <c r="Q354" s="159">
        <f t="shared" si="47"/>
        <v>0</v>
      </c>
      <c r="R354" s="159"/>
      <c r="S354" s="159" t="s">
        <v>142</v>
      </c>
      <c r="T354" s="159" t="s">
        <v>142</v>
      </c>
      <c r="U354" s="159">
        <v>0.27700000000000002</v>
      </c>
      <c r="V354" s="159">
        <f t="shared" si="48"/>
        <v>0.32</v>
      </c>
      <c r="W354" s="159"/>
      <c r="X354" s="159" t="s">
        <v>620</v>
      </c>
      <c r="Y354" s="150"/>
      <c r="Z354" s="150"/>
      <c r="AA354" s="150"/>
      <c r="AB354" s="150"/>
      <c r="AC354" s="150"/>
      <c r="AD354" s="150"/>
      <c r="AE354" s="150"/>
      <c r="AF354" s="150"/>
      <c r="AG354" s="150" t="s">
        <v>621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5">
      <c r="A355" s="174">
        <v>177</v>
      </c>
      <c r="B355" s="175" t="s">
        <v>622</v>
      </c>
      <c r="C355" s="182" t="s">
        <v>623</v>
      </c>
      <c r="D355" s="176" t="s">
        <v>167</v>
      </c>
      <c r="E355" s="177">
        <v>1.17134</v>
      </c>
      <c r="F355" s="178"/>
      <c r="G355" s="179">
        <f t="shared" si="42"/>
        <v>0</v>
      </c>
      <c r="H355" s="160">
        <v>0</v>
      </c>
      <c r="I355" s="159">
        <f t="shared" si="43"/>
        <v>0</v>
      </c>
      <c r="J355" s="160">
        <v>706</v>
      </c>
      <c r="K355" s="159">
        <f t="shared" si="44"/>
        <v>826.97</v>
      </c>
      <c r="L355" s="159">
        <v>15</v>
      </c>
      <c r="M355" s="159">
        <f t="shared" si="45"/>
        <v>0</v>
      </c>
      <c r="N355" s="159">
        <v>0</v>
      </c>
      <c r="O355" s="159">
        <f t="shared" si="46"/>
        <v>0</v>
      </c>
      <c r="P355" s="159">
        <v>0</v>
      </c>
      <c r="Q355" s="159">
        <f t="shared" si="47"/>
        <v>0</v>
      </c>
      <c r="R355" s="159"/>
      <c r="S355" s="159" t="s">
        <v>142</v>
      </c>
      <c r="T355" s="159" t="s">
        <v>142</v>
      </c>
      <c r="U355" s="159">
        <v>2.0089999999999999</v>
      </c>
      <c r="V355" s="159">
        <f t="shared" si="48"/>
        <v>2.35</v>
      </c>
      <c r="W355" s="159"/>
      <c r="X355" s="159" t="s">
        <v>620</v>
      </c>
      <c r="Y355" s="150"/>
      <c r="Z355" s="150"/>
      <c r="AA355" s="150"/>
      <c r="AB355" s="150"/>
      <c r="AC355" s="150"/>
      <c r="AD355" s="150"/>
      <c r="AE355" s="150"/>
      <c r="AF355" s="150"/>
      <c r="AG355" s="150" t="s">
        <v>621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5">
      <c r="A356" s="174">
        <v>178</v>
      </c>
      <c r="B356" s="175" t="s">
        <v>624</v>
      </c>
      <c r="C356" s="182" t="s">
        <v>625</v>
      </c>
      <c r="D356" s="176" t="s">
        <v>167</v>
      </c>
      <c r="E356" s="177">
        <v>1.17134</v>
      </c>
      <c r="F356" s="178"/>
      <c r="G356" s="179">
        <f t="shared" si="42"/>
        <v>0</v>
      </c>
      <c r="H356" s="160">
        <v>0</v>
      </c>
      <c r="I356" s="159">
        <f t="shared" si="43"/>
        <v>0</v>
      </c>
      <c r="J356" s="160">
        <v>337</v>
      </c>
      <c r="K356" s="159">
        <f t="shared" si="44"/>
        <v>394.74</v>
      </c>
      <c r="L356" s="159">
        <v>15</v>
      </c>
      <c r="M356" s="159">
        <f t="shared" si="45"/>
        <v>0</v>
      </c>
      <c r="N356" s="159">
        <v>0</v>
      </c>
      <c r="O356" s="159">
        <f t="shared" si="46"/>
        <v>0</v>
      </c>
      <c r="P356" s="159">
        <v>0</v>
      </c>
      <c r="Q356" s="159">
        <f t="shared" si="47"/>
        <v>0</v>
      </c>
      <c r="R356" s="159"/>
      <c r="S356" s="159" t="s">
        <v>142</v>
      </c>
      <c r="T356" s="159" t="s">
        <v>142</v>
      </c>
      <c r="U356" s="159">
        <v>0.95899999999999996</v>
      </c>
      <c r="V356" s="159">
        <f t="shared" si="48"/>
        <v>1.1200000000000001</v>
      </c>
      <c r="W356" s="159"/>
      <c r="X356" s="159" t="s">
        <v>620</v>
      </c>
      <c r="Y356" s="150"/>
      <c r="Z356" s="150"/>
      <c r="AA356" s="150"/>
      <c r="AB356" s="150"/>
      <c r="AC356" s="150"/>
      <c r="AD356" s="150"/>
      <c r="AE356" s="150"/>
      <c r="AF356" s="150"/>
      <c r="AG356" s="150" t="s">
        <v>621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5">
      <c r="A357" s="174">
        <v>179</v>
      </c>
      <c r="B357" s="175" t="s">
        <v>626</v>
      </c>
      <c r="C357" s="182" t="s">
        <v>627</v>
      </c>
      <c r="D357" s="176" t="s">
        <v>167</v>
      </c>
      <c r="E357" s="177">
        <v>1.17134</v>
      </c>
      <c r="F357" s="178"/>
      <c r="G357" s="179">
        <f t="shared" si="42"/>
        <v>0</v>
      </c>
      <c r="H357" s="160">
        <v>0</v>
      </c>
      <c r="I357" s="159">
        <f t="shared" si="43"/>
        <v>0</v>
      </c>
      <c r="J357" s="160">
        <v>234.5</v>
      </c>
      <c r="K357" s="159">
        <f t="shared" si="44"/>
        <v>274.68</v>
      </c>
      <c r="L357" s="159">
        <v>15</v>
      </c>
      <c r="M357" s="159">
        <f t="shared" si="45"/>
        <v>0</v>
      </c>
      <c r="N357" s="159">
        <v>0</v>
      </c>
      <c r="O357" s="159">
        <f t="shared" si="46"/>
        <v>0</v>
      </c>
      <c r="P357" s="159">
        <v>0</v>
      </c>
      <c r="Q357" s="159">
        <f t="shared" si="47"/>
        <v>0</v>
      </c>
      <c r="R357" s="159"/>
      <c r="S357" s="159" t="s">
        <v>142</v>
      </c>
      <c r="T357" s="159" t="s">
        <v>142</v>
      </c>
      <c r="U357" s="159">
        <v>0.49</v>
      </c>
      <c r="V357" s="159">
        <f t="shared" si="48"/>
        <v>0.56999999999999995</v>
      </c>
      <c r="W357" s="159"/>
      <c r="X357" s="159" t="s">
        <v>620</v>
      </c>
      <c r="Y357" s="150"/>
      <c r="Z357" s="150"/>
      <c r="AA357" s="150"/>
      <c r="AB357" s="150"/>
      <c r="AC357" s="150"/>
      <c r="AD357" s="150"/>
      <c r="AE357" s="150"/>
      <c r="AF357" s="150"/>
      <c r="AG357" s="150" t="s">
        <v>621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5">
      <c r="A358" s="174">
        <v>180</v>
      </c>
      <c r="B358" s="175" t="s">
        <v>628</v>
      </c>
      <c r="C358" s="182" t="s">
        <v>629</v>
      </c>
      <c r="D358" s="176" t="s">
        <v>167</v>
      </c>
      <c r="E358" s="177">
        <v>23.4268</v>
      </c>
      <c r="F358" s="178"/>
      <c r="G358" s="179">
        <f t="shared" si="42"/>
        <v>0</v>
      </c>
      <c r="H358" s="160">
        <v>0</v>
      </c>
      <c r="I358" s="159">
        <f t="shared" si="43"/>
        <v>0</v>
      </c>
      <c r="J358" s="160">
        <v>16</v>
      </c>
      <c r="K358" s="159">
        <f t="shared" si="44"/>
        <v>374.83</v>
      </c>
      <c r="L358" s="159">
        <v>15</v>
      </c>
      <c r="M358" s="159">
        <f t="shared" si="45"/>
        <v>0</v>
      </c>
      <c r="N358" s="159">
        <v>0</v>
      </c>
      <c r="O358" s="159">
        <f t="shared" si="46"/>
        <v>0</v>
      </c>
      <c r="P358" s="159">
        <v>0</v>
      </c>
      <c r="Q358" s="159">
        <f t="shared" si="47"/>
        <v>0</v>
      </c>
      <c r="R358" s="159"/>
      <c r="S358" s="159" t="s">
        <v>142</v>
      </c>
      <c r="T358" s="159" t="s">
        <v>142</v>
      </c>
      <c r="U358" s="159">
        <v>0</v>
      </c>
      <c r="V358" s="159">
        <f t="shared" si="48"/>
        <v>0</v>
      </c>
      <c r="W358" s="159"/>
      <c r="X358" s="159" t="s">
        <v>620</v>
      </c>
      <c r="Y358" s="150"/>
      <c r="Z358" s="150"/>
      <c r="AA358" s="150"/>
      <c r="AB358" s="150"/>
      <c r="AC358" s="150"/>
      <c r="AD358" s="150"/>
      <c r="AE358" s="150"/>
      <c r="AF358" s="150"/>
      <c r="AG358" s="150" t="s">
        <v>621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5">
      <c r="A359" s="174">
        <v>181</v>
      </c>
      <c r="B359" s="175" t="s">
        <v>630</v>
      </c>
      <c r="C359" s="182" t="s">
        <v>631</v>
      </c>
      <c r="D359" s="176" t="s">
        <v>167</v>
      </c>
      <c r="E359" s="177">
        <v>1.17134</v>
      </c>
      <c r="F359" s="178"/>
      <c r="G359" s="179">
        <f t="shared" si="42"/>
        <v>0</v>
      </c>
      <c r="H359" s="160">
        <v>0</v>
      </c>
      <c r="I359" s="159">
        <f t="shared" si="43"/>
        <v>0</v>
      </c>
      <c r="J359" s="160">
        <v>331</v>
      </c>
      <c r="K359" s="159">
        <f t="shared" si="44"/>
        <v>387.71</v>
      </c>
      <c r="L359" s="159">
        <v>15</v>
      </c>
      <c r="M359" s="159">
        <f t="shared" si="45"/>
        <v>0</v>
      </c>
      <c r="N359" s="159">
        <v>0</v>
      </c>
      <c r="O359" s="159">
        <f t="shared" si="46"/>
        <v>0</v>
      </c>
      <c r="P359" s="159">
        <v>0</v>
      </c>
      <c r="Q359" s="159">
        <f t="shared" si="47"/>
        <v>0</v>
      </c>
      <c r="R359" s="159"/>
      <c r="S359" s="159" t="s">
        <v>142</v>
      </c>
      <c r="T359" s="159" t="s">
        <v>142</v>
      </c>
      <c r="U359" s="159">
        <v>0.94199999999999995</v>
      </c>
      <c r="V359" s="159">
        <f t="shared" si="48"/>
        <v>1.1000000000000001</v>
      </c>
      <c r="W359" s="159"/>
      <c r="X359" s="159" t="s">
        <v>620</v>
      </c>
      <c r="Y359" s="150"/>
      <c r="Z359" s="150"/>
      <c r="AA359" s="150"/>
      <c r="AB359" s="150"/>
      <c r="AC359" s="150"/>
      <c r="AD359" s="150"/>
      <c r="AE359" s="150"/>
      <c r="AF359" s="150"/>
      <c r="AG359" s="150" t="s">
        <v>621</v>
      </c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5">
      <c r="A360" s="174">
        <v>182</v>
      </c>
      <c r="B360" s="175" t="s">
        <v>632</v>
      </c>
      <c r="C360" s="182" t="s">
        <v>633</v>
      </c>
      <c r="D360" s="176" t="s">
        <v>167</v>
      </c>
      <c r="E360" s="177">
        <v>3.5140199999999999</v>
      </c>
      <c r="F360" s="178"/>
      <c r="G360" s="179">
        <f t="shared" si="42"/>
        <v>0</v>
      </c>
      <c r="H360" s="160">
        <v>0</v>
      </c>
      <c r="I360" s="159">
        <f t="shared" si="43"/>
        <v>0</v>
      </c>
      <c r="J360" s="160">
        <v>36.9</v>
      </c>
      <c r="K360" s="159">
        <f t="shared" si="44"/>
        <v>129.66999999999999</v>
      </c>
      <c r="L360" s="159">
        <v>15</v>
      </c>
      <c r="M360" s="159">
        <f t="shared" si="45"/>
        <v>0</v>
      </c>
      <c r="N360" s="159">
        <v>0</v>
      </c>
      <c r="O360" s="159">
        <f t="shared" si="46"/>
        <v>0</v>
      </c>
      <c r="P360" s="159">
        <v>0</v>
      </c>
      <c r="Q360" s="159">
        <f t="shared" si="47"/>
        <v>0</v>
      </c>
      <c r="R360" s="159"/>
      <c r="S360" s="159" t="s">
        <v>142</v>
      </c>
      <c r="T360" s="159" t="s">
        <v>142</v>
      </c>
      <c r="U360" s="159">
        <v>0.105</v>
      </c>
      <c r="V360" s="159">
        <f t="shared" si="48"/>
        <v>0.37</v>
      </c>
      <c r="W360" s="159"/>
      <c r="X360" s="159" t="s">
        <v>620</v>
      </c>
      <c r="Y360" s="150"/>
      <c r="Z360" s="150"/>
      <c r="AA360" s="150"/>
      <c r="AB360" s="150"/>
      <c r="AC360" s="150"/>
      <c r="AD360" s="150"/>
      <c r="AE360" s="150"/>
      <c r="AF360" s="150"/>
      <c r="AG360" s="150" t="s">
        <v>621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5">
      <c r="A361" s="168">
        <v>183</v>
      </c>
      <c r="B361" s="169" t="s">
        <v>634</v>
      </c>
      <c r="C361" s="183" t="s">
        <v>635</v>
      </c>
      <c r="D361" s="170" t="s">
        <v>167</v>
      </c>
      <c r="E361" s="171">
        <v>1.17134</v>
      </c>
      <c r="F361" s="172"/>
      <c r="G361" s="173">
        <f t="shared" si="42"/>
        <v>0</v>
      </c>
      <c r="H361" s="160">
        <v>0</v>
      </c>
      <c r="I361" s="159">
        <f t="shared" si="43"/>
        <v>0</v>
      </c>
      <c r="J361" s="160">
        <v>900</v>
      </c>
      <c r="K361" s="159">
        <f t="shared" si="44"/>
        <v>1054.21</v>
      </c>
      <c r="L361" s="159">
        <v>15</v>
      </c>
      <c r="M361" s="159">
        <f t="shared" si="45"/>
        <v>0</v>
      </c>
      <c r="N361" s="159">
        <v>0</v>
      </c>
      <c r="O361" s="159">
        <f t="shared" si="46"/>
        <v>0</v>
      </c>
      <c r="P361" s="159">
        <v>0</v>
      </c>
      <c r="Q361" s="159">
        <f t="shared" si="47"/>
        <v>0</v>
      </c>
      <c r="R361" s="159"/>
      <c r="S361" s="159" t="s">
        <v>636</v>
      </c>
      <c r="T361" s="159" t="s">
        <v>143</v>
      </c>
      <c r="U361" s="159">
        <v>0</v>
      </c>
      <c r="V361" s="159">
        <f t="shared" si="48"/>
        <v>0</v>
      </c>
      <c r="W361" s="159"/>
      <c r="X361" s="159" t="s">
        <v>620</v>
      </c>
      <c r="Y361" s="150"/>
      <c r="Z361" s="150"/>
      <c r="AA361" s="150"/>
      <c r="AB361" s="150"/>
      <c r="AC361" s="150"/>
      <c r="AD361" s="150"/>
      <c r="AE361" s="150"/>
      <c r="AF361" s="150"/>
      <c r="AG361" s="150" t="s">
        <v>621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x14ac:dyDescent="0.25">
      <c r="A362" s="3"/>
      <c r="B362" s="4"/>
      <c r="C362" s="184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AE362">
        <v>15</v>
      </c>
      <c r="AF362">
        <v>21</v>
      </c>
      <c r="AG362" t="s">
        <v>124</v>
      </c>
    </row>
    <row r="363" spans="1:60" x14ac:dyDescent="0.25">
      <c r="A363" s="153"/>
      <c r="B363" s="154" t="s">
        <v>31</v>
      </c>
      <c r="C363" s="185"/>
      <c r="D363" s="155"/>
      <c r="E363" s="156"/>
      <c r="F363" s="156"/>
      <c r="G363" s="180">
        <f>G8+G30+G35+G62+G75+G78+G86+G104+G106+G114+G116+G124+G131+G160+G165+G195+G200+G218+G244+G274+G282+G306+G308+G348+G352</f>
        <v>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AE363">
        <f>SUMIF(L7:L361,AE362,G7:G361)</f>
        <v>0</v>
      </c>
      <c r="AF363">
        <f>SUMIF(L7:L361,AF362,G7:G361)</f>
        <v>0</v>
      </c>
      <c r="AG363" t="s">
        <v>161</v>
      </c>
    </row>
    <row r="364" spans="1:60" x14ac:dyDescent="0.25">
      <c r="A364" s="3"/>
      <c r="B364" s="4"/>
      <c r="C364" s="184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60" x14ac:dyDescent="0.25">
      <c r="A365" s="3"/>
      <c r="B365" s="4"/>
      <c r="C365" s="184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60" x14ac:dyDescent="0.25">
      <c r="A366" s="264" t="s">
        <v>162</v>
      </c>
      <c r="B366" s="264"/>
      <c r="C366" s="265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5">
      <c r="A367" s="245"/>
      <c r="B367" s="246"/>
      <c r="C367" s="247"/>
      <c r="D367" s="246"/>
      <c r="E367" s="246"/>
      <c r="F367" s="246"/>
      <c r="G367" s="24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G367" t="s">
        <v>163</v>
      </c>
    </row>
    <row r="368" spans="1:60" x14ac:dyDescent="0.25">
      <c r="A368" s="249"/>
      <c r="B368" s="250"/>
      <c r="C368" s="251"/>
      <c r="D368" s="250"/>
      <c r="E368" s="250"/>
      <c r="F368" s="250"/>
      <c r="G368" s="25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33" x14ac:dyDescent="0.25">
      <c r="A369" s="249"/>
      <c r="B369" s="250"/>
      <c r="C369" s="251"/>
      <c r="D369" s="250"/>
      <c r="E369" s="250"/>
      <c r="F369" s="250"/>
      <c r="G369" s="25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33" x14ac:dyDescent="0.25">
      <c r="A370" s="249"/>
      <c r="B370" s="250"/>
      <c r="C370" s="251"/>
      <c r="D370" s="250"/>
      <c r="E370" s="250"/>
      <c r="F370" s="250"/>
      <c r="G370" s="25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5">
      <c r="A371" s="253"/>
      <c r="B371" s="254"/>
      <c r="C371" s="255"/>
      <c r="D371" s="254"/>
      <c r="E371" s="254"/>
      <c r="F371" s="254"/>
      <c r="G371" s="25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33" x14ac:dyDescent="0.25">
      <c r="A372" s="3"/>
      <c r="B372" s="4"/>
      <c r="C372" s="184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33" x14ac:dyDescent="0.25">
      <c r="C373" s="186"/>
      <c r="D373" s="10"/>
      <c r="AG373" t="s">
        <v>164</v>
      </c>
    </row>
    <row r="374" spans="1:33" x14ac:dyDescent="0.25">
      <c r="D374" s="10"/>
    </row>
    <row r="375" spans="1:33" x14ac:dyDescent="0.25">
      <c r="D375" s="10"/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</sheetData>
  <autoFilter ref="A9:V361" xr:uid="{1BF1C0C3-4010-4E57-B719-3FE2BC8AC304}"/>
  <mergeCells count="6">
    <mergeCell ref="A367:G371"/>
    <mergeCell ref="A1:G1"/>
    <mergeCell ref="C2:G2"/>
    <mergeCell ref="C3:G3"/>
    <mergeCell ref="C4:G4"/>
    <mergeCell ref="A366:C36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262E-3EE1-48D0-9B8D-E7D7295A5CA5}">
  <sheetPr>
    <outlinePr summaryBelow="0"/>
  </sheetPr>
  <dimension ref="A1:BH5000"/>
  <sheetViews>
    <sheetView workbookViewId="0">
      <pane ySplit="7" topLeftCell="A8" activePane="bottomLeft" state="frozen"/>
      <selection pane="bottomLeft" activeCell="Y12" sqref="Y12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7</v>
      </c>
      <c r="B1" s="257"/>
      <c r="C1" s="257"/>
      <c r="D1" s="257"/>
      <c r="E1" s="257"/>
      <c r="F1" s="257"/>
      <c r="G1" s="257"/>
      <c r="AG1" t="s">
        <v>112</v>
      </c>
    </row>
    <row r="2" spans="1:60" ht="25.05" customHeight="1" x14ac:dyDescent="0.25">
      <c r="A2" s="142" t="s">
        <v>8</v>
      </c>
      <c r="B2" s="49"/>
      <c r="C2" s="258" t="s">
        <v>788</v>
      </c>
      <c r="D2" s="259"/>
      <c r="E2" s="259"/>
      <c r="F2" s="259"/>
      <c r="G2" s="260"/>
      <c r="AG2" t="s">
        <v>113</v>
      </c>
    </row>
    <row r="3" spans="1:60" ht="25.05" customHeight="1" x14ac:dyDescent="0.25">
      <c r="A3" s="142" t="s">
        <v>9</v>
      </c>
      <c r="B3" s="49"/>
      <c r="C3" s="258" t="s">
        <v>789</v>
      </c>
      <c r="D3" s="259"/>
      <c r="E3" s="259"/>
      <c r="F3" s="259"/>
      <c r="G3" s="260"/>
      <c r="AC3" s="124" t="s">
        <v>113</v>
      </c>
      <c r="AG3" t="s">
        <v>114</v>
      </c>
    </row>
    <row r="4" spans="1:60" ht="25.05" customHeight="1" x14ac:dyDescent="0.25">
      <c r="A4" s="143" t="s">
        <v>10</v>
      </c>
      <c r="B4" s="144"/>
      <c r="C4" s="261" t="s">
        <v>49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6" t="s">
        <v>116</v>
      </c>
      <c r="B6" s="148" t="s">
        <v>117</v>
      </c>
      <c r="C6" s="148" t="s">
        <v>118</v>
      </c>
      <c r="D6" s="147" t="s">
        <v>119</v>
      </c>
      <c r="E6" s="146" t="s">
        <v>120</v>
      </c>
      <c r="F6" s="145" t="s">
        <v>121</v>
      </c>
      <c r="G6" s="146" t="s">
        <v>31</v>
      </c>
      <c r="H6" s="149" t="s">
        <v>32</v>
      </c>
      <c r="I6" s="149" t="s">
        <v>122</v>
      </c>
      <c r="J6" s="149" t="s">
        <v>33</v>
      </c>
      <c r="K6" s="149" t="s">
        <v>123</v>
      </c>
      <c r="L6" s="149" t="s">
        <v>124</v>
      </c>
      <c r="M6" s="149" t="s">
        <v>125</v>
      </c>
      <c r="N6" s="149" t="s">
        <v>126</v>
      </c>
      <c r="O6" s="149" t="s">
        <v>127</v>
      </c>
      <c r="P6" s="149" t="s">
        <v>128</v>
      </c>
      <c r="Q6" s="149" t="s">
        <v>129</v>
      </c>
      <c r="R6" s="149" t="s">
        <v>130</v>
      </c>
      <c r="S6" s="149" t="s">
        <v>131</v>
      </c>
      <c r="T6" s="149" t="s">
        <v>132</v>
      </c>
      <c r="U6" s="149" t="s">
        <v>133</v>
      </c>
      <c r="V6" s="149" t="s">
        <v>134</v>
      </c>
      <c r="W6" s="149" t="s">
        <v>135</v>
      </c>
      <c r="X6" s="149" t="s">
        <v>136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2" t="s">
        <v>137</v>
      </c>
      <c r="B8" s="163" t="s">
        <v>57</v>
      </c>
      <c r="C8" s="181" t="s">
        <v>58</v>
      </c>
      <c r="D8" s="164"/>
      <c r="E8" s="165"/>
      <c r="F8" s="166"/>
      <c r="G8" s="167">
        <f>SUMIF(AG9:AG29,"&lt;&gt;NOR",G9:G29)</f>
        <v>0</v>
      </c>
      <c r="H8" s="161"/>
      <c r="I8" s="161">
        <f>SUM(I9:I29)</f>
        <v>6230.45</v>
      </c>
      <c r="J8" s="161"/>
      <c r="K8" s="161">
        <f>SUM(K9:K29)</f>
        <v>9281.81</v>
      </c>
      <c r="L8" s="161"/>
      <c r="M8" s="161">
        <f>SUM(M9:M29)</f>
        <v>0</v>
      </c>
      <c r="N8" s="161"/>
      <c r="O8" s="161">
        <f>SUM(O9:O29)</f>
        <v>0.70000000000000018</v>
      </c>
      <c r="P8" s="161"/>
      <c r="Q8" s="161">
        <f>SUM(Q9:Q29)</f>
        <v>0</v>
      </c>
      <c r="R8" s="161"/>
      <c r="S8" s="161"/>
      <c r="T8" s="161"/>
      <c r="U8" s="161"/>
      <c r="V8" s="161">
        <f>SUM(V9:V29)</f>
        <v>12.67</v>
      </c>
      <c r="W8" s="161"/>
      <c r="X8" s="161"/>
      <c r="AG8" t="s">
        <v>138</v>
      </c>
    </row>
    <row r="9" spans="1:60" outlineLevel="1" x14ac:dyDescent="0.25">
      <c r="A9" s="168">
        <v>1</v>
      </c>
      <c r="B9" s="169" t="s">
        <v>165</v>
      </c>
      <c r="C9" s="183" t="s">
        <v>166</v>
      </c>
      <c r="D9" s="170" t="s">
        <v>167</v>
      </c>
      <c r="E9" s="171">
        <v>6.7299999999999999E-3</v>
      </c>
      <c r="F9" s="172"/>
      <c r="G9" s="173">
        <f>ROUND(E9*F9,2)</f>
        <v>0</v>
      </c>
      <c r="H9" s="160">
        <v>42724.55</v>
      </c>
      <c r="I9" s="159">
        <f>ROUND(E9*H9,2)</f>
        <v>287.54000000000002</v>
      </c>
      <c r="J9" s="160">
        <v>9555.4500000000007</v>
      </c>
      <c r="K9" s="159">
        <f>ROUND(E9*J9,2)</f>
        <v>64.31</v>
      </c>
      <c r="L9" s="159">
        <v>15</v>
      </c>
      <c r="M9" s="159">
        <f>G9*(1+L9/100)</f>
        <v>0</v>
      </c>
      <c r="N9" s="159">
        <v>1.0900000000000001</v>
      </c>
      <c r="O9" s="159">
        <f>ROUND(E9*N9,2)</f>
        <v>0.01</v>
      </c>
      <c r="P9" s="159">
        <v>0</v>
      </c>
      <c r="Q9" s="159">
        <f>ROUND(E9*P9,2)</f>
        <v>0</v>
      </c>
      <c r="R9" s="159"/>
      <c r="S9" s="159" t="s">
        <v>142</v>
      </c>
      <c r="T9" s="159" t="s">
        <v>142</v>
      </c>
      <c r="U9" s="159">
        <v>20.6</v>
      </c>
      <c r="V9" s="159">
        <f>ROUND(E9*U9,2)</f>
        <v>0.14000000000000001</v>
      </c>
      <c r="W9" s="159"/>
      <c r="X9" s="159" t="s">
        <v>168</v>
      </c>
      <c r="Y9" s="150"/>
      <c r="Z9" s="150"/>
      <c r="AA9" s="150"/>
      <c r="AB9" s="150"/>
      <c r="AC9" s="150"/>
      <c r="AD9" s="150"/>
      <c r="AE9" s="150"/>
      <c r="AF9" s="150"/>
      <c r="AG9" s="150" t="s">
        <v>169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57"/>
      <c r="B10" s="158"/>
      <c r="C10" s="191" t="s">
        <v>170</v>
      </c>
      <c r="D10" s="187"/>
      <c r="E10" s="188">
        <v>6.7299999999999999E-3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171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4">
        <v>2</v>
      </c>
      <c r="B11" s="175" t="s">
        <v>172</v>
      </c>
      <c r="C11" s="182" t="s">
        <v>173</v>
      </c>
      <c r="D11" s="176" t="s">
        <v>174</v>
      </c>
      <c r="E11" s="177">
        <v>1</v>
      </c>
      <c r="F11" s="178"/>
      <c r="G11" s="179">
        <f>ROUND(E11*F11,2)</f>
        <v>0</v>
      </c>
      <c r="H11" s="160">
        <v>7.79</v>
      </c>
      <c r="I11" s="159">
        <f>ROUND(E11*H11,2)</f>
        <v>7.79</v>
      </c>
      <c r="J11" s="160">
        <v>473.71</v>
      </c>
      <c r="K11" s="159">
        <f>ROUND(E11*J11,2)</f>
        <v>473.71</v>
      </c>
      <c r="L11" s="159">
        <v>15</v>
      </c>
      <c r="M11" s="159">
        <f>G11*(1+L11/100)</f>
        <v>0</v>
      </c>
      <c r="N11" s="159">
        <v>1.6000000000000001E-4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142</v>
      </c>
      <c r="T11" s="159" t="s">
        <v>142</v>
      </c>
      <c r="U11" s="159">
        <v>0.94</v>
      </c>
      <c r="V11" s="159">
        <f>ROUND(E11*U11,2)</f>
        <v>0.94</v>
      </c>
      <c r="W11" s="159"/>
      <c r="X11" s="159" t="s">
        <v>168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169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4">
        <v>3</v>
      </c>
      <c r="B12" s="175" t="s">
        <v>175</v>
      </c>
      <c r="C12" s="182" t="s">
        <v>176</v>
      </c>
      <c r="D12" s="176" t="s">
        <v>174</v>
      </c>
      <c r="E12" s="177">
        <v>1</v>
      </c>
      <c r="F12" s="178"/>
      <c r="G12" s="179">
        <f>ROUND(E12*F12,2)</f>
        <v>0</v>
      </c>
      <c r="H12" s="160">
        <v>11.69</v>
      </c>
      <c r="I12" s="159">
        <f>ROUND(E12*H12,2)</f>
        <v>11.69</v>
      </c>
      <c r="J12" s="160">
        <v>524.30999999999995</v>
      </c>
      <c r="K12" s="159">
        <f>ROUND(E12*J12,2)</f>
        <v>524.30999999999995</v>
      </c>
      <c r="L12" s="159">
        <v>15</v>
      </c>
      <c r="M12" s="159">
        <f>G12*(1+L12/100)</f>
        <v>0</v>
      </c>
      <c r="N12" s="159">
        <v>2.4000000000000001E-4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142</v>
      </c>
      <c r="T12" s="159" t="s">
        <v>142</v>
      </c>
      <c r="U12" s="159">
        <v>1.04</v>
      </c>
      <c r="V12" s="159">
        <f>ROUND(E12*U12,2)</f>
        <v>1.04</v>
      </c>
      <c r="W12" s="159"/>
      <c r="X12" s="159" t="s">
        <v>168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169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0.399999999999999" outlineLevel="1" x14ac:dyDescent="0.25">
      <c r="A13" s="168">
        <v>4</v>
      </c>
      <c r="B13" s="169" t="s">
        <v>177</v>
      </c>
      <c r="C13" s="183" t="s">
        <v>178</v>
      </c>
      <c r="D13" s="170" t="s">
        <v>179</v>
      </c>
      <c r="E13" s="171">
        <v>4.58</v>
      </c>
      <c r="F13" s="172"/>
      <c r="G13" s="173">
        <f>ROUND(E13*F13,2)</f>
        <v>0</v>
      </c>
      <c r="H13" s="160">
        <v>494.06</v>
      </c>
      <c r="I13" s="159">
        <f>ROUND(E13*H13,2)</f>
        <v>2262.79</v>
      </c>
      <c r="J13" s="160">
        <v>252.94</v>
      </c>
      <c r="K13" s="159">
        <f>ROUND(E13*J13,2)</f>
        <v>1158.47</v>
      </c>
      <c r="L13" s="159">
        <v>15</v>
      </c>
      <c r="M13" s="159">
        <f>G13*(1+L13/100)</f>
        <v>0</v>
      </c>
      <c r="N13" s="159">
        <v>7.4709999999999999E-2</v>
      </c>
      <c r="O13" s="159">
        <f>ROUND(E13*N13,2)</f>
        <v>0.34</v>
      </c>
      <c r="P13" s="159">
        <v>0</v>
      </c>
      <c r="Q13" s="159">
        <f>ROUND(E13*P13,2)</f>
        <v>0</v>
      </c>
      <c r="R13" s="159"/>
      <c r="S13" s="159" t="s">
        <v>142</v>
      </c>
      <c r="T13" s="159" t="s">
        <v>142</v>
      </c>
      <c r="U13" s="159">
        <v>0.52915000000000001</v>
      </c>
      <c r="V13" s="159">
        <f>ROUND(E13*U13,2)</f>
        <v>2.42</v>
      </c>
      <c r="W13" s="159"/>
      <c r="X13" s="159" t="s">
        <v>168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169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57"/>
      <c r="B14" s="158"/>
      <c r="C14" s="191" t="s">
        <v>180</v>
      </c>
      <c r="D14" s="187"/>
      <c r="E14" s="188">
        <v>5.98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171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57"/>
      <c r="B15" s="158"/>
      <c r="C15" s="191" t="s">
        <v>181</v>
      </c>
      <c r="D15" s="187"/>
      <c r="E15" s="188">
        <v>-1.4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171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68">
        <v>5</v>
      </c>
      <c r="B16" s="169" t="s">
        <v>182</v>
      </c>
      <c r="C16" s="183" t="s">
        <v>183</v>
      </c>
      <c r="D16" s="170" t="s">
        <v>184</v>
      </c>
      <c r="E16" s="171">
        <v>5.2</v>
      </c>
      <c r="F16" s="172"/>
      <c r="G16" s="173">
        <f>ROUND(E16*F16,2)</f>
        <v>0</v>
      </c>
      <c r="H16" s="160">
        <v>24.99</v>
      </c>
      <c r="I16" s="159">
        <f>ROUND(E16*H16,2)</f>
        <v>129.94999999999999</v>
      </c>
      <c r="J16" s="160">
        <v>108.51</v>
      </c>
      <c r="K16" s="159">
        <f>ROUND(E16*J16,2)</f>
        <v>564.25</v>
      </c>
      <c r="L16" s="159">
        <v>15</v>
      </c>
      <c r="M16" s="159">
        <f>G16*(1+L16/100)</f>
        <v>0</v>
      </c>
      <c r="N16" s="159">
        <v>1.0200000000000001E-3</v>
      </c>
      <c r="O16" s="159">
        <f>ROUND(E16*N16,2)</f>
        <v>0.01</v>
      </c>
      <c r="P16" s="159">
        <v>0</v>
      </c>
      <c r="Q16" s="159">
        <f>ROUND(E16*P16,2)</f>
        <v>0</v>
      </c>
      <c r="R16" s="159"/>
      <c r="S16" s="159" t="s">
        <v>142</v>
      </c>
      <c r="T16" s="159" t="s">
        <v>142</v>
      </c>
      <c r="U16" s="159">
        <v>0.223</v>
      </c>
      <c r="V16" s="159">
        <f>ROUND(E16*U16,2)</f>
        <v>1.1599999999999999</v>
      </c>
      <c r="W16" s="159"/>
      <c r="X16" s="159" t="s">
        <v>168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169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7"/>
      <c r="B17" s="158"/>
      <c r="C17" s="191" t="s">
        <v>185</v>
      </c>
      <c r="D17" s="187"/>
      <c r="E17" s="188">
        <v>5.2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171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68">
        <v>6</v>
      </c>
      <c r="B18" s="169" t="s">
        <v>186</v>
      </c>
      <c r="C18" s="183" t="s">
        <v>187</v>
      </c>
      <c r="D18" s="170" t="s">
        <v>179</v>
      </c>
      <c r="E18" s="171">
        <v>3.8250000000000002</v>
      </c>
      <c r="F18" s="172"/>
      <c r="G18" s="173">
        <f>ROUND(E18*F18,2)</f>
        <v>0</v>
      </c>
      <c r="H18" s="160">
        <v>473.03</v>
      </c>
      <c r="I18" s="159">
        <f>ROUND(E18*H18,2)</f>
        <v>1809.34</v>
      </c>
      <c r="J18" s="160">
        <v>371.97</v>
      </c>
      <c r="K18" s="159">
        <f>ROUND(E18*J18,2)</f>
        <v>1422.79</v>
      </c>
      <c r="L18" s="159">
        <v>15</v>
      </c>
      <c r="M18" s="159">
        <f>G18*(1+L18/100)</f>
        <v>0</v>
      </c>
      <c r="N18" s="159">
        <v>7.392E-2</v>
      </c>
      <c r="O18" s="159">
        <f>ROUND(E18*N18,2)</f>
        <v>0.28000000000000003</v>
      </c>
      <c r="P18" s="159">
        <v>0</v>
      </c>
      <c r="Q18" s="159">
        <f>ROUND(E18*P18,2)</f>
        <v>0</v>
      </c>
      <c r="R18" s="159"/>
      <c r="S18" s="159" t="s">
        <v>142</v>
      </c>
      <c r="T18" s="159" t="s">
        <v>142</v>
      </c>
      <c r="U18" s="159">
        <v>0.77700000000000002</v>
      </c>
      <c r="V18" s="159">
        <f>ROUND(E18*U18,2)</f>
        <v>2.97</v>
      </c>
      <c r="W18" s="159"/>
      <c r="X18" s="159" t="s">
        <v>168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169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57"/>
      <c r="B19" s="158"/>
      <c r="C19" s="191" t="s">
        <v>188</v>
      </c>
      <c r="D19" s="187"/>
      <c r="E19" s="188">
        <v>2.1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171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57"/>
      <c r="B20" s="158"/>
      <c r="C20" s="191" t="s">
        <v>637</v>
      </c>
      <c r="D20" s="187"/>
      <c r="E20" s="188">
        <v>1.7250000000000001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171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68">
        <v>7</v>
      </c>
      <c r="B21" s="169" t="s">
        <v>190</v>
      </c>
      <c r="C21" s="183" t="s">
        <v>191</v>
      </c>
      <c r="D21" s="170" t="s">
        <v>179</v>
      </c>
      <c r="E21" s="171">
        <v>6.89</v>
      </c>
      <c r="F21" s="172"/>
      <c r="G21" s="173">
        <f>ROUND(E21*F21,2)</f>
        <v>0</v>
      </c>
      <c r="H21" s="160">
        <v>0</v>
      </c>
      <c r="I21" s="159">
        <f>ROUND(E21*H21,2)</f>
        <v>0</v>
      </c>
      <c r="J21" s="160">
        <v>292.5</v>
      </c>
      <c r="K21" s="159">
        <f>ROUND(E21*J21,2)</f>
        <v>2015.33</v>
      </c>
      <c r="L21" s="159">
        <v>15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142</v>
      </c>
      <c r="T21" s="159" t="s">
        <v>142</v>
      </c>
      <c r="U21" s="159">
        <v>0.57999999999999996</v>
      </c>
      <c r="V21" s="159">
        <f>ROUND(E21*U21,2)</f>
        <v>4</v>
      </c>
      <c r="W21" s="159"/>
      <c r="X21" s="159" t="s">
        <v>168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169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57"/>
      <c r="B22" s="158"/>
      <c r="C22" s="191" t="s">
        <v>192</v>
      </c>
      <c r="D22" s="187"/>
      <c r="E22" s="188">
        <v>3.68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171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57"/>
      <c r="B23" s="158"/>
      <c r="C23" s="191" t="s">
        <v>650</v>
      </c>
      <c r="D23" s="187"/>
      <c r="E23" s="188">
        <v>3.21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171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74">
        <v>8</v>
      </c>
      <c r="B24" s="175" t="s">
        <v>46</v>
      </c>
      <c r="C24" s="182" t="s">
        <v>194</v>
      </c>
      <c r="D24" s="176" t="s">
        <v>195</v>
      </c>
      <c r="E24" s="177">
        <v>1</v>
      </c>
      <c r="F24" s="178"/>
      <c r="G24" s="179">
        <f>ROUND(E24*F24,2)</f>
        <v>0</v>
      </c>
      <c r="H24" s="160">
        <v>1346</v>
      </c>
      <c r="I24" s="159">
        <f>ROUND(E24*H24,2)</f>
        <v>1346</v>
      </c>
      <c r="J24" s="160">
        <v>0</v>
      </c>
      <c r="K24" s="159">
        <f>ROUND(E24*J24,2)</f>
        <v>0</v>
      </c>
      <c r="L24" s="159">
        <v>15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154</v>
      </c>
      <c r="T24" s="159" t="s">
        <v>143</v>
      </c>
      <c r="U24" s="159">
        <v>0</v>
      </c>
      <c r="V24" s="159">
        <f>ROUND(E24*U24,2)</f>
        <v>0</v>
      </c>
      <c r="W24" s="159"/>
      <c r="X24" s="159" t="s">
        <v>196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197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5">
      <c r="A25" s="168">
        <v>9</v>
      </c>
      <c r="B25" s="169" t="s">
        <v>198</v>
      </c>
      <c r="C25" s="183" t="s">
        <v>199</v>
      </c>
      <c r="D25" s="170" t="s">
        <v>167</v>
      </c>
      <c r="E25" s="171">
        <v>6.7299999999999999E-3</v>
      </c>
      <c r="F25" s="172"/>
      <c r="G25" s="173">
        <f>ROUND(E25*F25,2)</f>
        <v>0</v>
      </c>
      <c r="H25" s="160">
        <v>40320</v>
      </c>
      <c r="I25" s="159">
        <f>ROUND(E25*H25,2)</f>
        <v>271.35000000000002</v>
      </c>
      <c r="J25" s="160">
        <v>0</v>
      </c>
      <c r="K25" s="159">
        <f>ROUND(E25*J25,2)</f>
        <v>0</v>
      </c>
      <c r="L25" s="159">
        <v>15</v>
      </c>
      <c r="M25" s="159">
        <f>G25*(1+L25/100)</f>
        <v>0</v>
      </c>
      <c r="N25" s="159">
        <v>1</v>
      </c>
      <c r="O25" s="159">
        <f>ROUND(E25*N25,2)</f>
        <v>0.01</v>
      </c>
      <c r="P25" s="159">
        <v>0</v>
      </c>
      <c r="Q25" s="159">
        <f>ROUND(E25*P25,2)</f>
        <v>0</v>
      </c>
      <c r="R25" s="159" t="s">
        <v>200</v>
      </c>
      <c r="S25" s="159" t="s">
        <v>142</v>
      </c>
      <c r="T25" s="159" t="s">
        <v>142</v>
      </c>
      <c r="U25" s="159">
        <v>0</v>
      </c>
      <c r="V25" s="159">
        <f>ROUND(E25*U25,2)</f>
        <v>0</v>
      </c>
      <c r="W25" s="159"/>
      <c r="X25" s="159" t="s">
        <v>196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197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57"/>
      <c r="B26" s="158"/>
      <c r="C26" s="191" t="s">
        <v>170</v>
      </c>
      <c r="D26" s="187"/>
      <c r="E26" s="188">
        <v>6.7299999999999999E-3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171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5">
      <c r="A27" s="174">
        <v>10</v>
      </c>
      <c r="B27" s="175" t="s">
        <v>201</v>
      </c>
      <c r="C27" s="182" t="s">
        <v>202</v>
      </c>
      <c r="D27" s="176" t="s">
        <v>174</v>
      </c>
      <c r="E27" s="177">
        <v>1</v>
      </c>
      <c r="F27" s="178"/>
      <c r="G27" s="179">
        <f>ROUND(E27*F27,2)</f>
        <v>0</v>
      </c>
      <c r="H27" s="160">
        <v>104</v>
      </c>
      <c r="I27" s="159">
        <f>ROUND(E27*H27,2)</f>
        <v>104</v>
      </c>
      <c r="J27" s="160">
        <v>0</v>
      </c>
      <c r="K27" s="159">
        <f>ROUND(E27*J27,2)</f>
        <v>0</v>
      </c>
      <c r="L27" s="159">
        <v>15</v>
      </c>
      <c r="M27" s="159">
        <f>G27*(1+L27/100)</f>
        <v>0</v>
      </c>
      <c r="N27" s="159">
        <v>5.9999999999999995E-4</v>
      </c>
      <c r="O27" s="159">
        <f>ROUND(E27*N27,2)</f>
        <v>0</v>
      </c>
      <c r="P27" s="159">
        <v>0</v>
      </c>
      <c r="Q27" s="159">
        <f>ROUND(E27*P27,2)</f>
        <v>0</v>
      </c>
      <c r="R27" s="159" t="s">
        <v>200</v>
      </c>
      <c r="S27" s="159" t="s">
        <v>142</v>
      </c>
      <c r="T27" s="159" t="s">
        <v>142</v>
      </c>
      <c r="U27" s="159">
        <v>0</v>
      </c>
      <c r="V27" s="159">
        <f>ROUND(E27*U27,2)</f>
        <v>0</v>
      </c>
      <c r="W27" s="159"/>
      <c r="X27" s="159" t="s">
        <v>196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197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0.399999999999999" outlineLevel="1" x14ac:dyDescent="0.25">
      <c r="A28" s="168">
        <v>11</v>
      </c>
      <c r="B28" s="169" t="s">
        <v>203</v>
      </c>
      <c r="C28" s="183" t="s">
        <v>204</v>
      </c>
      <c r="D28" s="170" t="s">
        <v>179</v>
      </c>
      <c r="E28" s="171">
        <v>4.42</v>
      </c>
      <c r="F28" s="172"/>
      <c r="G28" s="173">
        <f>ROUND(E28*F28,2)</f>
        <v>0</v>
      </c>
      <c r="H28" s="160">
        <v>0</v>
      </c>
      <c r="I28" s="159">
        <f>ROUND(E28*H28,2)</f>
        <v>0</v>
      </c>
      <c r="J28" s="160">
        <v>692</v>
      </c>
      <c r="K28" s="159">
        <f>ROUND(E28*J28,2)</f>
        <v>3058.64</v>
      </c>
      <c r="L28" s="159">
        <v>15</v>
      </c>
      <c r="M28" s="159">
        <f>G28*(1+L28/100)</f>
        <v>0</v>
      </c>
      <c r="N28" s="159">
        <v>1.1469999999999999E-2</v>
      </c>
      <c r="O28" s="159">
        <f>ROUND(E28*N28,2)</f>
        <v>0.05</v>
      </c>
      <c r="P28" s="159">
        <v>0</v>
      </c>
      <c r="Q28" s="159">
        <f>ROUND(E28*P28,2)</f>
        <v>0</v>
      </c>
      <c r="R28" s="159"/>
      <c r="S28" s="159" t="s">
        <v>142</v>
      </c>
      <c r="T28" s="159" t="s">
        <v>142</v>
      </c>
      <c r="U28" s="159">
        <v>0</v>
      </c>
      <c r="V28" s="159">
        <f>ROUND(E28*U28,2)</f>
        <v>0</v>
      </c>
      <c r="W28" s="159"/>
      <c r="X28" s="159" t="s">
        <v>205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206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57"/>
      <c r="B29" s="158"/>
      <c r="C29" s="191" t="s">
        <v>638</v>
      </c>
      <c r="D29" s="187"/>
      <c r="E29" s="188">
        <v>4.42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171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5">
      <c r="A30" s="162" t="s">
        <v>137</v>
      </c>
      <c r="B30" s="163" t="s">
        <v>59</v>
      </c>
      <c r="C30" s="181" t="s">
        <v>60</v>
      </c>
      <c r="D30" s="164"/>
      <c r="E30" s="165"/>
      <c r="F30" s="166"/>
      <c r="G30" s="167">
        <f>SUMIF(AG31:AG34,"&lt;&gt;NOR",G31:G34)</f>
        <v>0</v>
      </c>
      <c r="H30" s="161"/>
      <c r="I30" s="161">
        <f>SUM(I31:I34)</f>
        <v>2133.2799999999997</v>
      </c>
      <c r="J30" s="161"/>
      <c r="K30" s="161">
        <f>SUM(K31:K34)</f>
        <v>3576.88</v>
      </c>
      <c r="L30" s="161"/>
      <c r="M30" s="161">
        <f>SUM(M31:M34)</f>
        <v>0</v>
      </c>
      <c r="N30" s="161"/>
      <c r="O30" s="161">
        <f>SUM(O31:O34)</f>
        <v>0.08</v>
      </c>
      <c r="P30" s="161"/>
      <c r="Q30" s="161">
        <f>SUM(Q31:Q34)</f>
        <v>0</v>
      </c>
      <c r="R30" s="161"/>
      <c r="S30" s="161"/>
      <c r="T30" s="161"/>
      <c r="U30" s="161"/>
      <c r="V30" s="161">
        <f>SUM(V31:V34)</f>
        <v>6.55</v>
      </c>
      <c r="W30" s="161"/>
      <c r="X30" s="161"/>
      <c r="AG30" t="s">
        <v>138</v>
      </c>
    </row>
    <row r="31" spans="1:60" outlineLevel="1" x14ac:dyDescent="0.25">
      <c r="A31" s="168">
        <v>12</v>
      </c>
      <c r="B31" s="169" t="s">
        <v>208</v>
      </c>
      <c r="C31" s="183" t="s">
        <v>209</v>
      </c>
      <c r="D31" s="170" t="s">
        <v>179</v>
      </c>
      <c r="E31" s="171">
        <v>3.68</v>
      </c>
      <c r="F31" s="172"/>
      <c r="G31" s="173">
        <f>ROUND(E31*F31,2)</f>
        <v>0</v>
      </c>
      <c r="H31" s="160">
        <v>285.86</v>
      </c>
      <c r="I31" s="159">
        <f>ROUND(E31*H31,2)</f>
        <v>1051.96</v>
      </c>
      <c r="J31" s="160">
        <v>519.14</v>
      </c>
      <c r="K31" s="159">
        <f>ROUND(E31*J31,2)</f>
        <v>1910.44</v>
      </c>
      <c r="L31" s="159">
        <v>15</v>
      </c>
      <c r="M31" s="159">
        <f>G31*(1+L31/100)</f>
        <v>0</v>
      </c>
      <c r="N31" s="159">
        <v>1.1900000000000001E-2</v>
      </c>
      <c r="O31" s="159">
        <f>ROUND(E31*N31,2)</f>
        <v>0.04</v>
      </c>
      <c r="P31" s="159">
        <v>0</v>
      </c>
      <c r="Q31" s="159">
        <f>ROUND(E31*P31,2)</f>
        <v>0</v>
      </c>
      <c r="R31" s="159"/>
      <c r="S31" s="159" t="s">
        <v>142</v>
      </c>
      <c r="T31" s="159" t="s">
        <v>142</v>
      </c>
      <c r="U31" s="159">
        <v>0.95</v>
      </c>
      <c r="V31" s="159">
        <f>ROUND(E31*U31,2)</f>
        <v>3.5</v>
      </c>
      <c r="W31" s="159"/>
      <c r="X31" s="159" t="s">
        <v>168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169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57"/>
      <c r="B32" s="158"/>
      <c r="C32" s="191" t="s">
        <v>192</v>
      </c>
      <c r="D32" s="187"/>
      <c r="E32" s="188">
        <v>3.68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171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68">
        <v>13</v>
      </c>
      <c r="B33" s="169" t="s">
        <v>210</v>
      </c>
      <c r="C33" s="183" t="s">
        <v>211</v>
      </c>
      <c r="D33" s="170" t="s">
        <v>179</v>
      </c>
      <c r="E33" s="171">
        <v>3.21</v>
      </c>
      <c r="F33" s="172"/>
      <c r="G33" s="173">
        <f>ROUND(E33*F33,2)</f>
        <v>0</v>
      </c>
      <c r="H33" s="160">
        <v>336.86</v>
      </c>
      <c r="I33" s="159">
        <f>ROUND(E33*H33,2)</f>
        <v>1081.32</v>
      </c>
      <c r="J33" s="160">
        <v>519.14</v>
      </c>
      <c r="K33" s="159">
        <f>ROUND(E33*J33,2)</f>
        <v>1666.44</v>
      </c>
      <c r="L33" s="159">
        <v>15</v>
      </c>
      <c r="M33" s="159">
        <f>G33*(1+L33/100)</f>
        <v>0</v>
      </c>
      <c r="N33" s="159">
        <v>1.201E-2</v>
      </c>
      <c r="O33" s="159">
        <f>ROUND(E33*N33,2)</f>
        <v>0.04</v>
      </c>
      <c r="P33" s="159">
        <v>0</v>
      </c>
      <c r="Q33" s="159">
        <f>ROUND(E33*P33,2)</f>
        <v>0</v>
      </c>
      <c r="R33" s="159"/>
      <c r="S33" s="159" t="s">
        <v>142</v>
      </c>
      <c r="T33" s="159" t="s">
        <v>142</v>
      </c>
      <c r="U33" s="159">
        <v>0.95</v>
      </c>
      <c r="V33" s="159">
        <f>ROUND(E33*U33,2)</f>
        <v>3.05</v>
      </c>
      <c r="W33" s="159"/>
      <c r="X33" s="159" t="s">
        <v>168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169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57"/>
      <c r="B34" s="158"/>
      <c r="C34" s="191" t="s">
        <v>650</v>
      </c>
      <c r="D34" s="187"/>
      <c r="E34" s="188">
        <v>3.21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171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5">
      <c r="A35" s="162" t="s">
        <v>137</v>
      </c>
      <c r="B35" s="163" t="s">
        <v>61</v>
      </c>
      <c r="C35" s="181" t="s">
        <v>62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4250.2000000000007</v>
      </c>
      <c r="J35" s="161"/>
      <c r="K35" s="161">
        <f>SUM(K36:K62)</f>
        <v>17068.16</v>
      </c>
      <c r="L35" s="161"/>
      <c r="M35" s="161">
        <f>SUM(M36:M62)</f>
        <v>0</v>
      </c>
      <c r="N35" s="161"/>
      <c r="O35" s="161">
        <f>SUM(O36:O62)</f>
        <v>1.26</v>
      </c>
      <c r="P35" s="161"/>
      <c r="Q35" s="161">
        <f>SUM(Q36:Q62)</f>
        <v>0</v>
      </c>
      <c r="R35" s="161"/>
      <c r="S35" s="161"/>
      <c r="T35" s="161"/>
      <c r="U35" s="161"/>
      <c r="V35" s="161">
        <f>SUM(V36:V62)</f>
        <v>34.719999999999992</v>
      </c>
      <c r="W35" s="161"/>
      <c r="X35" s="161"/>
      <c r="AG35" t="s">
        <v>138</v>
      </c>
    </row>
    <row r="36" spans="1:60" outlineLevel="1" x14ac:dyDescent="0.25">
      <c r="A36" s="168">
        <v>14</v>
      </c>
      <c r="B36" s="169" t="s">
        <v>212</v>
      </c>
      <c r="C36" s="183" t="s">
        <v>213</v>
      </c>
      <c r="D36" s="170" t="s">
        <v>179</v>
      </c>
      <c r="E36" s="171">
        <v>68.17</v>
      </c>
      <c r="F36" s="172"/>
      <c r="G36" s="173">
        <f>ROUND(E36*F36,2)</f>
        <v>0</v>
      </c>
      <c r="H36" s="160">
        <v>28.71</v>
      </c>
      <c r="I36" s="159">
        <f>ROUND(E36*H36,2)</f>
        <v>1957.16</v>
      </c>
      <c r="J36" s="160">
        <v>119.79</v>
      </c>
      <c r="K36" s="159">
        <f>ROUND(E36*J36,2)</f>
        <v>8166.08</v>
      </c>
      <c r="L36" s="159">
        <v>15</v>
      </c>
      <c r="M36" s="159">
        <f>G36*(1+L36/100)</f>
        <v>0</v>
      </c>
      <c r="N36" s="159">
        <v>4.8999999999999998E-3</v>
      </c>
      <c r="O36" s="159">
        <f>ROUND(E36*N36,2)</f>
        <v>0.33</v>
      </c>
      <c r="P36" s="159">
        <v>0</v>
      </c>
      <c r="Q36" s="159">
        <f>ROUND(E36*P36,2)</f>
        <v>0</v>
      </c>
      <c r="R36" s="159"/>
      <c r="S36" s="159" t="s">
        <v>142</v>
      </c>
      <c r="T36" s="159" t="s">
        <v>142</v>
      </c>
      <c r="U36" s="159">
        <v>0.25</v>
      </c>
      <c r="V36" s="159">
        <f>ROUND(E36*U36,2)</f>
        <v>17.04</v>
      </c>
      <c r="W36" s="159"/>
      <c r="X36" s="159" t="s">
        <v>168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169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57"/>
      <c r="B37" s="158"/>
      <c r="C37" s="191" t="s">
        <v>214</v>
      </c>
      <c r="D37" s="187"/>
      <c r="E37" s="188">
        <v>14.3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171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5">
      <c r="A38" s="157"/>
      <c r="B38" s="158"/>
      <c r="C38" s="191" t="s">
        <v>215</v>
      </c>
      <c r="D38" s="187"/>
      <c r="E38" s="188">
        <v>-1.6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171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57"/>
      <c r="B39" s="158"/>
      <c r="C39" s="191" t="s">
        <v>216</v>
      </c>
      <c r="D39" s="187"/>
      <c r="E39" s="188">
        <v>-1.4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171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57"/>
      <c r="B40" s="158"/>
      <c r="C40" s="191" t="s">
        <v>217</v>
      </c>
      <c r="D40" s="187"/>
      <c r="E40" s="188">
        <v>54.86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171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57"/>
      <c r="B41" s="158"/>
      <c r="C41" s="191" t="s">
        <v>218</v>
      </c>
      <c r="D41" s="187"/>
      <c r="E41" s="188">
        <v>-1.6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171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57"/>
      <c r="B42" s="158"/>
      <c r="C42" s="191" t="s">
        <v>219</v>
      </c>
      <c r="D42" s="187"/>
      <c r="E42" s="188">
        <v>-1.35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171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57"/>
      <c r="B43" s="158"/>
      <c r="C43" s="191" t="s">
        <v>220</v>
      </c>
      <c r="D43" s="187"/>
      <c r="E43" s="188">
        <v>-3.6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171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57"/>
      <c r="B44" s="158"/>
      <c r="C44" s="191" t="s">
        <v>221</v>
      </c>
      <c r="D44" s="187"/>
      <c r="E44" s="188">
        <v>4.78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171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57"/>
      <c r="B45" s="158"/>
      <c r="C45" s="191" t="s">
        <v>222</v>
      </c>
      <c r="D45" s="187"/>
      <c r="E45" s="188">
        <v>3.78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171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68">
        <v>15</v>
      </c>
      <c r="B46" s="169" t="s">
        <v>223</v>
      </c>
      <c r="C46" s="183" t="s">
        <v>224</v>
      </c>
      <c r="D46" s="170" t="s">
        <v>179</v>
      </c>
      <c r="E46" s="171">
        <v>4.95</v>
      </c>
      <c r="F46" s="172"/>
      <c r="G46" s="173">
        <f>ROUND(E46*F46,2)</f>
        <v>0</v>
      </c>
      <c r="H46" s="160">
        <v>14.53</v>
      </c>
      <c r="I46" s="159">
        <f>ROUND(E46*H46,2)</f>
        <v>71.92</v>
      </c>
      <c r="J46" s="160">
        <v>34.369999999999997</v>
      </c>
      <c r="K46" s="159">
        <f>ROUND(E46*J46,2)</f>
        <v>170.13</v>
      </c>
      <c r="L46" s="159">
        <v>15</v>
      </c>
      <c r="M46" s="159">
        <f>G46*(1+L46/100)</f>
        <v>0</v>
      </c>
      <c r="N46" s="159">
        <v>4.0000000000000003E-5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142</v>
      </c>
      <c r="T46" s="159" t="s">
        <v>142</v>
      </c>
      <c r="U46" s="159">
        <v>7.8E-2</v>
      </c>
      <c r="V46" s="159">
        <f>ROUND(E46*U46,2)</f>
        <v>0.39</v>
      </c>
      <c r="W46" s="159"/>
      <c r="X46" s="159" t="s">
        <v>168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169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5">
      <c r="A47" s="157"/>
      <c r="B47" s="158"/>
      <c r="C47" s="191" t="s">
        <v>225</v>
      </c>
      <c r="D47" s="187"/>
      <c r="E47" s="188">
        <v>1.35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171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57"/>
      <c r="B48" s="158"/>
      <c r="C48" s="191" t="s">
        <v>226</v>
      </c>
      <c r="D48" s="187"/>
      <c r="E48" s="188">
        <v>3.6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171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0.399999999999999" outlineLevel="1" x14ac:dyDescent="0.25">
      <c r="A49" s="168">
        <v>16</v>
      </c>
      <c r="B49" s="169" t="s">
        <v>227</v>
      </c>
      <c r="C49" s="183" t="s">
        <v>228</v>
      </c>
      <c r="D49" s="170" t="s">
        <v>179</v>
      </c>
      <c r="E49" s="171">
        <v>19.2</v>
      </c>
      <c r="F49" s="172"/>
      <c r="G49" s="173">
        <f>ROUND(E49*F49,2)</f>
        <v>0</v>
      </c>
      <c r="H49" s="160">
        <v>16.05</v>
      </c>
      <c r="I49" s="159">
        <f>ROUND(E49*H49,2)</f>
        <v>308.16000000000003</v>
      </c>
      <c r="J49" s="160">
        <v>96.45</v>
      </c>
      <c r="K49" s="159">
        <f>ROUND(E49*J49,2)</f>
        <v>1851.84</v>
      </c>
      <c r="L49" s="159">
        <v>15</v>
      </c>
      <c r="M49" s="159">
        <f>G49*(1+L49/100)</f>
        <v>0</v>
      </c>
      <c r="N49" s="159">
        <v>6.0899999999999999E-3</v>
      </c>
      <c r="O49" s="159">
        <f>ROUND(E49*N49,2)</f>
        <v>0.12</v>
      </c>
      <c r="P49" s="159">
        <v>0</v>
      </c>
      <c r="Q49" s="159">
        <f>ROUND(E49*P49,2)</f>
        <v>0</v>
      </c>
      <c r="R49" s="159"/>
      <c r="S49" s="159" t="s">
        <v>142</v>
      </c>
      <c r="T49" s="159" t="s">
        <v>142</v>
      </c>
      <c r="U49" s="159">
        <v>0.19273999999999999</v>
      </c>
      <c r="V49" s="159">
        <f>ROUND(E49*U49,2)</f>
        <v>3.7</v>
      </c>
      <c r="W49" s="159"/>
      <c r="X49" s="159" t="s">
        <v>168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169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57"/>
      <c r="B50" s="158"/>
      <c r="C50" s="191" t="s">
        <v>229</v>
      </c>
      <c r="D50" s="187"/>
      <c r="E50" s="188">
        <v>19.2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171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68">
        <v>17</v>
      </c>
      <c r="B51" s="169" t="s">
        <v>651</v>
      </c>
      <c r="C51" s="183" t="s">
        <v>652</v>
      </c>
      <c r="D51" s="170" t="s">
        <v>174</v>
      </c>
      <c r="E51" s="171">
        <v>1</v>
      </c>
      <c r="F51" s="172"/>
      <c r="G51" s="173">
        <f>ROUND(E51*F51,2)</f>
        <v>0</v>
      </c>
      <c r="H51" s="160">
        <v>79.94</v>
      </c>
      <c r="I51" s="159">
        <f>ROUND(E51*H51,2)</f>
        <v>79.94</v>
      </c>
      <c r="J51" s="160">
        <v>442.06</v>
      </c>
      <c r="K51" s="159">
        <f>ROUND(E51*J51,2)</f>
        <v>442.06</v>
      </c>
      <c r="L51" s="159">
        <v>15</v>
      </c>
      <c r="M51" s="159">
        <f>G51*(1+L51/100)</f>
        <v>0</v>
      </c>
      <c r="N51" s="159">
        <v>4.3049999999999998E-2</v>
      </c>
      <c r="O51" s="159">
        <f>ROUND(E51*N51,2)</f>
        <v>0.04</v>
      </c>
      <c r="P51" s="159">
        <v>0</v>
      </c>
      <c r="Q51" s="159">
        <f>ROUND(E51*P51,2)</f>
        <v>0</v>
      </c>
      <c r="R51" s="159"/>
      <c r="S51" s="159" t="s">
        <v>142</v>
      </c>
      <c r="T51" s="159" t="s">
        <v>142</v>
      </c>
      <c r="U51" s="159">
        <v>0.87802999999999998</v>
      </c>
      <c r="V51" s="159">
        <f>ROUND(E51*U51,2)</f>
        <v>0.88</v>
      </c>
      <c r="W51" s="159"/>
      <c r="X51" s="159" t="s">
        <v>168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169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57"/>
      <c r="B52" s="158"/>
      <c r="C52" s="191" t="s">
        <v>653</v>
      </c>
      <c r="D52" s="187"/>
      <c r="E52" s="188">
        <v>1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171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68">
        <v>18</v>
      </c>
      <c r="B53" s="169" t="s">
        <v>230</v>
      </c>
      <c r="C53" s="183" t="s">
        <v>231</v>
      </c>
      <c r="D53" s="170" t="s">
        <v>179</v>
      </c>
      <c r="E53" s="171">
        <v>1.61</v>
      </c>
      <c r="F53" s="172"/>
      <c r="G53" s="173">
        <f>ROUND(E53*F53,2)</f>
        <v>0</v>
      </c>
      <c r="H53" s="160">
        <v>164.95</v>
      </c>
      <c r="I53" s="159">
        <f>ROUND(E53*H53,2)</f>
        <v>265.57</v>
      </c>
      <c r="J53" s="160">
        <v>930.05</v>
      </c>
      <c r="K53" s="159">
        <f>ROUND(E53*J53,2)</f>
        <v>1497.38</v>
      </c>
      <c r="L53" s="159">
        <v>15</v>
      </c>
      <c r="M53" s="159">
        <f>G53*(1+L53/100)</f>
        <v>0</v>
      </c>
      <c r="N53" s="159">
        <v>5.8500000000000003E-2</v>
      </c>
      <c r="O53" s="159">
        <f>ROUND(E53*N53,2)</f>
        <v>0.09</v>
      </c>
      <c r="P53" s="159">
        <v>0</v>
      </c>
      <c r="Q53" s="159">
        <f>ROUND(E53*P53,2)</f>
        <v>0</v>
      </c>
      <c r="R53" s="159"/>
      <c r="S53" s="159" t="s">
        <v>142</v>
      </c>
      <c r="T53" s="159" t="s">
        <v>142</v>
      </c>
      <c r="U53" s="159">
        <v>1.86904</v>
      </c>
      <c r="V53" s="159">
        <f>ROUND(E53*U53,2)</f>
        <v>3.01</v>
      </c>
      <c r="W53" s="159"/>
      <c r="X53" s="159" t="s">
        <v>168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169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5">
      <c r="A54" s="157"/>
      <c r="B54" s="158"/>
      <c r="C54" s="191" t="s">
        <v>232</v>
      </c>
      <c r="D54" s="187"/>
      <c r="E54" s="188">
        <v>0.56000000000000005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171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57"/>
      <c r="B55" s="158"/>
      <c r="C55" s="191" t="s">
        <v>233</v>
      </c>
      <c r="D55" s="187"/>
      <c r="E55" s="188">
        <v>0.3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171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57"/>
      <c r="B56" s="158"/>
      <c r="C56" s="191" t="s">
        <v>234</v>
      </c>
      <c r="D56" s="187"/>
      <c r="E56" s="188">
        <v>0.75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171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0.399999999999999" outlineLevel="1" x14ac:dyDescent="0.25">
      <c r="A57" s="168">
        <v>19</v>
      </c>
      <c r="B57" s="169" t="s">
        <v>235</v>
      </c>
      <c r="C57" s="183" t="s">
        <v>236</v>
      </c>
      <c r="D57" s="170" t="s">
        <v>179</v>
      </c>
      <c r="E57" s="171">
        <v>9.56</v>
      </c>
      <c r="F57" s="172"/>
      <c r="G57" s="173">
        <f>ROUND(E57*F57,2)</f>
        <v>0</v>
      </c>
      <c r="H57" s="160">
        <v>92.82</v>
      </c>
      <c r="I57" s="159">
        <f>ROUND(E57*H57,2)</f>
        <v>887.36</v>
      </c>
      <c r="J57" s="160">
        <v>186.18</v>
      </c>
      <c r="K57" s="159">
        <f>ROUND(E57*J57,2)</f>
        <v>1779.88</v>
      </c>
      <c r="L57" s="159">
        <v>15</v>
      </c>
      <c r="M57" s="159">
        <f>G57*(1+L57/100)</f>
        <v>0</v>
      </c>
      <c r="N57" s="159">
        <v>3.6099999999999999E-3</v>
      </c>
      <c r="O57" s="159">
        <f>ROUND(E57*N57,2)</f>
        <v>0.03</v>
      </c>
      <c r="P57" s="159">
        <v>0</v>
      </c>
      <c r="Q57" s="159">
        <f>ROUND(E57*P57,2)</f>
        <v>0</v>
      </c>
      <c r="R57" s="159"/>
      <c r="S57" s="159" t="s">
        <v>142</v>
      </c>
      <c r="T57" s="159" t="s">
        <v>142</v>
      </c>
      <c r="U57" s="159">
        <v>0.36199999999999999</v>
      </c>
      <c r="V57" s="159">
        <f>ROUND(E57*U57,2)</f>
        <v>3.46</v>
      </c>
      <c r="W57" s="159"/>
      <c r="X57" s="159" t="s">
        <v>168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169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7"/>
      <c r="B58" s="158"/>
      <c r="C58" s="191" t="s">
        <v>237</v>
      </c>
      <c r="D58" s="187"/>
      <c r="E58" s="188">
        <v>9.56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171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68">
        <v>20</v>
      </c>
      <c r="B59" s="169" t="s">
        <v>238</v>
      </c>
      <c r="C59" s="183" t="s">
        <v>239</v>
      </c>
      <c r="D59" s="170" t="s">
        <v>179</v>
      </c>
      <c r="E59" s="171">
        <v>11.84</v>
      </c>
      <c r="F59" s="172"/>
      <c r="G59" s="173">
        <f>ROUND(E59*F59,2)</f>
        <v>0</v>
      </c>
      <c r="H59" s="160">
        <v>57.44</v>
      </c>
      <c r="I59" s="159">
        <f>ROUND(E59*H59,2)</f>
        <v>680.09</v>
      </c>
      <c r="J59" s="160">
        <v>212.06</v>
      </c>
      <c r="K59" s="159">
        <f>ROUND(E59*J59,2)</f>
        <v>2510.79</v>
      </c>
      <c r="L59" s="159">
        <v>15</v>
      </c>
      <c r="M59" s="159">
        <f>G59*(1+L59/100)</f>
        <v>0</v>
      </c>
      <c r="N59" s="159">
        <v>5.5129999999999998E-2</v>
      </c>
      <c r="O59" s="159">
        <f>ROUND(E59*N59,2)</f>
        <v>0.65</v>
      </c>
      <c r="P59" s="159">
        <v>0</v>
      </c>
      <c r="Q59" s="159">
        <f>ROUND(E59*P59,2)</f>
        <v>0</v>
      </c>
      <c r="R59" s="159"/>
      <c r="S59" s="159" t="s">
        <v>142</v>
      </c>
      <c r="T59" s="159" t="s">
        <v>142</v>
      </c>
      <c r="U59" s="159">
        <v>0.44800000000000001</v>
      </c>
      <c r="V59" s="159">
        <f>ROUND(E59*U59,2)</f>
        <v>5.3</v>
      </c>
      <c r="W59" s="159"/>
      <c r="X59" s="159" t="s">
        <v>168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169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5">
      <c r="A60" s="157"/>
      <c r="B60" s="158"/>
      <c r="C60" s="191" t="s">
        <v>240</v>
      </c>
      <c r="D60" s="187"/>
      <c r="E60" s="188">
        <v>10.4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171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57"/>
      <c r="B61" s="158"/>
      <c r="C61" s="191" t="s">
        <v>241</v>
      </c>
      <c r="D61" s="187"/>
      <c r="E61" s="188">
        <v>1.44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0"/>
      <c r="Z61" s="150"/>
      <c r="AA61" s="150"/>
      <c r="AB61" s="150"/>
      <c r="AC61" s="150"/>
      <c r="AD61" s="150"/>
      <c r="AE61" s="150"/>
      <c r="AF61" s="150"/>
      <c r="AG61" s="150" t="s">
        <v>171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0.399999999999999" outlineLevel="1" x14ac:dyDescent="0.25">
      <c r="A62" s="174">
        <v>21</v>
      </c>
      <c r="B62" s="175" t="s">
        <v>242</v>
      </c>
      <c r="C62" s="182" t="s">
        <v>243</v>
      </c>
      <c r="D62" s="176" t="s">
        <v>184</v>
      </c>
      <c r="E62" s="177">
        <v>10</v>
      </c>
      <c r="F62" s="178"/>
      <c r="G62" s="179">
        <f>ROUND(E62*F62,2)</f>
        <v>0</v>
      </c>
      <c r="H62" s="160">
        <v>0</v>
      </c>
      <c r="I62" s="159">
        <f>ROUND(E62*H62,2)</f>
        <v>0</v>
      </c>
      <c r="J62" s="160">
        <v>65</v>
      </c>
      <c r="K62" s="159">
        <f>ROUND(E62*J62,2)</f>
        <v>650</v>
      </c>
      <c r="L62" s="159">
        <v>15</v>
      </c>
      <c r="M62" s="159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59"/>
      <c r="S62" s="159" t="s">
        <v>154</v>
      </c>
      <c r="T62" s="159" t="s">
        <v>143</v>
      </c>
      <c r="U62" s="159">
        <v>9.4E-2</v>
      </c>
      <c r="V62" s="159">
        <f>ROUND(E62*U62,2)</f>
        <v>0.94</v>
      </c>
      <c r="W62" s="159"/>
      <c r="X62" s="159" t="s">
        <v>168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169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5">
      <c r="A63" s="162" t="s">
        <v>137</v>
      </c>
      <c r="B63" s="163" t="s">
        <v>63</v>
      </c>
      <c r="C63" s="181" t="s">
        <v>64</v>
      </c>
      <c r="D63" s="164"/>
      <c r="E63" s="165"/>
      <c r="F63" s="166"/>
      <c r="G63" s="167">
        <f>SUMIF(AG64:AG71,"&lt;&gt;NOR",G64:G71)</f>
        <v>0</v>
      </c>
      <c r="H63" s="161"/>
      <c r="I63" s="161">
        <f>SUM(I64:I71)</f>
        <v>9044.7899999999991</v>
      </c>
      <c r="J63" s="161"/>
      <c r="K63" s="161">
        <f>SUM(K64:K71)</f>
        <v>5585.0199999999995</v>
      </c>
      <c r="L63" s="161"/>
      <c r="M63" s="161">
        <f>SUM(M64:M71)</f>
        <v>0</v>
      </c>
      <c r="N63" s="161"/>
      <c r="O63" s="161">
        <f>SUM(O64:O71)</f>
        <v>0.47000000000000003</v>
      </c>
      <c r="P63" s="161"/>
      <c r="Q63" s="161">
        <f>SUM(Q64:Q71)</f>
        <v>0</v>
      </c>
      <c r="R63" s="161"/>
      <c r="S63" s="161"/>
      <c r="T63" s="161"/>
      <c r="U63" s="161"/>
      <c r="V63" s="161">
        <f>SUM(V64:V71)</f>
        <v>11.82</v>
      </c>
      <c r="W63" s="161"/>
      <c r="X63" s="161"/>
      <c r="AG63" t="s">
        <v>138</v>
      </c>
    </row>
    <row r="64" spans="1:60" outlineLevel="1" x14ac:dyDescent="0.25">
      <c r="A64" s="168">
        <v>22</v>
      </c>
      <c r="B64" s="169" t="s">
        <v>244</v>
      </c>
      <c r="C64" s="183" t="s">
        <v>245</v>
      </c>
      <c r="D64" s="170" t="s">
        <v>179</v>
      </c>
      <c r="E64" s="171">
        <v>25.59</v>
      </c>
      <c r="F64" s="172"/>
      <c r="G64" s="173">
        <f>ROUND(E64*F64,2)</f>
        <v>0</v>
      </c>
      <c r="H64" s="160">
        <v>41.83</v>
      </c>
      <c r="I64" s="159">
        <f>ROUND(E64*H64,2)</f>
        <v>1070.43</v>
      </c>
      <c r="J64" s="160">
        <v>41.37</v>
      </c>
      <c r="K64" s="159">
        <f>ROUND(E64*J64,2)</f>
        <v>1058.6600000000001</v>
      </c>
      <c r="L64" s="159">
        <v>15</v>
      </c>
      <c r="M64" s="159">
        <f>G64*(1+L64/100)</f>
        <v>0</v>
      </c>
      <c r="N64" s="159">
        <v>2.5999999999999998E-4</v>
      </c>
      <c r="O64" s="159">
        <f>ROUND(E64*N64,2)</f>
        <v>0.01</v>
      </c>
      <c r="P64" s="159">
        <v>0</v>
      </c>
      <c r="Q64" s="159">
        <f>ROUND(E64*P64,2)</f>
        <v>0</v>
      </c>
      <c r="R64" s="159"/>
      <c r="S64" s="159" t="s">
        <v>142</v>
      </c>
      <c r="T64" s="159" t="s">
        <v>142</v>
      </c>
      <c r="U64" s="159">
        <v>0.09</v>
      </c>
      <c r="V64" s="159">
        <f>ROUND(E64*U64,2)</f>
        <v>2.2999999999999998</v>
      </c>
      <c r="W64" s="159"/>
      <c r="X64" s="159" t="s">
        <v>168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169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57"/>
      <c r="B65" s="158"/>
      <c r="C65" s="191" t="s">
        <v>192</v>
      </c>
      <c r="D65" s="187"/>
      <c r="E65" s="188">
        <v>3.68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171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5">
      <c r="A66" s="157"/>
      <c r="B66" s="158"/>
      <c r="C66" s="191" t="s">
        <v>246</v>
      </c>
      <c r="D66" s="187"/>
      <c r="E66" s="188">
        <v>3.46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0"/>
      <c r="Z66" s="150"/>
      <c r="AA66" s="150"/>
      <c r="AB66" s="150"/>
      <c r="AC66" s="150"/>
      <c r="AD66" s="150"/>
      <c r="AE66" s="150"/>
      <c r="AF66" s="150"/>
      <c r="AG66" s="150" t="s">
        <v>171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5">
      <c r="A67" s="157"/>
      <c r="B67" s="158"/>
      <c r="C67" s="191" t="s">
        <v>247</v>
      </c>
      <c r="D67" s="187"/>
      <c r="E67" s="188">
        <v>18.45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171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5">
      <c r="A68" s="168">
        <v>23</v>
      </c>
      <c r="B68" s="169" t="s">
        <v>248</v>
      </c>
      <c r="C68" s="183" t="s">
        <v>249</v>
      </c>
      <c r="D68" s="170" t="s">
        <v>179</v>
      </c>
      <c r="E68" s="171">
        <v>25.59</v>
      </c>
      <c r="F68" s="172"/>
      <c r="G68" s="173">
        <f>ROUND(E68*F68,2)</f>
        <v>0</v>
      </c>
      <c r="H68" s="160">
        <v>311.62</v>
      </c>
      <c r="I68" s="159">
        <f>ROUND(E68*H68,2)</f>
        <v>7974.36</v>
      </c>
      <c r="J68" s="160">
        <v>176.88</v>
      </c>
      <c r="K68" s="159">
        <f>ROUND(E68*J68,2)</f>
        <v>4526.3599999999997</v>
      </c>
      <c r="L68" s="159">
        <v>15</v>
      </c>
      <c r="M68" s="159">
        <f>G68*(1+L68/100)</f>
        <v>0</v>
      </c>
      <c r="N68" s="159">
        <v>1.806E-2</v>
      </c>
      <c r="O68" s="159">
        <f>ROUND(E68*N68,2)</f>
        <v>0.46</v>
      </c>
      <c r="P68" s="159">
        <v>0</v>
      </c>
      <c r="Q68" s="159">
        <f>ROUND(E68*P68,2)</f>
        <v>0</v>
      </c>
      <c r="R68" s="159"/>
      <c r="S68" s="159" t="s">
        <v>142</v>
      </c>
      <c r="T68" s="159" t="s">
        <v>142</v>
      </c>
      <c r="U68" s="159">
        <v>0.372</v>
      </c>
      <c r="V68" s="159">
        <f>ROUND(E68*U68,2)</f>
        <v>9.52</v>
      </c>
      <c r="W68" s="159"/>
      <c r="X68" s="159" t="s">
        <v>168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169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5">
      <c r="A69" s="157"/>
      <c r="B69" s="158"/>
      <c r="C69" s="191" t="s">
        <v>192</v>
      </c>
      <c r="D69" s="187"/>
      <c r="E69" s="188">
        <v>3.68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171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57"/>
      <c r="B70" s="158"/>
      <c r="C70" s="191" t="s">
        <v>246</v>
      </c>
      <c r="D70" s="187"/>
      <c r="E70" s="188">
        <v>3.46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0"/>
      <c r="Z70" s="150"/>
      <c r="AA70" s="150"/>
      <c r="AB70" s="150"/>
      <c r="AC70" s="150"/>
      <c r="AD70" s="150"/>
      <c r="AE70" s="150"/>
      <c r="AF70" s="150"/>
      <c r="AG70" s="150" t="s">
        <v>171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57"/>
      <c r="B71" s="158"/>
      <c r="C71" s="191" t="s">
        <v>247</v>
      </c>
      <c r="D71" s="187"/>
      <c r="E71" s="188">
        <v>18.45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171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x14ac:dyDescent="0.25">
      <c r="A72" s="162" t="s">
        <v>137</v>
      </c>
      <c r="B72" s="163" t="s">
        <v>65</v>
      </c>
      <c r="C72" s="181" t="s">
        <v>66</v>
      </c>
      <c r="D72" s="164"/>
      <c r="E72" s="165"/>
      <c r="F72" s="166"/>
      <c r="G72" s="167">
        <f>SUMIF(AG73:AG75,"&lt;&gt;NOR",G73:G75)</f>
        <v>0</v>
      </c>
      <c r="H72" s="161"/>
      <c r="I72" s="161">
        <f>SUM(I73:I75)</f>
        <v>2443.04</v>
      </c>
      <c r="J72" s="161"/>
      <c r="K72" s="161">
        <f>SUM(K73:K75)</f>
        <v>1806.96</v>
      </c>
      <c r="L72" s="161"/>
      <c r="M72" s="161">
        <f>SUM(M73:M75)</f>
        <v>0</v>
      </c>
      <c r="N72" s="161"/>
      <c r="O72" s="161">
        <f>SUM(O73:O75)</f>
        <v>6.0000000000000005E-2</v>
      </c>
      <c r="P72" s="161"/>
      <c r="Q72" s="161">
        <f>SUM(Q73:Q75)</f>
        <v>0</v>
      </c>
      <c r="R72" s="161"/>
      <c r="S72" s="161"/>
      <c r="T72" s="161"/>
      <c r="U72" s="161"/>
      <c r="V72" s="161">
        <f>SUM(V73:V75)</f>
        <v>3.72</v>
      </c>
      <c r="W72" s="161"/>
      <c r="X72" s="161"/>
      <c r="AG72" t="s">
        <v>138</v>
      </c>
    </row>
    <row r="73" spans="1:60" outlineLevel="1" x14ac:dyDescent="0.25">
      <c r="A73" s="174">
        <v>24</v>
      </c>
      <c r="B73" s="175" t="s">
        <v>252</v>
      </c>
      <c r="C73" s="182" t="s">
        <v>253</v>
      </c>
      <c r="D73" s="176" t="s">
        <v>174</v>
      </c>
      <c r="E73" s="177">
        <v>2</v>
      </c>
      <c r="F73" s="178"/>
      <c r="G73" s="179">
        <f>ROUND(E73*F73,2)</f>
        <v>0</v>
      </c>
      <c r="H73" s="160">
        <v>19.52</v>
      </c>
      <c r="I73" s="159">
        <f>ROUND(E73*H73,2)</f>
        <v>39.04</v>
      </c>
      <c r="J73" s="160">
        <v>903.48</v>
      </c>
      <c r="K73" s="159">
        <f>ROUND(E73*J73,2)</f>
        <v>1806.96</v>
      </c>
      <c r="L73" s="159">
        <v>15</v>
      </c>
      <c r="M73" s="159">
        <f>G73*(1+L73/100)</f>
        <v>0</v>
      </c>
      <c r="N73" s="159">
        <v>1.8970000000000001E-2</v>
      </c>
      <c r="O73" s="159">
        <f>ROUND(E73*N73,2)</f>
        <v>0.04</v>
      </c>
      <c r="P73" s="159">
        <v>0</v>
      </c>
      <c r="Q73" s="159">
        <f>ROUND(E73*P73,2)</f>
        <v>0</v>
      </c>
      <c r="R73" s="159"/>
      <c r="S73" s="159" t="s">
        <v>142</v>
      </c>
      <c r="T73" s="159" t="s">
        <v>142</v>
      </c>
      <c r="U73" s="159">
        <v>1.86</v>
      </c>
      <c r="V73" s="159">
        <f>ROUND(E73*U73,2)</f>
        <v>3.72</v>
      </c>
      <c r="W73" s="159"/>
      <c r="X73" s="159" t="s">
        <v>168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169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0.399999999999999" outlineLevel="1" x14ac:dyDescent="0.25">
      <c r="A74" s="174">
        <v>25</v>
      </c>
      <c r="B74" s="175" t="s">
        <v>254</v>
      </c>
      <c r="C74" s="182" t="s">
        <v>255</v>
      </c>
      <c r="D74" s="176" t="s">
        <v>174</v>
      </c>
      <c r="E74" s="177">
        <v>1</v>
      </c>
      <c r="F74" s="178"/>
      <c r="G74" s="179">
        <f>ROUND(E74*F74,2)</f>
        <v>0</v>
      </c>
      <c r="H74" s="160">
        <v>1189</v>
      </c>
      <c r="I74" s="159">
        <f>ROUND(E74*H74,2)</f>
        <v>1189</v>
      </c>
      <c r="J74" s="160">
        <v>0</v>
      </c>
      <c r="K74" s="159">
        <f>ROUND(E74*J74,2)</f>
        <v>0</v>
      </c>
      <c r="L74" s="159">
        <v>15</v>
      </c>
      <c r="M74" s="159">
        <f>G74*(1+L74/100)</f>
        <v>0</v>
      </c>
      <c r="N74" s="159">
        <v>1.056E-2</v>
      </c>
      <c r="O74" s="159">
        <f>ROUND(E74*N74,2)</f>
        <v>0.01</v>
      </c>
      <c r="P74" s="159">
        <v>0</v>
      </c>
      <c r="Q74" s="159">
        <f>ROUND(E74*P74,2)</f>
        <v>0</v>
      </c>
      <c r="R74" s="159" t="s">
        <v>200</v>
      </c>
      <c r="S74" s="159" t="s">
        <v>142</v>
      </c>
      <c r="T74" s="159" t="s">
        <v>142</v>
      </c>
      <c r="U74" s="159">
        <v>0</v>
      </c>
      <c r="V74" s="159">
        <f>ROUND(E74*U74,2)</f>
        <v>0</v>
      </c>
      <c r="W74" s="159"/>
      <c r="X74" s="159" t="s">
        <v>196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197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0.399999999999999" outlineLevel="1" x14ac:dyDescent="0.25">
      <c r="A75" s="174">
        <v>26</v>
      </c>
      <c r="B75" s="175" t="s">
        <v>654</v>
      </c>
      <c r="C75" s="182" t="s">
        <v>655</v>
      </c>
      <c r="D75" s="176" t="s">
        <v>174</v>
      </c>
      <c r="E75" s="177">
        <v>1</v>
      </c>
      <c r="F75" s="178"/>
      <c r="G75" s="179">
        <f>ROUND(E75*F75,2)</f>
        <v>0</v>
      </c>
      <c r="H75" s="160">
        <v>1215</v>
      </c>
      <c r="I75" s="159">
        <f>ROUND(E75*H75,2)</f>
        <v>1215</v>
      </c>
      <c r="J75" s="160">
        <v>0</v>
      </c>
      <c r="K75" s="159">
        <f>ROUND(E75*J75,2)</f>
        <v>0</v>
      </c>
      <c r="L75" s="159">
        <v>15</v>
      </c>
      <c r="M75" s="159">
        <f>G75*(1+L75/100)</f>
        <v>0</v>
      </c>
      <c r="N75" s="159">
        <v>1.081E-2</v>
      </c>
      <c r="O75" s="159">
        <f>ROUND(E75*N75,2)</f>
        <v>0.01</v>
      </c>
      <c r="P75" s="159">
        <v>0</v>
      </c>
      <c r="Q75" s="159">
        <f>ROUND(E75*P75,2)</f>
        <v>0</v>
      </c>
      <c r="R75" s="159" t="s">
        <v>200</v>
      </c>
      <c r="S75" s="159" t="s">
        <v>142</v>
      </c>
      <c r="T75" s="159" t="s">
        <v>142</v>
      </c>
      <c r="U75" s="159">
        <v>0</v>
      </c>
      <c r="V75" s="159">
        <f>ROUND(E75*U75,2)</f>
        <v>0</v>
      </c>
      <c r="W75" s="159"/>
      <c r="X75" s="159" t="s">
        <v>196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197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6.4" x14ac:dyDescent="0.25">
      <c r="A76" s="162" t="s">
        <v>137</v>
      </c>
      <c r="B76" s="163" t="s">
        <v>69</v>
      </c>
      <c r="C76" s="181" t="s">
        <v>70</v>
      </c>
      <c r="D76" s="164"/>
      <c r="E76" s="165"/>
      <c r="F76" s="166"/>
      <c r="G76" s="167">
        <f>SUMIF(AG77:AG83,"&lt;&gt;NOR",G77:G83)</f>
        <v>0</v>
      </c>
      <c r="H76" s="161"/>
      <c r="I76" s="161">
        <f>SUM(I77:I83)</f>
        <v>45.61</v>
      </c>
      <c r="J76" s="161"/>
      <c r="K76" s="161">
        <f>SUM(K77:K83)</f>
        <v>3467.2599999999998</v>
      </c>
      <c r="L76" s="161"/>
      <c r="M76" s="161">
        <f>SUM(M77:M83)</f>
        <v>0</v>
      </c>
      <c r="N76" s="161"/>
      <c r="O76" s="161">
        <f>SUM(O77:O83)</f>
        <v>0</v>
      </c>
      <c r="P76" s="161"/>
      <c r="Q76" s="161">
        <f>SUM(Q77:Q83)</f>
        <v>0</v>
      </c>
      <c r="R76" s="161"/>
      <c r="S76" s="161"/>
      <c r="T76" s="161"/>
      <c r="U76" s="161"/>
      <c r="V76" s="161">
        <f>SUM(V77:V83)</f>
        <v>8.75</v>
      </c>
      <c r="W76" s="161"/>
      <c r="X76" s="161"/>
      <c r="AG76" t="s">
        <v>138</v>
      </c>
    </row>
    <row r="77" spans="1:60" outlineLevel="1" x14ac:dyDescent="0.25">
      <c r="A77" s="168">
        <v>27</v>
      </c>
      <c r="B77" s="169" t="s">
        <v>256</v>
      </c>
      <c r="C77" s="183" t="s">
        <v>257</v>
      </c>
      <c r="D77" s="170" t="s">
        <v>179</v>
      </c>
      <c r="E77" s="171">
        <v>26.34</v>
      </c>
      <c r="F77" s="172"/>
      <c r="G77" s="173">
        <f>ROUND(E77*F77,2)</f>
        <v>0</v>
      </c>
      <c r="H77" s="160">
        <v>1.54</v>
      </c>
      <c r="I77" s="159">
        <f>ROUND(E77*H77,2)</f>
        <v>40.56</v>
      </c>
      <c r="J77" s="160">
        <v>121.96</v>
      </c>
      <c r="K77" s="159">
        <f>ROUND(E77*J77,2)</f>
        <v>3212.43</v>
      </c>
      <c r="L77" s="159">
        <v>15</v>
      </c>
      <c r="M77" s="159">
        <f>G77*(1+L77/100)</f>
        <v>0</v>
      </c>
      <c r="N77" s="159">
        <v>4.0000000000000003E-5</v>
      </c>
      <c r="O77" s="159">
        <f>ROUND(E77*N77,2)</f>
        <v>0</v>
      </c>
      <c r="P77" s="159">
        <v>0</v>
      </c>
      <c r="Q77" s="159">
        <f>ROUND(E77*P77,2)</f>
        <v>0</v>
      </c>
      <c r="R77" s="159"/>
      <c r="S77" s="159" t="s">
        <v>142</v>
      </c>
      <c r="T77" s="159" t="s">
        <v>142</v>
      </c>
      <c r="U77" s="159">
        <v>0.308</v>
      </c>
      <c r="V77" s="159">
        <f>ROUND(E77*U77,2)</f>
        <v>8.11</v>
      </c>
      <c r="W77" s="159"/>
      <c r="X77" s="159" t="s">
        <v>168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169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5">
      <c r="A78" s="157"/>
      <c r="B78" s="158"/>
      <c r="C78" s="191" t="s">
        <v>229</v>
      </c>
      <c r="D78" s="187"/>
      <c r="E78" s="188">
        <v>19.2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0"/>
      <c r="Z78" s="150"/>
      <c r="AA78" s="150"/>
      <c r="AB78" s="150"/>
      <c r="AC78" s="150"/>
      <c r="AD78" s="150"/>
      <c r="AE78" s="150"/>
      <c r="AF78" s="150"/>
      <c r="AG78" s="150" t="s">
        <v>171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57"/>
      <c r="B79" s="158"/>
      <c r="C79" s="191" t="s">
        <v>192</v>
      </c>
      <c r="D79" s="187"/>
      <c r="E79" s="188">
        <v>3.68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0"/>
      <c r="Z79" s="150"/>
      <c r="AA79" s="150"/>
      <c r="AB79" s="150"/>
      <c r="AC79" s="150"/>
      <c r="AD79" s="150"/>
      <c r="AE79" s="150"/>
      <c r="AF79" s="150"/>
      <c r="AG79" s="150" t="s">
        <v>171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57"/>
      <c r="B80" s="158"/>
      <c r="C80" s="191" t="s">
        <v>258</v>
      </c>
      <c r="D80" s="187"/>
      <c r="E80" s="188">
        <v>3.46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171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5">
      <c r="A81" s="168">
        <v>28</v>
      </c>
      <c r="B81" s="169" t="s">
        <v>259</v>
      </c>
      <c r="C81" s="183" t="s">
        <v>260</v>
      </c>
      <c r="D81" s="170" t="s">
        <v>179</v>
      </c>
      <c r="E81" s="171">
        <v>4.95</v>
      </c>
      <c r="F81" s="172"/>
      <c r="G81" s="173">
        <f>ROUND(E81*F81,2)</f>
        <v>0</v>
      </c>
      <c r="H81" s="160">
        <v>1.02</v>
      </c>
      <c r="I81" s="159">
        <f>ROUND(E81*H81,2)</f>
        <v>5.05</v>
      </c>
      <c r="J81" s="160">
        <v>51.48</v>
      </c>
      <c r="K81" s="159">
        <f>ROUND(E81*J81,2)</f>
        <v>254.83</v>
      </c>
      <c r="L81" s="159">
        <v>15</v>
      </c>
      <c r="M81" s="159">
        <f>G81*(1+L81/100)</f>
        <v>0</v>
      </c>
      <c r="N81" s="159">
        <v>1.0000000000000001E-5</v>
      </c>
      <c r="O81" s="159">
        <f>ROUND(E81*N81,2)</f>
        <v>0</v>
      </c>
      <c r="P81" s="159">
        <v>0</v>
      </c>
      <c r="Q81" s="159">
        <f>ROUND(E81*P81,2)</f>
        <v>0</v>
      </c>
      <c r="R81" s="159"/>
      <c r="S81" s="159" t="s">
        <v>142</v>
      </c>
      <c r="T81" s="159" t="s">
        <v>142</v>
      </c>
      <c r="U81" s="159">
        <v>0.13</v>
      </c>
      <c r="V81" s="159">
        <f>ROUND(E81*U81,2)</f>
        <v>0.64</v>
      </c>
      <c r="W81" s="159"/>
      <c r="X81" s="159" t="s">
        <v>168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169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5">
      <c r="A82" s="157"/>
      <c r="B82" s="158"/>
      <c r="C82" s="191" t="s">
        <v>225</v>
      </c>
      <c r="D82" s="187"/>
      <c r="E82" s="188">
        <v>1.35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0"/>
      <c r="Z82" s="150"/>
      <c r="AA82" s="150"/>
      <c r="AB82" s="150"/>
      <c r="AC82" s="150"/>
      <c r="AD82" s="150"/>
      <c r="AE82" s="150"/>
      <c r="AF82" s="150"/>
      <c r="AG82" s="150" t="s">
        <v>171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57"/>
      <c r="B83" s="158"/>
      <c r="C83" s="191" t="s">
        <v>226</v>
      </c>
      <c r="D83" s="187"/>
      <c r="E83" s="188">
        <v>3.6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0"/>
      <c r="Z83" s="150"/>
      <c r="AA83" s="150"/>
      <c r="AB83" s="150"/>
      <c r="AC83" s="150"/>
      <c r="AD83" s="150"/>
      <c r="AE83" s="150"/>
      <c r="AF83" s="150"/>
      <c r="AG83" s="150" t="s">
        <v>171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5">
      <c r="A84" s="162" t="s">
        <v>137</v>
      </c>
      <c r="B84" s="163" t="s">
        <v>71</v>
      </c>
      <c r="C84" s="181" t="s">
        <v>72</v>
      </c>
      <c r="D84" s="164"/>
      <c r="E84" s="165"/>
      <c r="F84" s="166"/>
      <c r="G84" s="167">
        <f>SUMIF(AG85:AG96,"&lt;&gt;NOR",G85:G96)</f>
        <v>0</v>
      </c>
      <c r="H84" s="161"/>
      <c r="I84" s="161">
        <f>SUM(I85:I96)</f>
        <v>514.5</v>
      </c>
      <c r="J84" s="161"/>
      <c r="K84" s="161">
        <f>SUM(K85:K96)</f>
        <v>4934.62</v>
      </c>
      <c r="L84" s="161"/>
      <c r="M84" s="161">
        <f>SUM(M85:M96)</f>
        <v>0</v>
      </c>
      <c r="N84" s="161"/>
      <c r="O84" s="161">
        <f>SUM(O85:O96)</f>
        <v>0.01</v>
      </c>
      <c r="P84" s="161"/>
      <c r="Q84" s="161">
        <f>SUM(Q85:Q96)</f>
        <v>0.43999999999999995</v>
      </c>
      <c r="R84" s="161"/>
      <c r="S84" s="161"/>
      <c r="T84" s="161"/>
      <c r="U84" s="161"/>
      <c r="V84" s="161">
        <f>SUM(V85:V96)</f>
        <v>11.99</v>
      </c>
      <c r="W84" s="161"/>
      <c r="X84" s="161"/>
      <c r="AG84" t="s">
        <v>138</v>
      </c>
    </row>
    <row r="85" spans="1:60" outlineLevel="1" x14ac:dyDescent="0.25">
      <c r="A85" s="174">
        <v>29</v>
      </c>
      <c r="B85" s="175" t="s">
        <v>261</v>
      </c>
      <c r="C85" s="182" t="s">
        <v>262</v>
      </c>
      <c r="D85" s="176" t="s">
        <v>174</v>
      </c>
      <c r="E85" s="177">
        <v>3</v>
      </c>
      <c r="F85" s="178"/>
      <c r="G85" s="179">
        <f>ROUND(E85*F85,2)</f>
        <v>0</v>
      </c>
      <c r="H85" s="160">
        <v>0</v>
      </c>
      <c r="I85" s="159">
        <f>ROUND(E85*H85,2)</f>
        <v>0</v>
      </c>
      <c r="J85" s="160">
        <v>17.600000000000001</v>
      </c>
      <c r="K85" s="159">
        <f>ROUND(E85*J85,2)</f>
        <v>52.8</v>
      </c>
      <c r="L85" s="159">
        <v>15</v>
      </c>
      <c r="M85" s="159">
        <f>G85*(1+L85/100)</f>
        <v>0</v>
      </c>
      <c r="N85" s="159">
        <v>0</v>
      </c>
      <c r="O85" s="159">
        <f>ROUND(E85*N85,2)</f>
        <v>0</v>
      </c>
      <c r="P85" s="159">
        <v>0</v>
      </c>
      <c r="Q85" s="159">
        <f>ROUND(E85*P85,2)</f>
        <v>0</v>
      </c>
      <c r="R85" s="159"/>
      <c r="S85" s="159" t="s">
        <v>142</v>
      </c>
      <c r="T85" s="159" t="s">
        <v>142</v>
      </c>
      <c r="U85" s="159">
        <v>0.05</v>
      </c>
      <c r="V85" s="159">
        <f>ROUND(E85*U85,2)</f>
        <v>0.15</v>
      </c>
      <c r="W85" s="159"/>
      <c r="X85" s="159" t="s">
        <v>168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169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68">
        <v>30</v>
      </c>
      <c r="B86" s="169" t="s">
        <v>656</v>
      </c>
      <c r="C86" s="183" t="s">
        <v>657</v>
      </c>
      <c r="D86" s="170" t="s">
        <v>179</v>
      </c>
      <c r="E86" s="171">
        <v>1.6</v>
      </c>
      <c r="F86" s="172"/>
      <c r="G86" s="173">
        <f>ROUND(E86*F86,2)</f>
        <v>0</v>
      </c>
      <c r="H86" s="160">
        <v>31.09</v>
      </c>
      <c r="I86" s="159">
        <f>ROUND(E86*H86,2)</f>
        <v>49.74</v>
      </c>
      <c r="J86" s="160">
        <v>367.41</v>
      </c>
      <c r="K86" s="159">
        <f>ROUND(E86*J86,2)</f>
        <v>587.86</v>
      </c>
      <c r="L86" s="159">
        <v>15</v>
      </c>
      <c r="M86" s="159">
        <f>G86*(1+L86/100)</f>
        <v>0</v>
      </c>
      <c r="N86" s="159">
        <v>1.17E-3</v>
      </c>
      <c r="O86" s="159">
        <f>ROUND(E86*N86,2)</f>
        <v>0</v>
      </c>
      <c r="P86" s="159">
        <v>7.5999999999999998E-2</v>
      </c>
      <c r="Q86" s="159">
        <f>ROUND(E86*P86,2)</f>
        <v>0.12</v>
      </c>
      <c r="R86" s="159"/>
      <c r="S86" s="159" t="s">
        <v>142</v>
      </c>
      <c r="T86" s="159" t="s">
        <v>142</v>
      </c>
      <c r="U86" s="159">
        <v>0.93899999999999995</v>
      </c>
      <c r="V86" s="159">
        <f>ROUND(E86*U86,2)</f>
        <v>1.5</v>
      </c>
      <c r="W86" s="159"/>
      <c r="X86" s="159" t="s">
        <v>168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169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57"/>
      <c r="B87" s="158"/>
      <c r="C87" s="191" t="s">
        <v>658</v>
      </c>
      <c r="D87" s="187"/>
      <c r="E87" s="188">
        <v>1.6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0"/>
      <c r="Z87" s="150"/>
      <c r="AA87" s="150"/>
      <c r="AB87" s="150"/>
      <c r="AC87" s="150"/>
      <c r="AD87" s="150"/>
      <c r="AE87" s="150"/>
      <c r="AF87" s="150"/>
      <c r="AG87" s="150" t="s">
        <v>171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74">
        <v>31</v>
      </c>
      <c r="B88" s="175" t="s">
        <v>263</v>
      </c>
      <c r="C88" s="182" t="s">
        <v>264</v>
      </c>
      <c r="D88" s="176" t="s">
        <v>184</v>
      </c>
      <c r="E88" s="177">
        <v>8</v>
      </c>
      <c r="F88" s="178"/>
      <c r="G88" s="179">
        <f>ROUND(E88*F88,2)</f>
        <v>0</v>
      </c>
      <c r="H88" s="160">
        <v>13.06</v>
      </c>
      <c r="I88" s="159">
        <f>ROUND(E88*H88,2)</f>
        <v>104.48</v>
      </c>
      <c r="J88" s="160">
        <v>99.94</v>
      </c>
      <c r="K88" s="159">
        <f>ROUND(E88*J88,2)</f>
        <v>799.52</v>
      </c>
      <c r="L88" s="159">
        <v>15</v>
      </c>
      <c r="M88" s="159">
        <f>G88*(1+L88/100)</f>
        <v>0</v>
      </c>
      <c r="N88" s="159">
        <v>4.8999999999999998E-4</v>
      </c>
      <c r="O88" s="159">
        <f>ROUND(E88*N88,2)</f>
        <v>0</v>
      </c>
      <c r="P88" s="159">
        <v>6.0000000000000001E-3</v>
      </c>
      <c r="Q88" s="159">
        <f>ROUND(E88*P88,2)</f>
        <v>0.05</v>
      </c>
      <c r="R88" s="159"/>
      <c r="S88" s="159" t="s">
        <v>142</v>
      </c>
      <c r="T88" s="159" t="s">
        <v>142</v>
      </c>
      <c r="U88" s="159">
        <v>0.27400000000000002</v>
      </c>
      <c r="V88" s="159">
        <f>ROUND(E88*U88,2)</f>
        <v>2.19</v>
      </c>
      <c r="W88" s="159"/>
      <c r="X88" s="159" t="s">
        <v>168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169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74">
        <v>32</v>
      </c>
      <c r="B89" s="175" t="s">
        <v>265</v>
      </c>
      <c r="C89" s="182" t="s">
        <v>266</v>
      </c>
      <c r="D89" s="176" t="s">
        <v>184</v>
      </c>
      <c r="E89" s="177">
        <v>2</v>
      </c>
      <c r="F89" s="178"/>
      <c r="G89" s="179">
        <f>ROUND(E89*F89,2)</f>
        <v>0</v>
      </c>
      <c r="H89" s="160">
        <v>13.06</v>
      </c>
      <c r="I89" s="159">
        <f>ROUND(E89*H89,2)</f>
        <v>26.12</v>
      </c>
      <c r="J89" s="160">
        <v>151.94</v>
      </c>
      <c r="K89" s="159">
        <f>ROUND(E89*J89,2)</f>
        <v>303.88</v>
      </c>
      <c r="L89" s="159">
        <v>15</v>
      </c>
      <c r="M89" s="159">
        <f>G89*(1+L89/100)</f>
        <v>0</v>
      </c>
      <c r="N89" s="159">
        <v>4.8999999999999998E-4</v>
      </c>
      <c r="O89" s="159">
        <f>ROUND(E89*N89,2)</f>
        <v>0</v>
      </c>
      <c r="P89" s="159">
        <v>2.7E-2</v>
      </c>
      <c r="Q89" s="159">
        <f>ROUND(E89*P89,2)</f>
        <v>0.05</v>
      </c>
      <c r="R89" s="159"/>
      <c r="S89" s="159" t="s">
        <v>142</v>
      </c>
      <c r="T89" s="159" t="s">
        <v>142</v>
      </c>
      <c r="U89" s="159">
        <v>0.42199999999999999</v>
      </c>
      <c r="V89" s="159">
        <f>ROUND(E89*U89,2)</f>
        <v>0.84</v>
      </c>
      <c r="W89" s="159"/>
      <c r="X89" s="159" t="s">
        <v>168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169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74">
        <v>33</v>
      </c>
      <c r="B90" s="175" t="s">
        <v>267</v>
      </c>
      <c r="C90" s="182" t="s">
        <v>268</v>
      </c>
      <c r="D90" s="176" t="s">
        <v>184</v>
      </c>
      <c r="E90" s="177">
        <v>20</v>
      </c>
      <c r="F90" s="178"/>
      <c r="G90" s="179">
        <f>ROUND(E90*F90,2)</f>
        <v>0</v>
      </c>
      <c r="H90" s="160">
        <v>13.02</v>
      </c>
      <c r="I90" s="159">
        <f>ROUND(E90*H90,2)</f>
        <v>260.39999999999998</v>
      </c>
      <c r="J90" s="160">
        <v>102.48</v>
      </c>
      <c r="K90" s="159">
        <f>ROUND(E90*J90,2)</f>
        <v>2049.6</v>
      </c>
      <c r="L90" s="159">
        <v>15</v>
      </c>
      <c r="M90" s="159">
        <f>G90*(1+L90/100)</f>
        <v>0</v>
      </c>
      <c r="N90" s="159">
        <v>0</v>
      </c>
      <c r="O90" s="159">
        <f>ROUND(E90*N90,2)</f>
        <v>0</v>
      </c>
      <c r="P90" s="159">
        <v>2.16E-3</v>
      </c>
      <c r="Q90" s="159">
        <f>ROUND(E90*P90,2)</f>
        <v>0.04</v>
      </c>
      <c r="R90" s="159"/>
      <c r="S90" s="159" t="s">
        <v>142</v>
      </c>
      <c r="T90" s="159" t="s">
        <v>142</v>
      </c>
      <c r="U90" s="159">
        <v>0.26500000000000001</v>
      </c>
      <c r="V90" s="159">
        <f>ROUND(E90*U90,2)</f>
        <v>5.3</v>
      </c>
      <c r="W90" s="159"/>
      <c r="X90" s="159" t="s">
        <v>168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169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74">
        <v>34</v>
      </c>
      <c r="B91" s="175" t="s">
        <v>269</v>
      </c>
      <c r="C91" s="182" t="s">
        <v>270</v>
      </c>
      <c r="D91" s="176" t="s">
        <v>184</v>
      </c>
      <c r="E91" s="177">
        <v>5</v>
      </c>
      <c r="F91" s="178"/>
      <c r="G91" s="179">
        <f>ROUND(E91*F91,2)</f>
        <v>0</v>
      </c>
      <c r="H91" s="160">
        <v>13.06</v>
      </c>
      <c r="I91" s="159">
        <f>ROUND(E91*H91,2)</f>
        <v>65.3</v>
      </c>
      <c r="J91" s="160">
        <v>42.54</v>
      </c>
      <c r="K91" s="159">
        <f>ROUND(E91*J91,2)</f>
        <v>212.7</v>
      </c>
      <c r="L91" s="159">
        <v>15</v>
      </c>
      <c r="M91" s="159">
        <f>G91*(1+L91/100)</f>
        <v>0</v>
      </c>
      <c r="N91" s="159">
        <v>4.8999999999999998E-4</v>
      </c>
      <c r="O91" s="159">
        <f>ROUND(E91*N91,2)</f>
        <v>0</v>
      </c>
      <c r="P91" s="159">
        <v>1E-3</v>
      </c>
      <c r="Q91" s="159">
        <f>ROUND(E91*P91,2)</f>
        <v>0.01</v>
      </c>
      <c r="R91" s="159"/>
      <c r="S91" s="159" t="s">
        <v>142</v>
      </c>
      <c r="T91" s="159" t="s">
        <v>142</v>
      </c>
      <c r="U91" s="159">
        <v>0.111</v>
      </c>
      <c r="V91" s="159">
        <f>ROUND(E91*U91,2)</f>
        <v>0.56000000000000005</v>
      </c>
      <c r="W91" s="159"/>
      <c r="X91" s="159" t="s">
        <v>168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169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68">
        <v>35</v>
      </c>
      <c r="B92" s="169" t="s">
        <v>271</v>
      </c>
      <c r="C92" s="183" t="s">
        <v>272</v>
      </c>
      <c r="D92" s="170" t="s">
        <v>179</v>
      </c>
      <c r="E92" s="171">
        <v>19.2</v>
      </c>
      <c r="F92" s="172"/>
      <c r="G92" s="173">
        <f>ROUND(E92*F92,2)</f>
        <v>0</v>
      </c>
      <c r="H92" s="160">
        <v>0</v>
      </c>
      <c r="I92" s="159">
        <f>ROUND(E92*H92,2)</f>
        <v>0</v>
      </c>
      <c r="J92" s="160">
        <v>10.5</v>
      </c>
      <c r="K92" s="159">
        <f>ROUND(E92*J92,2)</f>
        <v>201.6</v>
      </c>
      <c r="L92" s="159">
        <v>15</v>
      </c>
      <c r="M92" s="159">
        <f>G92*(1+L92/100)</f>
        <v>0</v>
      </c>
      <c r="N92" s="159">
        <v>0</v>
      </c>
      <c r="O92" s="159">
        <f>ROUND(E92*N92,2)</f>
        <v>0</v>
      </c>
      <c r="P92" s="159">
        <v>4.0000000000000001E-3</v>
      </c>
      <c r="Q92" s="159">
        <f>ROUND(E92*P92,2)</f>
        <v>0.08</v>
      </c>
      <c r="R92" s="159"/>
      <c r="S92" s="159" t="s">
        <v>142</v>
      </c>
      <c r="T92" s="159" t="s">
        <v>142</v>
      </c>
      <c r="U92" s="159">
        <v>0.03</v>
      </c>
      <c r="V92" s="159">
        <f>ROUND(E92*U92,2)</f>
        <v>0.57999999999999996</v>
      </c>
      <c r="W92" s="159"/>
      <c r="X92" s="159" t="s">
        <v>168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169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57"/>
      <c r="B93" s="158"/>
      <c r="C93" s="191" t="s">
        <v>229</v>
      </c>
      <c r="D93" s="187"/>
      <c r="E93" s="188">
        <v>19.2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0"/>
      <c r="Z93" s="150"/>
      <c r="AA93" s="150"/>
      <c r="AB93" s="150"/>
      <c r="AC93" s="150"/>
      <c r="AD93" s="150"/>
      <c r="AE93" s="150"/>
      <c r="AF93" s="150"/>
      <c r="AG93" s="150" t="s">
        <v>171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0.399999999999999" outlineLevel="1" x14ac:dyDescent="0.25">
      <c r="A94" s="174">
        <v>36</v>
      </c>
      <c r="B94" s="175" t="s">
        <v>273</v>
      </c>
      <c r="C94" s="182" t="s">
        <v>274</v>
      </c>
      <c r="D94" s="176" t="s">
        <v>174</v>
      </c>
      <c r="E94" s="177">
        <v>2</v>
      </c>
      <c r="F94" s="178"/>
      <c r="G94" s="179">
        <f>ROUND(E94*F94,2)</f>
        <v>0</v>
      </c>
      <c r="H94" s="160">
        <v>4.2300000000000004</v>
      </c>
      <c r="I94" s="159">
        <f>ROUND(E94*H94,2)</f>
        <v>8.4600000000000009</v>
      </c>
      <c r="J94" s="160">
        <v>193.77</v>
      </c>
      <c r="K94" s="159">
        <f>ROUND(E94*J94,2)</f>
        <v>387.54</v>
      </c>
      <c r="L94" s="159">
        <v>15</v>
      </c>
      <c r="M94" s="159">
        <f>G94*(1+L94/100)</f>
        <v>0</v>
      </c>
      <c r="N94" s="159">
        <v>3.6700000000000001E-3</v>
      </c>
      <c r="O94" s="159">
        <f>ROUND(E94*N94,2)</f>
        <v>0.01</v>
      </c>
      <c r="P94" s="159">
        <v>0</v>
      </c>
      <c r="Q94" s="159">
        <f>ROUND(E94*P94,2)</f>
        <v>0</v>
      </c>
      <c r="R94" s="159"/>
      <c r="S94" s="159" t="s">
        <v>142</v>
      </c>
      <c r="T94" s="159" t="s">
        <v>142</v>
      </c>
      <c r="U94" s="159">
        <v>0.433</v>
      </c>
      <c r="V94" s="159">
        <f>ROUND(E94*U94,2)</f>
        <v>0.87</v>
      </c>
      <c r="W94" s="159"/>
      <c r="X94" s="159" t="s">
        <v>168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169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0.399999999999999" outlineLevel="1" x14ac:dyDescent="0.25">
      <c r="A95" s="168">
        <v>37</v>
      </c>
      <c r="B95" s="169" t="s">
        <v>275</v>
      </c>
      <c r="C95" s="183" t="s">
        <v>276</v>
      </c>
      <c r="D95" s="170" t="s">
        <v>179</v>
      </c>
      <c r="E95" s="171">
        <v>1.44</v>
      </c>
      <c r="F95" s="172"/>
      <c r="G95" s="173">
        <f>ROUND(E95*F95,2)</f>
        <v>0</v>
      </c>
      <c r="H95" s="160">
        <v>0</v>
      </c>
      <c r="I95" s="159">
        <f>ROUND(E95*H95,2)</f>
        <v>0</v>
      </c>
      <c r="J95" s="160">
        <v>235.5</v>
      </c>
      <c r="K95" s="159">
        <f>ROUND(E95*J95,2)</f>
        <v>339.12</v>
      </c>
      <c r="L95" s="159">
        <v>15</v>
      </c>
      <c r="M95" s="159">
        <f>G95*(1+L95/100)</f>
        <v>0</v>
      </c>
      <c r="N95" s="159">
        <v>0</v>
      </c>
      <c r="O95" s="159">
        <f>ROUND(E95*N95,2)</f>
        <v>0</v>
      </c>
      <c r="P95" s="159">
        <v>6.0999999999999999E-2</v>
      </c>
      <c r="Q95" s="159">
        <f>ROUND(E95*P95,2)</f>
        <v>0.09</v>
      </c>
      <c r="R95" s="159"/>
      <c r="S95" s="159" t="s">
        <v>142</v>
      </c>
      <c r="T95" s="159" t="s">
        <v>142</v>
      </c>
      <c r="U95" s="159">
        <v>0</v>
      </c>
      <c r="V95" s="159">
        <f>ROUND(E95*U95,2)</f>
        <v>0</v>
      </c>
      <c r="W95" s="159"/>
      <c r="X95" s="159" t="s">
        <v>205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206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57"/>
      <c r="B96" s="158"/>
      <c r="C96" s="191" t="s">
        <v>241</v>
      </c>
      <c r="D96" s="187"/>
      <c r="E96" s="188">
        <v>1.44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0"/>
      <c r="Z96" s="150"/>
      <c r="AA96" s="150"/>
      <c r="AB96" s="150"/>
      <c r="AC96" s="150"/>
      <c r="AD96" s="150"/>
      <c r="AE96" s="150"/>
      <c r="AF96" s="150"/>
      <c r="AG96" s="150" t="s">
        <v>171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x14ac:dyDescent="0.25">
      <c r="A97" s="162" t="s">
        <v>137</v>
      </c>
      <c r="B97" s="163" t="s">
        <v>73</v>
      </c>
      <c r="C97" s="181" t="s">
        <v>74</v>
      </c>
      <c r="D97" s="164"/>
      <c r="E97" s="165"/>
      <c r="F97" s="166"/>
      <c r="G97" s="167">
        <f>SUMIF(AG98:AG98,"&lt;&gt;NOR",G98:G98)</f>
        <v>0</v>
      </c>
      <c r="H97" s="161"/>
      <c r="I97" s="161">
        <f>SUM(I98:I98)</f>
        <v>0</v>
      </c>
      <c r="J97" s="161"/>
      <c r="K97" s="161">
        <f>SUM(K98:K98)</f>
        <v>3041.72</v>
      </c>
      <c r="L97" s="161"/>
      <c r="M97" s="161">
        <f>SUM(M98:M98)</f>
        <v>0</v>
      </c>
      <c r="N97" s="161"/>
      <c r="O97" s="161">
        <f>SUM(O98:O98)</f>
        <v>0</v>
      </c>
      <c r="P97" s="161"/>
      <c r="Q97" s="161">
        <f>SUM(Q98:Q98)</f>
        <v>0</v>
      </c>
      <c r="R97" s="161"/>
      <c r="S97" s="161"/>
      <c r="T97" s="161"/>
      <c r="U97" s="161"/>
      <c r="V97" s="161">
        <f>SUM(V98:V98)</f>
        <v>6.7</v>
      </c>
      <c r="W97" s="161"/>
      <c r="X97" s="161"/>
      <c r="AG97" t="s">
        <v>138</v>
      </c>
    </row>
    <row r="98" spans="1:60" outlineLevel="1" x14ac:dyDescent="0.25">
      <c r="A98" s="174">
        <v>38</v>
      </c>
      <c r="B98" s="175" t="s">
        <v>277</v>
      </c>
      <c r="C98" s="182" t="s">
        <v>278</v>
      </c>
      <c r="D98" s="176" t="s">
        <v>167</v>
      </c>
      <c r="E98" s="177">
        <v>2.5997599999999998</v>
      </c>
      <c r="F98" s="178"/>
      <c r="G98" s="179">
        <f>ROUND(E98*F98,2)</f>
        <v>0</v>
      </c>
      <c r="H98" s="160">
        <v>0</v>
      </c>
      <c r="I98" s="159">
        <f>ROUND(E98*H98,2)</f>
        <v>0</v>
      </c>
      <c r="J98" s="160">
        <v>1170</v>
      </c>
      <c r="K98" s="159">
        <f>ROUND(E98*J98,2)</f>
        <v>3041.72</v>
      </c>
      <c r="L98" s="159">
        <v>15</v>
      </c>
      <c r="M98" s="159">
        <f>G98*(1+L98/100)</f>
        <v>0</v>
      </c>
      <c r="N98" s="159">
        <v>0</v>
      </c>
      <c r="O98" s="159">
        <f>ROUND(E98*N98,2)</f>
        <v>0</v>
      </c>
      <c r="P98" s="159">
        <v>0</v>
      </c>
      <c r="Q98" s="159">
        <f>ROUND(E98*P98,2)</f>
        <v>0</v>
      </c>
      <c r="R98" s="159"/>
      <c r="S98" s="159" t="s">
        <v>142</v>
      </c>
      <c r="T98" s="159" t="s">
        <v>142</v>
      </c>
      <c r="U98" s="159">
        <v>2.577</v>
      </c>
      <c r="V98" s="159">
        <f>ROUND(E98*U98,2)</f>
        <v>6.7</v>
      </c>
      <c r="W98" s="159"/>
      <c r="X98" s="159" t="s">
        <v>279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280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x14ac:dyDescent="0.25">
      <c r="A99" s="162" t="s">
        <v>137</v>
      </c>
      <c r="B99" s="163" t="s">
        <v>75</v>
      </c>
      <c r="C99" s="181" t="s">
        <v>76</v>
      </c>
      <c r="D99" s="164"/>
      <c r="E99" s="165"/>
      <c r="F99" s="166"/>
      <c r="G99" s="167">
        <f>SUMIF(AG100:AG106,"&lt;&gt;NOR",G100:G106)</f>
        <v>0</v>
      </c>
      <c r="H99" s="161"/>
      <c r="I99" s="161">
        <f>SUM(I100:I106)</f>
        <v>4814.97</v>
      </c>
      <c r="J99" s="161"/>
      <c r="K99" s="161">
        <f>SUM(K100:K106)</f>
        <v>3260.1099999999997</v>
      </c>
      <c r="L99" s="161"/>
      <c r="M99" s="161">
        <f>SUM(M100:M106)</f>
        <v>0</v>
      </c>
      <c r="N99" s="161"/>
      <c r="O99" s="161">
        <f>SUM(O100:O106)</f>
        <v>0.04</v>
      </c>
      <c r="P99" s="161"/>
      <c r="Q99" s="161">
        <f>SUM(Q100:Q106)</f>
        <v>0</v>
      </c>
      <c r="R99" s="161"/>
      <c r="S99" s="161"/>
      <c r="T99" s="161"/>
      <c r="U99" s="161"/>
      <c r="V99" s="161">
        <f>SUM(V100:V106)</f>
        <v>5.83</v>
      </c>
      <c r="W99" s="161"/>
      <c r="X99" s="161"/>
      <c r="AG99" t="s">
        <v>138</v>
      </c>
    </row>
    <row r="100" spans="1:60" outlineLevel="1" x14ac:dyDescent="0.25">
      <c r="A100" s="168">
        <v>39</v>
      </c>
      <c r="B100" s="169" t="s">
        <v>281</v>
      </c>
      <c r="C100" s="183" t="s">
        <v>282</v>
      </c>
      <c r="D100" s="170" t="s">
        <v>179</v>
      </c>
      <c r="E100" s="171">
        <v>11.54</v>
      </c>
      <c r="F100" s="172"/>
      <c r="G100" s="173">
        <f>ROUND(E100*F100,2)</f>
        <v>0</v>
      </c>
      <c r="H100" s="160">
        <v>318.92</v>
      </c>
      <c r="I100" s="159">
        <f>ROUND(E100*H100,2)</f>
        <v>3680.34</v>
      </c>
      <c r="J100" s="160">
        <v>194.08</v>
      </c>
      <c r="K100" s="159">
        <f>ROUND(E100*J100,2)</f>
        <v>2239.6799999999998</v>
      </c>
      <c r="L100" s="159">
        <v>15</v>
      </c>
      <c r="M100" s="159">
        <f>G100*(1+L100/100)</f>
        <v>0</v>
      </c>
      <c r="N100" s="159">
        <v>3.6800000000000001E-3</v>
      </c>
      <c r="O100" s="159">
        <f>ROUND(E100*N100,2)</f>
        <v>0.04</v>
      </c>
      <c r="P100" s="159">
        <v>0</v>
      </c>
      <c r="Q100" s="159">
        <f>ROUND(E100*P100,2)</f>
        <v>0</v>
      </c>
      <c r="R100" s="159"/>
      <c r="S100" s="159" t="s">
        <v>142</v>
      </c>
      <c r="T100" s="159" t="s">
        <v>142</v>
      </c>
      <c r="U100" s="159">
        <v>0.38500000000000001</v>
      </c>
      <c r="V100" s="159">
        <f>ROUND(E100*U100,2)</f>
        <v>4.4400000000000004</v>
      </c>
      <c r="W100" s="159"/>
      <c r="X100" s="159" t="s">
        <v>168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169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57"/>
      <c r="B101" s="158"/>
      <c r="C101" s="191" t="s">
        <v>193</v>
      </c>
      <c r="D101" s="187"/>
      <c r="E101" s="188">
        <v>3.21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171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57"/>
      <c r="B102" s="158"/>
      <c r="C102" s="191" t="s">
        <v>283</v>
      </c>
      <c r="D102" s="187"/>
      <c r="E102" s="188">
        <v>7.6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171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57"/>
      <c r="B103" s="158"/>
      <c r="C103" s="191" t="s">
        <v>284</v>
      </c>
      <c r="D103" s="187"/>
      <c r="E103" s="188">
        <v>0.73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171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68">
        <v>40</v>
      </c>
      <c r="B104" s="169" t="s">
        <v>285</v>
      </c>
      <c r="C104" s="183" t="s">
        <v>286</v>
      </c>
      <c r="D104" s="170" t="s">
        <v>184</v>
      </c>
      <c r="E104" s="171">
        <v>12.6</v>
      </c>
      <c r="F104" s="172"/>
      <c r="G104" s="173">
        <f>ROUND(E104*F104,2)</f>
        <v>0</v>
      </c>
      <c r="H104" s="160">
        <v>90.05</v>
      </c>
      <c r="I104" s="159">
        <f>ROUND(E104*H104,2)</f>
        <v>1134.6300000000001</v>
      </c>
      <c r="J104" s="160">
        <v>55.45</v>
      </c>
      <c r="K104" s="159">
        <f>ROUND(E104*J104,2)</f>
        <v>698.67</v>
      </c>
      <c r="L104" s="159">
        <v>15</v>
      </c>
      <c r="M104" s="159">
        <f>G104*(1+L104/100)</f>
        <v>0</v>
      </c>
      <c r="N104" s="159">
        <v>3.2000000000000003E-4</v>
      </c>
      <c r="O104" s="159">
        <f>ROUND(E104*N104,2)</f>
        <v>0</v>
      </c>
      <c r="P104" s="159">
        <v>0</v>
      </c>
      <c r="Q104" s="159">
        <f>ROUND(E104*P104,2)</f>
        <v>0</v>
      </c>
      <c r="R104" s="159"/>
      <c r="S104" s="159" t="s">
        <v>142</v>
      </c>
      <c r="T104" s="159" t="s">
        <v>142</v>
      </c>
      <c r="U104" s="159">
        <v>0.11</v>
      </c>
      <c r="V104" s="159">
        <f>ROUND(E104*U104,2)</f>
        <v>1.39</v>
      </c>
      <c r="W104" s="159"/>
      <c r="X104" s="159" t="s">
        <v>168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169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57"/>
      <c r="B105" s="158"/>
      <c r="C105" s="191" t="s">
        <v>287</v>
      </c>
      <c r="D105" s="187"/>
      <c r="E105" s="188">
        <v>12.6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171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74">
        <v>41</v>
      </c>
      <c r="B106" s="175" t="s">
        <v>288</v>
      </c>
      <c r="C106" s="182" t="s">
        <v>289</v>
      </c>
      <c r="D106" s="176" t="s">
        <v>0</v>
      </c>
      <c r="E106" s="177">
        <v>77.533199999999994</v>
      </c>
      <c r="F106" s="178"/>
      <c r="G106" s="179">
        <f>ROUND(E106*F106,2)</f>
        <v>0</v>
      </c>
      <c r="H106" s="160">
        <v>0</v>
      </c>
      <c r="I106" s="159">
        <f>ROUND(E106*H106,2)</f>
        <v>0</v>
      </c>
      <c r="J106" s="160">
        <v>4.1500000000000004</v>
      </c>
      <c r="K106" s="159">
        <f>ROUND(E106*J106,2)</f>
        <v>321.76</v>
      </c>
      <c r="L106" s="159">
        <v>15</v>
      </c>
      <c r="M106" s="159">
        <f>G106*(1+L106/100)</f>
        <v>0</v>
      </c>
      <c r="N106" s="159">
        <v>0</v>
      </c>
      <c r="O106" s="159">
        <f>ROUND(E106*N106,2)</f>
        <v>0</v>
      </c>
      <c r="P106" s="159">
        <v>0</v>
      </c>
      <c r="Q106" s="159">
        <f>ROUND(E106*P106,2)</f>
        <v>0</v>
      </c>
      <c r="R106" s="159"/>
      <c r="S106" s="159" t="s">
        <v>142</v>
      </c>
      <c r="T106" s="159" t="s">
        <v>142</v>
      </c>
      <c r="U106" s="159">
        <v>0</v>
      </c>
      <c r="V106" s="159">
        <f>ROUND(E106*U106,2)</f>
        <v>0</v>
      </c>
      <c r="W106" s="159"/>
      <c r="X106" s="159" t="s">
        <v>279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280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5">
      <c r="A107" s="162" t="s">
        <v>137</v>
      </c>
      <c r="B107" s="163" t="s">
        <v>77</v>
      </c>
      <c r="C107" s="181" t="s">
        <v>78</v>
      </c>
      <c r="D107" s="164"/>
      <c r="E107" s="165"/>
      <c r="F107" s="166"/>
      <c r="G107" s="167">
        <f>SUMIF(AG108:AG108,"&lt;&gt;NOR",G108:G108)</f>
        <v>0</v>
      </c>
      <c r="H107" s="161"/>
      <c r="I107" s="161">
        <f>SUM(I108:I108)</f>
        <v>0</v>
      </c>
      <c r="J107" s="161"/>
      <c r="K107" s="161">
        <f>SUM(K108:K108)</f>
        <v>1000</v>
      </c>
      <c r="L107" s="161"/>
      <c r="M107" s="161">
        <f>SUM(M108:M108)</f>
        <v>0</v>
      </c>
      <c r="N107" s="161"/>
      <c r="O107" s="161">
        <f>SUM(O108:O108)</f>
        <v>0</v>
      </c>
      <c r="P107" s="161"/>
      <c r="Q107" s="161">
        <f>SUM(Q108:Q108)</f>
        <v>0</v>
      </c>
      <c r="R107" s="161"/>
      <c r="S107" s="161"/>
      <c r="T107" s="161"/>
      <c r="U107" s="161"/>
      <c r="V107" s="161">
        <f>SUM(V108:V108)</f>
        <v>0.16</v>
      </c>
      <c r="W107" s="161"/>
      <c r="X107" s="161"/>
      <c r="AG107" t="s">
        <v>138</v>
      </c>
    </row>
    <row r="108" spans="1:60" outlineLevel="1" x14ac:dyDescent="0.25">
      <c r="A108" s="174">
        <v>42</v>
      </c>
      <c r="B108" s="175" t="s">
        <v>290</v>
      </c>
      <c r="C108" s="182" t="s">
        <v>291</v>
      </c>
      <c r="D108" s="176" t="s">
        <v>292</v>
      </c>
      <c r="E108" s="177">
        <v>1</v>
      </c>
      <c r="F108" s="178"/>
      <c r="G108" s="179">
        <f>ROUND(E108*F108,2)</f>
        <v>0</v>
      </c>
      <c r="H108" s="160">
        <v>0</v>
      </c>
      <c r="I108" s="159">
        <f>ROUND(E108*H108,2)</f>
        <v>0</v>
      </c>
      <c r="J108" s="160">
        <v>1000</v>
      </c>
      <c r="K108" s="159">
        <f>ROUND(E108*J108,2)</f>
        <v>1000</v>
      </c>
      <c r="L108" s="159">
        <v>15</v>
      </c>
      <c r="M108" s="159">
        <f>G108*(1+L108/100)</f>
        <v>0</v>
      </c>
      <c r="N108" s="159">
        <v>0</v>
      </c>
      <c r="O108" s="159">
        <f>ROUND(E108*N108,2)</f>
        <v>0</v>
      </c>
      <c r="P108" s="159">
        <v>0</v>
      </c>
      <c r="Q108" s="159">
        <f>ROUND(E108*P108,2)</f>
        <v>0</v>
      </c>
      <c r="R108" s="159"/>
      <c r="S108" s="159" t="s">
        <v>154</v>
      </c>
      <c r="T108" s="159" t="s">
        <v>143</v>
      </c>
      <c r="U108" s="159">
        <v>0.157</v>
      </c>
      <c r="V108" s="159">
        <f>ROUND(E108*U108,2)</f>
        <v>0.16</v>
      </c>
      <c r="W108" s="159"/>
      <c r="X108" s="159" t="s">
        <v>168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169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5">
      <c r="A109" s="162" t="s">
        <v>137</v>
      </c>
      <c r="B109" s="163" t="s">
        <v>79</v>
      </c>
      <c r="C109" s="181" t="s">
        <v>80</v>
      </c>
      <c r="D109" s="164"/>
      <c r="E109" s="165"/>
      <c r="F109" s="166"/>
      <c r="G109" s="167">
        <f>SUMIF(AG110:AG116,"&lt;&gt;NOR",G110:G116)</f>
        <v>0</v>
      </c>
      <c r="H109" s="161"/>
      <c r="I109" s="161">
        <f>SUM(I110:I116)</f>
        <v>1294.3699999999999</v>
      </c>
      <c r="J109" s="161"/>
      <c r="K109" s="161">
        <f>SUM(K110:K116)</f>
        <v>3820.3300000000004</v>
      </c>
      <c r="L109" s="161"/>
      <c r="M109" s="161">
        <f>SUM(M110:M116)</f>
        <v>0</v>
      </c>
      <c r="N109" s="161"/>
      <c r="O109" s="161">
        <f>SUM(O110:O116)</f>
        <v>0</v>
      </c>
      <c r="P109" s="161"/>
      <c r="Q109" s="161">
        <f>SUM(Q110:Q116)</f>
        <v>0</v>
      </c>
      <c r="R109" s="161"/>
      <c r="S109" s="161"/>
      <c r="T109" s="161"/>
      <c r="U109" s="161"/>
      <c r="V109" s="161">
        <f>SUM(V110:V116)</f>
        <v>5.5400000000000009</v>
      </c>
      <c r="W109" s="161"/>
      <c r="X109" s="161"/>
      <c r="AG109" t="s">
        <v>138</v>
      </c>
    </row>
    <row r="110" spans="1:60" outlineLevel="1" x14ac:dyDescent="0.25">
      <c r="A110" s="174">
        <v>43</v>
      </c>
      <c r="B110" s="175" t="s">
        <v>293</v>
      </c>
      <c r="C110" s="182" t="s">
        <v>294</v>
      </c>
      <c r="D110" s="176" t="s">
        <v>184</v>
      </c>
      <c r="E110" s="177">
        <v>7</v>
      </c>
      <c r="F110" s="178"/>
      <c r="G110" s="179">
        <f t="shared" ref="G110:G116" si="0">ROUND(E110*F110,2)</f>
        <v>0</v>
      </c>
      <c r="H110" s="160">
        <v>184.91</v>
      </c>
      <c r="I110" s="159">
        <f t="shared" ref="I110:I116" si="1">ROUND(E110*H110,2)</f>
        <v>1294.3699999999999</v>
      </c>
      <c r="J110" s="160">
        <v>266.08999999999997</v>
      </c>
      <c r="K110" s="159">
        <f t="shared" ref="K110:K116" si="2">ROUND(E110*J110,2)</f>
        <v>1862.63</v>
      </c>
      <c r="L110" s="159">
        <v>15</v>
      </c>
      <c r="M110" s="159">
        <f t="shared" ref="M110:M116" si="3">G110*(1+L110/100)</f>
        <v>0</v>
      </c>
      <c r="N110" s="159">
        <v>5.1999999999999995E-4</v>
      </c>
      <c r="O110" s="159">
        <f t="shared" ref="O110:O116" si="4">ROUND(E110*N110,2)</f>
        <v>0</v>
      </c>
      <c r="P110" s="159">
        <v>0</v>
      </c>
      <c r="Q110" s="159">
        <f t="shared" ref="Q110:Q116" si="5">ROUND(E110*P110,2)</f>
        <v>0</v>
      </c>
      <c r="R110" s="159"/>
      <c r="S110" s="159" t="s">
        <v>142</v>
      </c>
      <c r="T110" s="159" t="s">
        <v>142</v>
      </c>
      <c r="U110" s="159">
        <v>0.52900000000000003</v>
      </c>
      <c r="V110" s="159">
        <f t="shared" ref="V110:V116" si="6">ROUND(E110*U110,2)</f>
        <v>3.7</v>
      </c>
      <c r="W110" s="159"/>
      <c r="X110" s="159" t="s">
        <v>168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169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4">
        <v>44</v>
      </c>
      <c r="B111" s="175" t="s">
        <v>295</v>
      </c>
      <c r="C111" s="182" t="s">
        <v>296</v>
      </c>
      <c r="D111" s="176" t="s">
        <v>174</v>
      </c>
      <c r="E111" s="177">
        <v>1</v>
      </c>
      <c r="F111" s="178"/>
      <c r="G111" s="179">
        <f t="shared" si="0"/>
        <v>0</v>
      </c>
      <c r="H111" s="160">
        <v>0</v>
      </c>
      <c r="I111" s="159">
        <f t="shared" si="1"/>
        <v>0</v>
      </c>
      <c r="J111" s="160">
        <v>79.2</v>
      </c>
      <c r="K111" s="159">
        <f t="shared" si="2"/>
        <v>79.2</v>
      </c>
      <c r="L111" s="159">
        <v>15</v>
      </c>
      <c r="M111" s="159">
        <f t="shared" si="3"/>
        <v>0</v>
      </c>
      <c r="N111" s="159">
        <v>0</v>
      </c>
      <c r="O111" s="159">
        <f t="shared" si="4"/>
        <v>0</v>
      </c>
      <c r="P111" s="159">
        <v>0</v>
      </c>
      <c r="Q111" s="159">
        <f t="shared" si="5"/>
        <v>0</v>
      </c>
      <c r="R111" s="159"/>
      <c r="S111" s="159" t="s">
        <v>142</v>
      </c>
      <c r="T111" s="159" t="s">
        <v>142</v>
      </c>
      <c r="U111" s="159">
        <v>0.157</v>
      </c>
      <c r="V111" s="159">
        <f t="shared" si="6"/>
        <v>0.16</v>
      </c>
      <c r="W111" s="159"/>
      <c r="X111" s="159" t="s">
        <v>168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169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4">
        <v>45</v>
      </c>
      <c r="B112" s="175" t="s">
        <v>297</v>
      </c>
      <c r="C112" s="182" t="s">
        <v>298</v>
      </c>
      <c r="D112" s="176" t="s">
        <v>174</v>
      </c>
      <c r="E112" s="177">
        <v>3</v>
      </c>
      <c r="F112" s="178"/>
      <c r="G112" s="179">
        <f t="shared" si="0"/>
        <v>0</v>
      </c>
      <c r="H112" s="160">
        <v>0</v>
      </c>
      <c r="I112" s="159">
        <f t="shared" si="1"/>
        <v>0</v>
      </c>
      <c r="J112" s="160">
        <v>87.7</v>
      </c>
      <c r="K112" s="159">
        <f t="shared" si="2"/>
        <v>263.10000000000002</v>
      </c>
      <c r="L112" s="159">
        <v>15</v>
      </c>
      <c r="M112" s="159">
        <f t="shared" si="3"/>
        <v>0</v>
      </c>
      <c r="N112" s="159">
        <v>0</v>
      </c>
      <c r="O112" s="159">
        <f t="shared" si="4"/>
        <v>0</v>
      </c>
      <c r="P112" s="159">
        <v>0</v>
      </c>
      <c r="Q112" s="159">
        <f t="shared" si="5"/>
        <v>0</v>
      </c>
      <c r="R112" s="159"/>
      <c r="S112" s="159" t="s">
        <v>142</v>
      </c>
      <c r="T112" s="159" t="s">
        <v>142</v>
      </c>
      <c r="U112" s="159">
        <v>0.17399999999999999</v>
      </c>
      <c r="V112" s="159">
        <f t="shared" si="6"/>
        <v>0.52</v>
      </c>
      <c r="W112" s="159"/>
      <c r="X112" s="159" t="s">
        <v>168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169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74">
        <v>46</v>
      </c>
      <c r="B113" s="175" t="s">
        <v>299</v>
      </c>
      <c r="C113" s="182" t="s">
        <v>300</v>
      </c>
      <c r="D113" s="176" t="s">
        <v>174</v>
      </c>
      <c r="E113" s="177">
        <v>1</v>
      </c>
      <c r="F113" s="178"/>
      <c r="G113" s="179">
        <f t="shared" si="0"/>
        <v>0</v>
      </c>
      <c r="H113" s="160">
        <v>0</v>
      </c>
      <c r="I113" s="159">
        <f t="shared" si="1"/>
        <v>0</v>
      </c>
      <c r="J113" s="160">
        <v>130.5</v>
      </c>
      <c r="K113" s="159">
        <f t="shared" si="2"/>
        <v>130.5</v>
      </c>
      <c r="L113" s="159">
        <v>15</v>
      </c>
      <c r="M113" s="159">
        <f t="shared" si="3"/>
        <v>0</v>
      </c>
      <c r="N113" s="159">
        <v>0</v>
      </c>
      <c r="O113" s="159">
        <f t="shared" si="4"/>
        <v>0</v>
      </c>
      <c r="P113" s="159">
        <v>0</v>
      </c>
      <c r="Q113" s="159">
        <f t="shared" si="5"/>
        <v>0</v>
      </c>
      <c r="R113" s="159"/>
      <c r="S113" s="159" t="s">
        <v>142</v>
      </c>
      <c r="T113" s="159" t="s">
        <v>142</v>
      </c>
      <c r="U113" s="159">
        <v>0.25900000000000001</v>
      </c>
      <c r="V113" s="159">
        <f t="shared" si="6"/>
        <v>0.26</v>
      </c>
      <c r="W113" s="159"/>
      <c r="X113" s="159" t="s">
        <v>168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169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5">
      <c r="A114" s="174">
        <v>47</v>
      </c>
      <c r="B114" s="175" t="s">
        <v>301</v>
      </c>
      <c r="C114" s="182" t="s">
        <v>302</v>
      </c>
      <c r="D114" s="176" t="s">
        <v>174</v>
      </c>
      <c r="E114" s="177">
        <v>2</v>
      </c>
      <c r="F114" s="178"/>
      <c r="G114" s="179">
        <f t="shared" si="0"/>
        <v>0</v>
      </c>
      <c r="H114" s="160">
        <v>0</v>
      </c>
      <c r="I114" s="159">
        <f t="shared" si="1"/>
        <v>0</v>
      </c>
      <c r="J114" s="160">
        <v>246</v>
      </c>
      <c r="K114" s="159">
        <f t="shared" si="2"/>
        <v>492</v>
      </c>
      <c r="L114" s="159">
        <v>15</v>
      </c>
      <c r="M114" s="159">
        <f t="shared" si="3"/>
        <v>0</v>
      </c>
      <c r="N114" s="159">
        <v>0</v>
      </c>
      <c r="O114" s="159">
        <f t="shared" si="4"/>
        <v>0</v>
      </c>
      <c r="P114" s="159">
        <v>0</v>
      </c>
      <c r="Q114" s="159">
        <f t="shared" si="5"/>
        <v>0</v>
      </c>
      <c r="R114" s="159"/>
      <c r="S114" s="159" t="s">
        <v>142</v>
      </c>
      <c r="T114" s="159" t="s">
        <v>142</v>
      </c>
      <c r="U114" s="159">
        <v>0.45</v>
      </c>
      <c r="V114" s="159">
        <f t="shared" si="6"/>
        <v>0.9</v>
      </c>
      <c r="W114" s="159"/>
      <c r="X114" s="159" t="s">
        <v>168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169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74">
        <v>48</v>
      </c>
      <c r="B115" s="175" t="s">
        <v>303</v>
      </c>
      <c r="C115" s="182" t="s">
        <v>304</v>
      </c>
      <c r="D115" s="176" t="s">
        <v>305</v>
      </c>
      <c r="E115" s="177">
        <v>2</v>
      </c>
      <c r="F115" s="178"/>
      <c r="G115" s="179">
        <f t="shared" si="0"/>
        <v>0</v>
      </c>
      <c r="H115" s="160">
        <v>0</v>
      </c>
      <c r="I115" s="159">
        <f t="shared" si="1"/>
        <v>0</v>
      </c>
      <c r="J115" s="160">
        <v>450</v>
      </c>
      <c r="K115" s="159">
        <f t="shared" si="2"/>
        <v>900</v>
      </c>
      <c r="L115" s="159">
        <v>15</v>
      </c>
      <c r="M115" s="159">
        <f t="shared" si="3"/>
        <v>0</v>
      </c>
      <c r="N115" s="159">
        <v>0</v>
      </c>
      <c r="O115" s="159">
        <f t="shared" si="4"/>
        <v>0</v>
      </c>
      <c r="P115" s="159">
        <v>0</v>
      </c>
      <c r="Q115" s="159">
        <f t="shared" si="5"/>
        <v>0</v>
      </c>
      <c r="R115" s="159"/>
      <c r="S115" s="159" t="s">
        <v>154</v>
      </c>
      <c r="T115" s="159" t="s">
        <v>143</v>
      </c>
      <c r="U115" s="159">
        <v>0</v>
      </c>
      <c r="V115" s="159">
        <f t="shared" si="6"/>
        <v>0</v>
      </c>
      <c r="W115" s="159"/>
      <c r="X115" s="159" t="s">
        <v>168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169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74">
        <v>49</v>
      </c>
      <c r="B116" s="175" t="s">
        <v>306</v>
      </c>
      <c r="C116" s="182" t="s">
        <v>307</v>
      </c>
      <c r="D116" s="176" t="s">
        <v>0</v>
      </c>
      <c r="E116" s="177">
        <v>50.218000000000004</v>
      </c>
      <c r="F116" s="178"/>
      <c r="G116" s="179">
        <f t="shared" si="0"/>
        <v>0</v>
      </c>
      <c r="H116" s="160">
        <v>0</v>
      </c>
      <c r="I116" s="159">
        <f t="shared" si="1"/>
        <v>0</v>
      </c>
      <c r="J116" s="160">
        <v>1.85</v>
      </c>
      <c r="K116" s="159">
        <f t="shared" si="2"/>
        <v>92.9</v>
      </c>
      <c r="L116" s="159">
        <v>15</v>
      </c>
      <c r="M116" s="159">
        <f t="shared" si="3"/>
        <v>0</v>
      </c>
      <c r="N116" s="159">
        <v>0</v>
      </c>
      <c r="O116" s="159">
        <f t="shared" si="4"/>
        <v>0</v>
      </c>
      <c r="P116" s="159">
        <v>0</v>
      </c>
      <c r="Q116" s="159">
        <f t="shared" si="5"/>
        <v>0</v>
      </c>
      <c r="R116" s="159"/>
      <c r="S116" s="159" t="s">
        <v>142</v>
      </c>
      <c r="T116" s="159" t="s">
        <v>142</v>
      </c>
      <c r="U116" s="159">
        <v>0</v>
      </c>
      <c r="V116" s="159">
        <f t="shared" si="6"/>
        <v>0</v>
      </c>
      <c r="W116" s="159"/>
      <c r="X116" s="159" t="s">
        <v>279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280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x14ac:dyDescent="0.25">
      <c r="A117" s="162" t="s">
        <v>137</v>
      </c>
      <c r="B117" s="163" t="s">
        <v>81</v>
      </c>
      <c r="C117" s="181" t="s">
        <v>82</v>
      </c>
      <c r="D117" s="164"/>
      <c r="E117" s="165"/>
      <c r="F117" s="166"/>
      <c r="G117" s="167">
        <f>SUMIF(AG118:AG123,"&lt;&gt;NOR",G118:G123)</f>
        <v>0</v>
      </c>
      <c r="H117" s="161"/>
      <c r="I117" s="161">
        <f>SUM(I118:I123)</f>
        <v>2506.4</v>
      </c>
      <c r="J117" s="161"/>
      <c r="K117" s="161">
        <f>SUM(K118:K123)</f>
        <v>5872.75</v>
      </c>
      <c r="L117" s="161"/>
      <c r="M117" s="161">
        <f>SUM(M118:M123)</f>
        <v>0</v>
      </c>
      <c r="N117" s="161"/>
      <c r="O117" s="161">
        <f>SUM(O118:O123)</f>
        <v>0.06</v>
      </c>
      <c r="P117" s="161"/>
      <c r="Q117" s="161">
        <f>SUM(Q118:Q123)</f>
        <v>0</v>
      </c>
      <c r="R117" s="161"/>
      <c r="S117" s="161"/>
      <c r="T117" s="161"/>
      <c r="U117" s="161"/>
      <c r="V117" s="161">
        <f>SUM(V118:V123)</f>
        <v>12.370000000000001</v>
      </c>
      <c r="W117" s="161"/>
      <c r="X117" s="161"/>
      <c r="AG117" t="s">
        <v>138</v>
      </c>
    </row>
    <row r="118" spans="1:60" outlineLevel="1" x14ac:dyDescent="0.25">
      <c r="A118" s="174">
        <v>50</v>
      </c>
      <c r="B118" s="175" t="s">
        <v>308</v>
      </c>
      <c r="C118" s="182" t="s">
        <v>309</v>
      </c>
      <c r="D118" s="176" t="s">
        <v>184</v>
      </c>
      <c r="E118" s="177">
        <v>14</v>
      </c>
      <c r="F118" s="178"/>
      <c r="G118" s="179">
        <f t="shared" ref="G118:G123" si="7">ROUND(E118*F118,2)</f>
        <v>0</v>
      </c>
      <c r="H118" s="160">
        <v>78.180000000000007</v>
      </c>
      <c r="I118" s="159">
        <f t="shared" ref="I118:I123" si="8">ROUND(E118*H118,2)</f>
        <v>1094.52</v>
      </c>
      <c r="J118" s="160">
        <v>257.82</v>
      </c>
      <c r="K118" s="159">
        <f t="shared" ref="K118:K123" si="9">ROUND(E118*J118,2)</f>
        <v>3609.48</v>
      </c>
      <c r="L118" s="159">
        <v>15</v>
      </c>
      <c r="M118" s="159">
        <f t="shared" ref="M118:M123" si="10">G118*(1+L118/100)</f>
        <v>0</v>
      </c>
      <c r="N118" s="159">
        <v>3.9899999999999996E-3</v>
      </c>
      <c r="O118" s="159">
        <f t="shared" ref="O118:O123" si="11">ROUND(E118*N118,2)</f>
        <v>0.06</v>
      </c>
      <c r="P118" s="159">
        <v>0</v>
      </c>
      <c r="Q118" s="159">
        <f t="shared" ref="Q118:Q123" si="12">ROUND(E118*P118,2)</f>
        <v>0</v>
      </c>
      <c r="R118" s="159"/>
      <c r="S118" s="159" t="s">
        <v>142</v>
      </c>
      <c r="T118" s="159" t="s">
        <v>142</v>
      </c>
      <c r="U118" s="159">
        <v>0.54290000000000005</v>
      </c>
      <c r="V118" s="159">
        <f t="shared" ref="V118:V123" si="13">ROUND(E118*U118,2)</f>
        <v>7.6</v>
      </c>
      <c r="W118" s="159"/>
      <c r="X118" s="159" t="s">
        <v>168</v>
      </c>
      <c r="Y118" s="150"/>
      <c r="Z118" s="150"/>
      <c r="AA118" s="150"/>
      <c r="AB118" s="150"/>
      <c r="AC118" s="150"/>
      <c r="AD118" s="150"/>
      <c r="AE118" s="150"/>
      <c r="AF118" s="150"/>
      <c r="AG118" s="150" t="s">
        <v>169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0.399999999999999" outlineLevel="1" x14ac:dyDescent="0.25">
      <c r="A119" s="174">
        <v>51</v>
      </c>
      <c r="B119" s="175" t="s">
        <v>310</v>
      </c>
      <c r="C119" s="182" t="s">
        <v>311</v>
      </c>
      <c r="D119" s="176" t="s">
        <v>184</v>
      </c>
      <c r="E119" s="177">
        <v>18</v>
      </c>
      <c r="F119" s="178"/>
      <c r="G119" s="179">
        <f t="shared" si="7"/>
        <v>0</v>
      </c>
      <c r="H119" s="160">
        <v>27.39</v>
      </c>
      <c r="I119" s="159">
        <f t="shared" si="8"/>
        <v>493.02</v>
      </c>
      <c r="J119" s="160">
        <v>59.31</v>
      </c>
      <c r="K119" s="159">
        <f t="shared" si="9"/>
        <v>1067.58</v>
      </c>
      <c r="L119" s="159">
        <v>15</v>
      </c>
      <c r="M119" s="159">
        <f t="shared" si="10"/>
        <v>0</v>
      </c>
      <c r="N119" s="159">
        <v>4.0000000000000003E-5</v>
      </c>
      <c r="O119" s="159">
        <f t="shared" si="11"/>
        <v>0</v>
      </c>
      <c r="P119" s="159">
        <v>0</v>
      </c>
      <c r="Q119" s="159">
        <f t="shared" si="12"/>
        <v>0</v>
      </c>
      <c r="R119" s="159"/>
      <c r="S119" s="159" t="s">
        <v>142</v>
      </c>
      <c r="T119" s="159" t="s">
        <v>142</v>
      </c>
      <c r="U119" s="159">
        <v>0.129</v>
      </c>
      <c r="V119" s="159">
        <f t="shared" si="13"/>
        <v>2.3199999999999998</v>
      </c>
      <c r="W119" s="159"/>
      <c r="X119" s="159" t="s">
        <v>168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169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74">
        <v>52</v>
      </c>
      <c r="B120" s="175" t="s">
        <v>312</v>
      </c>
      <c r="C120" s="182" t="s">
        <v>313</v>
      </c>
      <c r="D120" s="176" t="s">
        <v>174</v>
      </c>
      <c r="E120" s="177">
        <v>2</v>
      </c>
      <c r="F120" s="178"/>
      <c r="G120" s="179">
        <f t="shared" si="7"/>
        <v>0</v>
      </c>
      <c r="H120" s="160">
        <v>112.43</v>
      </c>
      <c r="I120" s="159">
        <f t="shared" si="8"/>
        <v>224.86</v>
      </c>
      <c r="J120" s="160">
        <v>118.57</v>
      </c>
      <c r="K120" s="159">
        <f t="shared" si="9"/>
        <v>237.14</v>
      </c>
      <c r="L120" s="159">
        <v>15</v>
      </c>
      <c r="M120" s="159">
        <f t="shared" si="10"/>
        <v>0</v>
      </c>
      <c r="N120" s="159">
        <v>6.3000000000000003E-4</v>
      </c>
      <c r="O120" s="159">
        <f t="shared" si="11"/>
        <v>0</v>
      </c>
      <c r="P120" s="159">
        <v>0</v>
      </c>
      <c r="Q120" s="159">
        <f t="shared" si="12"/>
        <v>0</v>
      </c>
      <c r="R120" s="159"/>
      <c r="S120" s="159" t="s">
        <v>142</v>
      </c>
      <c r="T120" s="159" t="s">
        <v>142</v>
      </c>
      <c r="U120" s="159">
        <v>0.27200000000000002</v>
      </c>
      <c r="V120" s="159">
        <f t="shared" si="13"/>
        <v>0.54</v>
      </c>
      <c r="W120" s="159"/>
      <c r="X120" s="159" t="s">
        <v>168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169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74">
        <v>53</v>
      </c>
      <c r="B121" s="175" t="s">
        <v>314</v>
      </c>
      <c r="C121" s="182" t="s">
        <v>315</v>
      </c>
      <c r="D121" s="176" t="s">
        <v>316</v>
      </c>
      <c r="E121" s="177">
        <v>3</v>
      </c>
      <c r="F121" s="178"/>
      <c r="G121" s="179">
        <f t="shared" si="7"/>
        <v>0</v>
      </c>
      <c r="H121" s="160">
        <v>230.12</v>
      </c>
      <c r="I121" s="159">
        <f t="shared" si="8"/>
        <v>690.36</v>
      </c>
      <c r="J121" s="160">
        <v>235.38</v>
      </c>
      <c r="K121" s="159">
        <f t="shared" si="9"/>
        <v>706.14</v>
      </c>
      <c r="L121" s="159">
        <v>15</v>
      </c>
      <c r="M121" s="159">
        <f t="shared" si="10"/>
        <v>0</v>
      </c>
      <c r="N121" s="159">
        <v>1.48E-3</v>
      </c>
      <c r="O121" s="159">
        <f t="shared" si="11"/>
        <v>0</v>
      </c>
      <c r="P121" s="159">
        <v>0</v>
      </c>
      <c r="Q121" s="159">
        <f t="shared" si="12"/>
        <v>0</v>
      </c>
      <c r="R121" s="159"/>
      <c r="S121" s="159" t="s">
        <v>142</v>
      </c>
      <c r="T121" s="159" t="s">
        <v>142</v>
      </c>
      <c r="U121" s="159">
        <v>0.54</v>
      </c>
      <c r="V121" s="159">
        <f t="shared" si="13"/>
        <v>1.62</v>
      </c>
      <c r="W121" s="159"/>
      <c r="X121" s="159" t="s">
        <v>168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169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74">
        <v>54</v>
      </c>
      <c r="B122" s="175" t="s">
        <v>317</v>
      </c>
      <c r="C122" s="182" t="s">
        <v>318</v>
      </c>
      <c r="D122" s="176" t="s">
        <v>184</v>
      </c>
      <c r="E122" s="177">
        <v>14</v>
      </c>
      <c r="F122" s="178"/>
      <c r="G122" s="179">
        <f t="shared" si="7"/>
        <v>0</v>
      </c>
      <c r="H122" s="160">
        <v>0.26</v>
      </c>
      <c r="I122" s="159">
        <f t="shared" si="8"/>
        <v>3.64</v>
      </c>
      <c r="J122" s="160">
        <v>10.64</v>
      </c>
      <c r="K122" s="159">
        <f t="shared" si="9"/>
        <v>148.96</v>
      </c>
      <c r="L122" s="159">
        <v>15</v>
      </c>
      <c r="M122" s="159">
        <f t="shared" si="10"/>
        <v>0</v>
      </c>
      <c r="N122" s="159">
        <v>0</v>
      </c>
      <c r="O122" s="159">
        <f t="shared" si="11"/>
        <v>0</v>
      </c>
      <c r="P122" s="159">
        <v>0</v>
      </c>
      <c r="Q122" s="159">
        <f t="shared" si="12"/>
        <v>0</v>
      </c>
      <c r="R122" s="159"/>
      <c r="S122" s="159" t="s">
        <v>142</v>
      </c>
      <c r="T122" s="159" t="s">
        <v>142</v>
      </c>
      <c r="U122" s="159">
        <v>2.1000000000000001E-2</v>
      </c>
      <c r="V122" s="159">
        <f t="shared" si="13"/>
        <v>0.28999999999999998</v>
      </c>
      <c r="W122" s="159"/>
      <c r="X122" s="159" t="s">
        <v>168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169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74">
        <v>55</v>
      </c>
      <c r="B123" s="175" t="s">
        <v>319</v>
      </c>
      <c r="C123" s="182" t="s">
        <v>320</v>
      </c>
      <c r="D123" s="176" t="s">
        <v>0</v>
      </c>
      <c r="E123" s="177">
        <v>82.757000000000005</v>
      </c>
      <c r="F123" s="178"/>
      <c r="G123" s="179">
        <f t="shared" si="7"/>
        <v>0</v>
      </c>
      <c r="H123" s="160">
        <v>0</v>
      </c>
      <c r="I123" s="159">
        <f t="shared" si="8"/>
        <v>0</v>
      </c>
      <c r="J123" s="160">
        <v>1.25</v>
      </c>
      <c r="K123" s="159">
        <f t="shared" si="9"/>
        <v>103.45</v>
      </c>
      <c r="L123" s="159">
        <v>15</v>
      </c>
      <c r="M123" s="159">
        <f t="shared" si="10"/>
        <v>0</v>
      </c>
      <c r="N123" s="159">
        <v>0</v>
      </c>
      <c r="O123" s="159">
        <f t="shared" si="11"/>
        <v>0</v>
      </c>
      <c r="P123" s="159">
        <v>0</v>
      </c>
      <c r="Q123" s="159">
        <f t="shared" si="12"/>
        <v>0</v>
      </c>
      <c r="R123" s="159"/>
      <c r="S123" s="159" t="s">
        <v>142</v>
      </c>
      <c r="T123" s="159" t="s">
        <v>142</v>
      </c>
      <c r="U123" s="159">
        <v>0</v>
      </c>
      <c r="V123" s="159">
        <f t="shared" si="13"/>
        <v>0</v>
      </c>
      <c r="W123" s="159"/>
      <c r="X123" s="159" t="s">
        <v>279</v>
      </c>
      <c r="Y123" s="150"/>
      <c r="Z123" s="150"/>
      <c r="AA123" s="150"/>
      <c r="AB123" s="150"/>
      <c r="AC123" s="150"/>
      <c r="AD123" s="150"/>
      <c r="AE123" s="150"/>
      <c r="AF123" s="150"/>
      <c r="AG123" s="150" t="s">
        <v>280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5">
      <c r="A124" s="162" t="s">
        <v>137</v>
      </c>
      <c r="B124" s="163" t="s">
        <v>83</v>
      </c>
      <c r="C124" s="181" t="s">
        <v>84</v>
      </c>
      <c r="D124" s="164"/>
      <c r="E124" s="165"/>
      <c r="F124" s="166"/>
      <c r="G124" s="167">
        <f>SUMIF(AG125:AG152,"&lt;&gt;NOR",G125:G152)</f>
        <v>0</v>
      </c>
      <c r="H124" s="161"/>
      <c r="I124" s="161">
        <f>SUM(I125:I152)</f>
        <v>24431.699999999997</v>
      </c>
      <c r="J124" s="161"/>
      <c r="K124" s="161">
        <f>SUM(K125:K152)</f>
        <v>6582.9700000000012</v>
      </c>
      <c r="L124" s="161"/>
      <c r="M124" s="161">
        <f>SUM(M125:M152)</f>
        <v>0</v>
      </c>
      <c r="N124" s="161"/>
      <c r="O124" s="161">
        <f>SUM(O125:O152)</f>
        <v>0.14000000000000001</v>
      </c>
      <c r="P124" s="161"/>
      <c r="Q124" s="161">
        <f>SUM(Q125:Q152)</f>
        <v>0.21</v>
      </c>
      <c r="R124" s="161"/>
      <c r="S124" s="161"/>
      <c r="T124" s="161"/>
      <c r="U124" s="161"/>
      <c r="V124" s="161">
        <f>SUM(V125:V152)</f>
        <v>12.450000000000001</v>
      </c>
      <c r="W124" s="161"/>
      <c r="X124" s="161"/>
      <c r="AG124" t="s">
        <v>138</v>
      </c>
    </row>
    <row r="125" spans="1:60" ht="20.399999999999999" outlineLevel="1" x14ac:dyDescent="0.25">
      <c r="A125" s="174">
        <v>56</v>
      </c>
      <c r="B125" s="175" t="s">
        <v>321</v>
      </c>
      <c r="C125" s="182" t="s">
        <v>322</v>
      </c>
      <c r="D125" s="176" t="s">
        <v>323</v>
      </c>
      <c r="E125" s="177">
        <v>1</v>
      </c>
      <c r="F125" s="178"/>
      <c r="G125" s="179">
        <f t="shared" ref="G125:G142" si="14">ROUND(E125*F125,2)</f>
        <v>0</v>
      </c>
      <c r="H125" s="160">
        <v>5673.21</v>
      </c>
      <c r="I125" s="159">
        <f t="shared" ref="I125:I142" si="15">ROUND(E125*H125,2)</f>
        <v>5673.21</v>
      </c>
      <c r="J125" s="160">
        <v>826.79</v>
      </c>
      <c r="K125" s="159">
        <f t="shared" ref="K125:K142" si="16">ROUND(E125*J125,2)</f>
        <v>826.79</v>
      </c>
      <c r="L125" s="159">
        <v>15</v>
      </c>
      <c r="M125" s="159">
        <f t="shared" ref="M125:M142" si="17">G125*(1+L125/100)</f>
        <v>0</v>
      </c>
      <c r="N125" s="159">
        <v>2.8719999999999999E-2</v>
      </c>
      <c r="O125" s="159">
        <f t="shared" ref="O125:O142" si="18">ROUND(E125*N125,2)</f>
        <v>0.03</v>
      </c>
      <c r="P125" s="159">
        <v>0</v>
      </c>
      <c r="Q125" s="159">
        <f t="shared" ref="Q125:Q142" si="19">ROUND(E125*P125,2)</f>
        <v>0</v>
      </c>
      <c r="R125" s="159"/>
      <c r="S125" s="159" t="s">
        <v>142</v>
      </c>
      <c r="T125" s="159" t="s">
        <v>143</v>
      </c>
      <c r="U125" s="159">
        <v>1.5</v>
      </c>
      <c r="V125" s="159">
        <f t="shared" ref="V125:V142" si="20">ROUND(E125*U125,2)</f>
        <v>1.5</v>
      </c>
      <c r="W125" s="159"/>
      <c r="X125" s="159" t="s">
        <v>168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169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74">
        <v>57</v>
      </c>
      <c r="B126" s="175" t="s">
        <v>324</v>
      </c>
      <c r="C126" s="182" t="s">
        <v>325</v>
      </c>
      <c r="D126" s="176" t="s">
        <v>323</v>
      </c>
      <c r="E126" s="177">
        <v>1</v>
      </c>
      <c r="F126" s="178"/>
      <c r="G126" s="179">
        <f t="shared" si="14"/>
        <v>0</v>
      </c>
      <c r="H126" s="160">
        <v>563.53</v>
      </c>
      <c r="I126" s="159">
        <f t="shared" si="15"/>
        <v>563.53</v>
      </c>
      <c r="J126" s="160">
        <v>672.47</v>
      </c>
      <c r="K126" s="159">
        <f t="shared" si="16"/>
        <v>672.47</v>
      </c>
      <c r="L126" s="159">
        <v>15</v>
      </c>
      <c r="M126" s="159">
        <f t="shared" si="17"/>
        <v>0</v>
      </c>
      <c r="N126" s="159">
        <v>1.8600000000000001E-3</v>
      </c>
      <c r="O126" s="159">
        <f t="shared" si="18"/>
        <v>0</v>
      </c>
      <c r="P126" s="159">
        <v>0</v>
      </c>
      <c r="Q126" s="159">
        <f t="shared" si="19"/>
        <v>0</v>
      </c>
      <c r="R126" s="159"/>
      <c r="S126" s="159" t="s">
        <v>142</v>
      </c>
      <c r="T126" s="159" t="s">
        <v>142</v>
      </c>
      <c r="U126" s="159">
        <v>1.3340000000000001</v>
      </c>
      <c r="V126" s="159">
        <f t="shared" si="20"/>
        <v>1.33</v>
      </c>
      <c r="W126" s="159"/>
      <c r="X126" s="159" t="s">
        <v>168</v>
      </c>
      <c r="Y126" s="150"/>
      <c r="Z126" s="150"/>
      <c r="AA126" s="150"/>
      <c r="AB126" s="150"/>
      <c r="AC126" s="150"/>
      <c r="AD126" s="150"/>
      <c r="AE126" s="150"/>
      <c r="AF126" s="150"/>
      <c r="AG126" s="150" t="s">
        <v>169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5">
      <c r="A127" s="174">
        <v>58</v>
      </c>
      <c r="B127" s="175" t="s">
        <v>326</v>
      </c>
      <c r="C127" s="182" t="s">
        <v>327</v>
      </c>
      <c r="D127" s="176" t="s">
        <v>323</v>
      </c>
      <c r="E127" s="177">
        <v>1</v>
      </c>
      <c r="F127" s="178"/>
      <c r="G127" s="179">
        <f t="shared" si="14"/>
        <v>0</v>
      </c>
      <c r="H127" s="160">
        <v>99.75</v>
      </c>
      <c r="I127" s="159">
        <f t="shared" si="15"/>
        <v>99.75</v>
      </c>
      <c r="J127" s="160">
        <v>759.25</v>
      </c>
      <c r="K127" s="159">
        <f t="shared" si="16"/>
        <v>759.25</v>
      </c>
      <c r="L127" s="159">
        <v>15</v>
      </c>
      <c r="M127" s="159">
        <f t="shared" si="17"/>
        <v>0</v>
      </c>
      <c r="N127" s="159">
        <v>1.41E-3</v>
      </c>
      <c r="O127" s="159">
        <f t="shared" si="18"/>
        <v>0</v>
      </c>
      <c r="P127" s="159">
        <v>0</v>
      </c>
      <c r="Q127" s="159">
        <f t="shared" si="19"/>
        <v>0</v>
      </c>
      <c r="R127" s="159"/>
      <c r="S127" s="159" t="s">
        <v>142</v>
      </c>
      <c r="T127" s="159" t="s">
        <v>142</v>
      </c>
      <c r="U127" s="159">
        <v>1.575</v>
      </c>
      <c r="V127" s="159">
        <f t="shared" si="20"/>
        <v>1.58</v>
      </c>
      <c r="W127" s="159"/>
      <c r="X127" s="159" t="s">
        <v>168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169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74">
        <v>59</v>
      </c>
      <c r="B128" s="175" t="s">
        <v>328</v>
      </c>
      <c r="C128" s="182" t="s">
        <v>645</v>
      </c>
      <c r="D128" s="176" t="s">
        <v>323</v>
      </c>
      <c r="E128" s="177">
        <v>1</v>
      </c>
      <c r="F128" s="178"/>
      <c r="G128" s="179">
        <f t="shared" si="14"/>
        <v>0</v>
      </c>
      <c r="H128" s="160">
        <v>0</v>
      </c>
      <c r="I128" s="159">
        <f t="shared" si="15"/>
        <v>0</v>
      </c>
      <c r="J128" s="160">
        <v>455.5</v>
      </c>
      <c r="K128" s="159">
        <f t="shared" si="16"/>
        <v>455.5</v>
      </c>
      <c r="L128" s="159">
        <v>15</v>
      </c>
      <c r="M128" s="159">
        <f t="shared" si="17"/>
        <v>0</v>
      </c>
      <c r="N128" s="159">
        <v>0</v>
      </c>
      <c r="O128" s="159">
        <f t="shared" si="18"/>
        <v>0</v>
      </c>
      <c r="P128" s="159">
        <v>0.125</v>
      </c>
      <c r="Q128" s="159">
        <f t="shared" si="19"/>
        <v>0.13</v>
      </c>
      <c r="R128" s="159"/>
      <c r="S128" s="159" t="s">
        <v>142</v>
      </c>
      <c r="T128" s="159" t="s">
        <v>142</v>
      </c>
      <c r="U128" s="159">
        <v>1.1499999999999999</v>
      </c>
      <c r="V128" s="159">
        <f t="shared" si="20"/>
        <v>1.1499999999999999</v>
      </c>
      <c r="W128" s="159"/>
      <c r="X128" s="159" t="s">
        <v>168</v>
      </c>
      <c r="Y128" s="150"/>
      <c r="Z128" s="150"/>
      <c r="AA128" s="150"/>
      <c r="AB128" s="150"/>
      <c r="AC128" s="150"/>
      <c r="AD128" s="150"/>
      <c r="AE128" s="150"/>
      <c r="AF128" s="150"/>
      <c r="AG128" s="150" t="s">
        <v>169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5">
      <c r="A129" s="174">
        <v>60</v>
      </c>
      <c r="B129" s="175" t="s">
        <v>330</v>
      </c>
      <c r="C129" s="182" t="s">
        <v>331</v>
      </c>
      <c r="D129" s="176" t="s">
        <v>323</v>
      </c>
      <c r="E129" s="177">
        <v>3</v>
      </c>
      <c r="F129" s="178"/>
      <c r="G129" s="179">
        <f t="shared" si="14"/>
        <v>0</v>
      </c>
      <c r="H129" s="160">
        <v>23.85</v>
      </c>
      <c r="I129" s="159">
        <f t="shared" si="15"/>
        <v>71.55</v>
      </c>
      <c r="J129" s="160">
        <v>166.15</v>
      </c>
      <c r="K129" s="159">
        <f t="shared" si="16"/>
        <v>498.45</v>
      </c>
      <c r="L129" s="159">
        <v>15</v>
      </c>
      <c r="M129" s="159">
        <f t="shared" si="17"/>
        <v>0</v>
      </c>
      <c r="N129" s="159">
        <v>3.0000000000000001E-5</v>
      </c>
      <c r="O129" s="159">
        <f t="shared" si="18"/>
        <v>0</v>
      </c>
      <c r="P129" s="159">
        <v>0</v>
      </c>
      <c r="Q129" s="159">
        <f t="shared" si="19"/>
        <v>0</v>
      </c>
      <c r="R129" s="159"/>
      <c r="S129" s="159" t="s">
        <v>142</v>
      </c>
      <c r="T129" s="159" t="s">
        <v>142</v>
      </c>
      <c r="U129" s="159">
        <v>0.33</v>
      </c>
      <c r="V129" s="159">
        <f t="shared" si="20"/>
        <v>0.99</v>
      </c>
      <c r="W129" s="159"/>
      <c r="X129" s="159" t="s">
        <v>168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169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5">
      <c r="A130" s="174">
        <v>61</v>
      </c>
      <c r="B130" s="175" t="s">
        <v>332</v>
      </c>
      <c r="C130" s="182" t="s">
        <v>333</v>
      </c>
      <c r="D130" s="176" t="s">
        <v>323</v>
      </c>
      <c r="E130" s="177">
        <v>5</v>
      </c>
      <c r="F130" s="178"/>
      <c r="G130" s="179">
        <f t="shared" si="14"/>
        <v>0</v>
      </c>
      <c r="H130" s="160">
        <v>129.06</v>
      </c>
      <c r="I130" s="159">
        <f t="shared" si="15"/>
        <v>645.29999999999995</v>
      </c>
      <c r="J130" s="160">
        <v>114.44</v>
      </c>
      <c r="K130" s="159">
        <f t="shared" si="16"/>
        <v>572.20000000000005</v>
      </c>
      <c r="L130" s="159">
        <v>15</v>
      </c>
      <c r="M130" s="159">
        <f t="shared" si="17"/>
        <v>0</v>
      </c>
      <c r="N130" s="159">
        <v>1.7000000000000001E-4</v>
      </c>
      <c r="O130" s="159">
        <f t="shared" si="18"/>
        <v>0</v>
      </c>
      <c r="P130" s="159">
        <v>0</v>
      </c>
      <c r="Q130" s="159">
        <f t="shared" si="19"/>
        <v>0</v>
      </c>
      <c r="R130" s="159"/>
      <c r="S130" s="159" t="s">
        <v>142</v>
      </c>
      <c r="T130" s="159" t="s">
        <v>142</v>
      </c>
      <c r="U130" s="159">
        <v>0.22700000000000001</v>
      </c>
      <c r="V130" s="159">
        <f t="shared" si="20"/>
        <v>1.1399999999999999</v>
      </c>
      <c r="W130" s="159"/>
      <c r="X130" s="159" t="s">
        <v>168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169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5">
      <c r="A131" s="174">
        <v>62</v>
      </c>
      <c r="B131" s="175" t="s">
        <v>334</v>
      </c>
      <c r="C131" s="182" t="s">
        <v>335</v>
      </c>
      <c r="D131" s="176" t="s">
        <v>323</v>
      </c>
      <c r="E131" s="177">
        <v>1</v>
      </c>
      <c r="F131" s="178"/>
      <c r="G131" s="179">
        <f t="shared" si="14"/>
        <v>0</v>
      </c>
      <c r="H131" s="160">
        <v>196.5</v>
      </c>
      <c r="I131" s="159">
        <f t="shared" si="15"/>
        <v>196.5</v>
      </c>
      <c r="J131" s="160">
        <v>62.5</v>
      </c>
      <c r="K131" s="159">
        <f t="shared" si="16"/>
        <v>62.5</v>
      </c>
      <c r="L131" s="159">
        <v>15</v>
      </c>
      <c r="M131" s="159">
        <f t="shared" si="17"/>
        <v>0</v>
      </c>
      <c r="N131" s="159">
        <v>2.4000000000000001E-4</v>
      </c>
      <c r="O131" s="159">
        <f t="shared" si="18"/>
        <v>0</v>
      </c>
      <c r="P131" s="159">
        <v>0</v>
      </c>
      <c r="Q131" s="159">
        <f t="shared" si="19"/>
        <v>0</v>
      </c>
      <c r="R131" s="159"/>
      <c r="S131" s="159" t="s">
        <v>142</v>
      </c>
      <c r="T131" s="159" t="s">
        <v>142</v>
      </c>
      <c r="U131" s="159">
        <v>0.124</v>
      </c>
      <c r="V131" s="159">
        <f t="shared" si="20"/>
        <v>0.12</v>
      </c>
      <c r="W131" s="159"/>
      <c r="X131" s="159" t="s">
        <v>168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169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20.399999999999999" outlineLevel="1" x14ac:dyDescent="0.25">
      <c r="A132" s="174">
        <v>63</v>
      </c>
      <c r="B132" s="175" t="s">
        <v>336</v>
      </c>
      <c r="C132" s="182" t="s">
        <v>337</v>
      </c>
      <c r="D132" s="176" t="s">
        <v>174</v>
      </c>
      <c r="E132" s="177">
        <v>1</v>
      </c>
      <c r="F132" s="178"/>
      <c r="G132" s="179">
        <f t="shared" si="14"/>
        <v>0</v>
      </c>
      <c r="H132" s="160">
        <v>1800.68</v>
      </c>
      <c r="I132" s="159">
        <f t="shared" si="15"/>
        <v>1800.68</v>
      </c>
      <c r="J132" s="160">
        <v>224.32</v>
      </c>
      <c r="K132" s="159">
        <f t="shared" si="16"/>
        <v>224.32</v>
      </c>
      <c r="L132" s="159">
        <v>15</v>
      </c>
      <c r="M132" s="159">
        <f t="shared" si="17"/>
        <v>0</v>
      </c>
      <c r="N132" s="159">
        <v>1.64E-3</v>
      </c>
      <c r="O132" s="159">
        <f t="shared" si="18"/>
        <v>0</v>
      </c>
      <c r="P132" s="159">
        <v>0</v>
      </c>
      <c r="Q132" s="159">
        <f t="shared" si="19"/>
        <v>0</v>
      </c>
      <c r="R132" s="159"/>
      <c r="S132" s="159" t="s">
        <v>142</v>
      </c>
      <c r="T132" s="159" t="s">
        <v>142</v>
      </c>
      <c r="U132" s="159">
        <v>0.44500000000000001</v>
      </c>
      <c r="V132" s="159">
        <f t="shared" si="20"/>
        <v>0.45</v>
      </c>
      <c r="W132" s="159"/>
      <c r="X132" s="159" t="s">
        <v>168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169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5">
      <c r="A133" s="174">
        <v>64</v>
      </c>
      <c r="B133" s="175" t="s">
        <v>338</v>
      </c>
      <c r="C133" s="182" t="s">
        <v>339</v>
      </c>
      <c r="D133" s="176" t="s">
        <v>174</v>
      </c>
      <c r="E133" s="177">
        <v>1</v>
      </c>
      <c r="F133" s="178"/>
      <c r="G133" s="179">
        <f t="shared" si="14"/>
        <v>0</v>
      </c>
      <c r="H133" s="160">
        <v>2120.5100000000002</v>
      </c>
      <c r="I133" s="159">
        <f t="shared" si="15"/>
        <v>2120.5100000000002</v>
      </c>
      <c r="J133" s="160">
        <v>244.49</v>
      </c>
      <c r="K133" s="159">
        <f t="shared" si="16"/>
        <v>244.49</v>
      </c>
      <c r="L133" s="159">
        <v>15</v>
      </c>
      <c r="M133" s="159">
        <f t="shared" si="17"/>
        <v>0</v>
      </c>
      <c r="N133" s="159">
        <v>8.4999999999999995E-4</v>
      </c>
      <c r="O133" s="159">
        <f t="shared" si="18"/>
        <v>0</v>
      </c>
      <c r="P133" s="159">
        <v>0</v>
      </c>
      <c r="Q133" s="159">
        <f t="shared" si="19"/>
        <v>0</v>
      </c>
      <c r="R133" s="159"/>
      <c r="S133" s="159" t="s">
        <v>142</v>
      </c>
      <c r="T133" s="159" t="s">
        <v>142</v>
      </c>
      <c r="U133" s="159">
        <v>0.48499999999999999</v>
      </c>
      <c r="V133" s="159">
        <f t="shared" si="20"/>
        <v>0.49</v>
      </c>
      <c r="W133" s="159"/>
      <c r="X133" s="159" t="s">
        <v>168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169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5">
      <c r="A134" s="174">
        <v>65</v>
      </c>
      <c r="B134" s="175" t="s">
        <v>340</v>
      </c>
      <c r="C134" s="182" t="s">
        <v>341</v>
      </c>
      <c r="D134" s="176" t="s">
        <v>174</v>
      </c>
      <c r="E134" s="177">
        <v>2</v>
      </c>
      <c r="F134" s="178"/>
      <c r="G134" s="179">
        <f t="shared" si="14"/>
        <v>0</v>
      </c>
      <c r="H134" s="160">
        <v>7.11</v>
      </c>
      <c r="I134" s="159">
        <f t="shared" si="15"/>
        <v>14.22</v>
      </c>
      <c r="J134" s="160">
        <v>224.39</v>
      </c>
      <c r="K134" s="159">
        <f t="shared" si="16"/>
        <v>448.78</v>
      </c>
      <c r="L134" s="159">
        <v>15</v>
      </c>
      <c r="M134" s="159">
        <f t="shared" si="17"/>
        <v>0</v>
      </c>
      <c r="N134" s="159">
        <v>4.0000000000000003E-5</v>
      </c>
      <c r="O134" s="159">
        <f t="shared" si="18"/>
        <v>0</v>
      </c>
      <c r="P134" s="159">
        <v>0</v>
      </c>
      <c r="Q134" s="159">
        <f t="shared" si="19"/>
        <v>0</v>
      </c>
      <c r="R134" s="159"/>
      <c r="S134" s="159" t="s">
        <v>142</v>
      </c>
      <c r="T134" s="159" t="s">
        <v>142</v>
      </c>
      <c r="U134" s="159">
        <v>0.44500000000000001</v>
      </c>
      <c r="V134" s="159">
        <f t="shared" si="20"/>
        <v>0.89</v>
      </c>
      <c r="W134" s="159"/>
      <c r="X134" s="159" t="s">
        <v>168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169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5">
      <c r="A135" s="174">
        <v>66</v>
      </c>
      <c r="B135" s="175" t="s">
        <v>342</v>
      </c>
      <c r="C135" s="182" t="s">
        <v>343</v>
      </c>
      <c r="D135" s="176" t="s">
        <v>323</v>
      </c>
      <c r="E135" s="177">
        <v>1</v>
      </c>
      <c r="F135" s="178"/>
      <c r="G135" s="179">
        <f t="shared" si="14"/>
        <v>0</v>
      </c>
      <c r="H135" s="160">
        <v>0</v>
      </c>
      <c r="I135" s="159">
        <f t="shared" si="15"/>
        <v>0</v>
      </c>
      <c r="J135" s="160">
        <v>86</v>
      </c>
      <c r="K135" s="159">
        <f t="shared" si="16"/>
        <v>86</v>
      </c>
      <c r="L135" s="159">
        <v>15</v>
      </c>
      <c r="M135" s="159">
        <f t="shared" si="17"/>
        <v>0</v>
      </c>
      <c r="N135" s="159">
        <v>0</v>
      </c>
      <c r="O135" s="159">
        <f t="shared" si="18"/>
        <v>0</v>
      </c>
      <c r="P135" s="159">
        <v>1.56E-3</v>
      </c>
      <c r="Q135" s="159">
        <f t="shared" si="19"/>
        <v>0</v>
      </c>
      <c r="R135" s="159"/>
      <c r="S135" s="159" t="s">
        <v>142</v>
      </c>
      <c r="T135" s="159" t="s">
        <v>142</v>
      </c>
      <c r="U135" s="159">
        <v>0.217</v>
      </c>
      <c r="V135" s="159">
        <f t="shared" si="20"/>
        <v>0.22</v>
      </c>
      <c r="W135" s="159"/>
      <c r="X135" s="159" t="s">
        <v>168</v>
      </c>
      <c r="Y135" s="150"/>
      <c r="Z135" s="150"/>
      <c r="AA135" s="150"/>
      <c r="AB135" s="150"/>
      <c r="AC135" s="150"/>
      <c r="AD135" s="150"/>
      <c r="AE135" s="150"/>
      <c r="AF135" s="150"/>
      <c r="AG135" s="150" t="s">
        <v>169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5">
      <c r="A136" s="174">
        <v>67</v>
      </c>
      <c r="B136" s="175" t="s">
        <v>344</v>
      </c>
      <c r="C136" s="182" t="s">
        <v>345</v>
      </c>
      <c r="D136" s="176" t="s">
        <v>323</v>
      </c>
      <c r="E136" s="177">
        <v>2</v>
      </c>
      <c r="F136" s="178"/>
      <c r="G136" s="179">
        <f t="shared" si="14"/>
        <v>0</v>
      </c>
      <c r="H136" s="160">
        <v>0</v>
      </c>
      <c r="I136" s="159">
        <f t="shared" si="15"/>
        <v>0</v>
      </c>
      <c r="J136" s="160">
        <v>87.9</v>
      </c>
      <c r="K136" s="159">
        <f t="shared" si="16"/>
        <v>175.8</v>
      </c>
      <c r="L136" s="159">
        <v>15</v>
      </c>
      <c r="M136" s="159">
        <f t="shared" si="17"/>
        <v>0</v>
      </c>
      <c r="N136" s="159">
        <v>0</v>
      </c>
      <c r="O136" s="159">
        <f t="shared" si="18"/>
        <v>0</v>
      </c>
      <c r="P136" s="159">
        <v>8.5999999999999998E-4</v>
      </c>
      <c r="Q136" s="159">
        <f t="shared" si="19"/>
        <v>0</v>
      </c>
      <c r="R136" s="159"/>
      <c r="S136" s="159" t="s">
        <v>142</v>
      </c>
      <c r="T136" s="159" t="s">
        <v>142</v>
      </c>
      <c r="U136" s="159">
        <v>0.222</v>
      </c>
      <c r="V136" s="159">
        <f t="shared" si="20"/>
        <v>0.44</v>
      </c>
      <c r="W136" s="159"/>
      <c r="X136" s="159" t="s">
        <v>168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169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0.399999999999999" outlineLevel="1" x14ac:dyDescent="0.25">
      <c r="A137" s="174">
        <v>68</v>
      </c>
      <c r="B137" s="175" t="s">
        <v>346</v>
      </c>
      <c r="C137" s="182" t="s">
        <v>347</v>
      </c>
      <c r="D137" s="176" t="s">
        <v>174</v>
      </c>
      <c r="E137" s="177">
        <v>1</v>
      </c>
      <c r="F137" s="178"/>
      <c r="G137" s="179">
        <f t="shared" si="14"/>
        <v>0</v>
      </c>
      <c r="H137" s="160">
        <v>435.99</v>
      </c>
      <c r="I137" s="159">
        <f t="shared" si="15"/>
        <v>435.99</v>
      </c>
      <c r="J137" s="160">
        <v>124.01</v>
      </c>
      <c r="K137" s="159">
        <f t="shared" si="16"/>
        <v>124.01</v>
      </c>
      <c r="L137" s="159">
        <v>15</v>
      </c>
      <c r="M137" s="159">
        <f t="shared" si="17"/>
        <v>0</v>
      </c>
      <c r="N137" s="159">
        <v>2.0000000000000001E-4</v>
      </c>
      <c r="O137" s="159">
        <f t="shared" si="18"/>
        <v>0</v>
      </c>
      <c r="P137" s="159">
        <v>0</v>
      </c>
      <c r="Q137" s="159">
        <f t="shared" si="19"/>
        <v>0</v>
      </c>
      <c r="R137" s="159"/>
      <c r="S137" s="159" t="s">
        <v>142</v>
      </c>
      <c r="T137" s="159" t="s">
        <v>142</v>
      </c>
      <c r="U137" s="159">
        <v>0.246</v>
      </c>
      <c r="V137" s="159">
        <f t="shared" si="20"/>
        <v>0.25</v>
      </c>
      <c r="W137" s="159"/>
      <c r="X137" s="159" t="s">
        <v>168</v>
      </c>
      <c r="Y137" s="150"/>
      <c r="Z137" s="150"/>
      <c r="AA137" s="150"/>
      <c r="AB137" s="150"/>
      <c r="AC137" s="150"/>
      <c r="AD137" s="150"/>
      <c r="AE137" s="150"/>
      <c r="AF137" s="150"/>
      <c r="AG137" s="150" t="s">
        <v>169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ht="20.399999999999999" outlineLevel="1" x14ac:dyDescent="0.25">
      <c r="A138" s="174">
        <v>69</v>
      </c>
      <c r="B138" s="175" t="s">
        <v>348</v>
      </c>
      <c r="C138" s="182" t="s">
        <v>349</v>
      </c>
      <c r="D138" s="176" t="s">
        <v>174</v>
      </c>
      <c r="E138" s="177">
        <v>1</v>
      </c>
      <c r="F138" s="178"/>
      <c r="G138" s="179">
        <f t="shared" si="14"/>
        <v>0</v>
      </c>
      <c r="H138" s="160">
        <v>308.99</v>
      </c>
      <c r="I138" s="159">
        <f t="shared" si="15"/>
        <v>308.99</v>
      </c>
      <c r="J138" s="160">
        <v>124.01</v>
      </c>
      <c r="K138" s="159">
        <f t="shared" si="16"/>
        <v>124.01</v>
      </c>
      <c r="L138" s="159">
        <v>15</v>
      </c>
      <c r="M138" s="159">
        <f t="shared" si="17"/>
        <v>0</v>
      </c>
      <c r="N138" s="159">
        <v>9.0000000000000006E-5</v>
      </c>
      <c r="O138" s="159">
        <f t="shared" si="18"/>
        <v>0</v>
      </c>
      <c r="P138" s="159">
        <v>0</v>
      </c>
      <c r="Q138" s="159">
        <f t="shared" si="19"/>
        <v>0</v>
      </c>
      <c r="R138" s="159"/>
      <c r="S138" s="159" t="s">
        <v>142</v>
      </c>
      <c r="T138" s="159" t="s">
        <v>142</v>
      </c>
      <c r="U138" s="159">
        <v>0.246</v>
      </c>
      <c r="V138" s="159">
        <f t="shared" si="20"/>
        <v>0.25</v>
      </c>
      <c r="W138" s="159"/>
      <c r="X138" s="159" t="s">
        <v>168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169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5">
      <c r="A139" s="174">
        <v>70</v>
      </c>
      <c r="B139" s="175" t="s">
        <v>350</v>
      </c>
      <c r="C139" s="182" t="s">
        <v>351</v>
      </c>
      <c r="D139" s="176" t="s">
        <v>174</v>
      </c>
      <c r="E139" s="177">
        <v>1</v>
      </c>
      <c r="F139" s="178"/>
      <c r="G139" s="179">
        <f t="shared" si="14"/>
        <v>0</v>
      </c>
      <c r="H139" s="160">
        <v>358.49</v>
      </c>
      <c r="I139" s="159">
        <f t="shared" si="15"/>
        <v>358.49</v>
      </c>
      <c r="J139" s="160">
        <v>124.01</v>
      </c>
      <c r="K139" s="159">
        <f t="shared" si="16"/>
        <v>124.01</v>
      </c>
      <c r="L139" s="159">
        <v>15</v>
      </c>
      <c r="M139" s="159">
        <f t="shared" si="17"/>
        <v>0</v>
      </c>
      <c r="N139" s="159">
        <v>2.5999999999999998E-4</v>
      </c>
      <c r="O139" s="159">
        <f t="shared" si="18"/>
        <v>0</v>
      </c>
      <c r="P139" s="159">
        <v>0</v>
      </c>
      <c r="Q139" s="159">
        <f t="shared" si="19"/>
        <v>0</v>
      </c>
      <c r="R139" s="159"/>
      <c r="S139" s="159" t="s">
        <v>142</v>
      </c>
      <c r="T139" s="159" t="s">
        <v>142</v>
      </c>
      <c r="U139" s="159">
        <v>0.246</v>
      </c>
      <c r="V139" s="159">
        <f t="shared" si="20"/>
        <v>0.25</v>
      </c>
      <c r="W139" s="159"/>
      <c r="X139" s="159" t="s">
        <v>168</v>
      </c>
      <c r="Y139" s="150"/>
      <c r="Z139" s="150"/>
      <c r="AA139" s="150"/>
      <c r="AB139" s="150"/>
      <c r="AC139" s="150"/>
      <c r="AD139" s="150"/>
      <c r="AE139" s="150"/>
      <c r="AF139" s="150"/>
      <c r="AG139" s="150" t="s">
        <v>169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5">
      <c r="A140" s="174">
        <v>71</v>
      </c>
      <c r="B140" s="175" t="s">
        <v>352</v>
      </c>
      <c r="C140" s="182" t="s">
        <v>353</v>
      </c>
      <c r="D140" s="176" t="s">
        <v>174</v>
      </c>
      <c r="E140" s="177">
        <v>1</v>
      </c>
      <c r="F140" s="178"/>
      <c r="G140" s="179">
        <f t="shared" si="14"/>
        <v>0</v>
      </c>
      <c r="H140" s="160">
        <v>243.49</v>
      </c>
      <c r="I140" s="159">
        <f t="shared" si="15"/>
        <v>243.49</v>
      </c>
      <c r="J140" s="160">
        <v>124.01</v>
      </c>
      <c r="K140" s="159">
        <f t="shared" si="16"/>
        <v>124.01</v>
      </c>
      <c r="L140" s="159">
        <v>15</v>
      </c>
      <c r="M140" s="159">
        <f t="shared" si="17"/>
        <v>0</v>
      </c>
      <c r="N140" s="159">
        <v>2.0000000000000001E-4</v>
      </c>
      <c r="O140" s="159">
        <f t="shared" si="18"/>
        <v>0</v>
      </c>
      <c r="P140" s="159">
        <v>0</v>
      </c>
      <c r="Q140" s="159">
        <f t="shared" si="19"/>
        <v>0</v>
      </c>
      <c r="R140" s="159"/>
      <c r="S140" s="159" t="s">
        <v>142</v>
      </c>
      <c r="T140" s="159" t="s">
        <v>142</v>
      </c>
      <c r="U140" s="159">
        <v>0.246</v>
      </c>
      <c r="V140" s="159">
        <f t="shared" si="20"/>
        <v>0.25</v>
      </c>
      <c r="W140" s="159"/>
      <c r="X140" s="159" t="s">
        <v>168</v>
      </c>
      <c r="Y140" s="150"/>
      <c r="Z140" s="150"/>
      <c r="AA140" s="150"/>
      <c r="AB140" s="150"/>
      <c r="AC140" s="150"/>
      <c r="AD140" s="150"/>
      <c r="AE140" s="150"/>
      <c r="AF140" s="150"/>
      <c r="AG140" s="150" t="s">
        <v>169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5">
      <c r="A141" s="174">
        <v>72</v>
      </c>
      <c r="B141" s="175" t="s">
        <v>354</v>
      </c>
      <c r="C141" s="182" t="s">
        <v>355</v>
      </c>
      <c r="D141" s="176" t="s">
        <v>174</v>
      </c>
      <c r="E141" s="177">
        <v>1</v>
      </c>
      <c r="F141" s="178"/>
      <c r="G141" s="179">
        <f t="shared" si="14"/>
        <v>0</v>
      </c>
      <c r="H141" s="160">
        <v>2306.71</v>
      </c>
      <c r="I141" s="159">
        <f t="shared" si="15"/>
        <v>2306.71</v>
      </c>
      <c r="J141" s="160">
        <v>318.29000000000002</v>
      </c>
      <c r="K141" s="159">
        <f t="shared" si="16"/>
        <v>318.29000000000002</v>
      </c>
      <c r="L141" s="159">
        <v>15</v>
      </c>
      <c r="M141" s="159">
        <f t="shared" si="17"/>
        <v>0</v>
      </c>
      <c r="N141" s="159">
        <v>4.453E-2</v>
      </c>
      <c r="O141" s="159">
        <f t="shared" si="18"/>
        <v>0.04</v>
      </c>
      <c r="P141" s="159">
        <v>4.2529999999999998E-2</v>
      </c>
      <c r="Q141" s="159">
        <f t="shared" si="19"/>
        <v>0.04</v>
      </c>
      <c r="R141" s="159"/>
      <c r="S141" s="159" t="s">
        <v>142</v>
      </c>
      <c r="T141" s="159" t="s">
        <v>356</v>
      </c>
      <c r="U141" s="159">
        <v>0.65400000000000003</v>
      </c>
      <c r="V141" s="159">
        <f t="shared" si="20"/>
        <v>0.65</v>
      </c>
      <c r="W141" s="159"/>
      <c r="X141" s="159" t="s">
        <v>168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169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5">
      <c r="A142" s="168">
        <v>73</v>
      </c>
      <c r="B142" s="169" t="s">
        <v>357</v>
      </c>
      <c r="C142" s="183" t="s">
        <v>358</v>
      </c>
      <c r="D142" s="170" t="s">
        <v>179</v>
      </c>
      <c r="E142" s="171">
        <v>0.24</v>
      </c>
      <c r="F142" s="172"/>
      <c r="G142" s="173">
        <f t="shared" si="14"/>
        <v>0</v>
      </c>
      <c r="H142" s="160">
        <v>30.35</v>
      </c>
      <c r="I142" s="159">
        <f t="shared" si="15"/>
        <v>7.28</v>
      </c>
      <c r="J142" s="160">
        <v>1075.6500000000001</v>
      </c>
      <c r="K142" s="159">
        <f t="shared" si="16"/>
        <v>258.16000000000003</v>
      </c>
      <c r="L142" s="159">
        <v>15</v>
      </c>
      <c r="M142" s="159">
        <f t="shared" si="17"/>
        <v>0</v>
      </c>
      <c r="N142" s="159">
        <v>8.0000000000000007E-5</v>
      </c>
      <c r="O142" s="159">
        <f t="shared" si="18"/>
        <v>0</v>
      </c>
      <c r="P142" s="159">
        <v>0</v>
      </c>
      <c r="Q142" s="159">
        <f t="shared" si="19"/>
        <v>0</v>
      </c>
      <c r="R142" s="159"/>
      <c r="S142" s="159" t="s">
        <v>142</v>
      </c>
      <c r="T142" s="159" t="s">
        <v>142</v>
      </c>
      <c r="U142" s="159">
        <v>2.1</v>
      </c>
      <c r="V142" s="159">
        <f t="shared" si="20"/>
        <v>0.5</v>
      </c>
      <c r="W142" s="159"/>
      <c r="X142" s="159" t="s">
        <v>168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169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5">
      <c r="A143" s="157"/>
      <c r="B143" s="158"/>
      <c r="C143" s="191" t="s">
        <v>359</v>
      </c>
      <c r="D143" s="187"/>
      <c r="E143" s="188">
        <v>0.24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171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ht="20.399999999999999" outlineLevel="1" x14ac:dyDescent="0.25">
      <c r="A144" s="174">
        <v>74</v>
      </c>
      <c r="B144" s="175" t="s">
        <v>360</v>
      </c>
      <c r="C144" s="182" t="s">
        <v>361</v>
      </c>
      <c r="D144" s="176" t="s">
        <v>174</v>
      </c>
      <c r="E144" s="177">
        <v>1</v>
      </c>
      <c r="F144" s="178"/>
      <c r="G144" s="179">
        <f t="shared" ref="G144:G152" si="21">ROUND(E144*F144,2)</f>
        <v>0</v>
      </c>
      <c r="H144" s="160">
        <v>1073</v>
      </c>
      <c r="I144" s="159">
        <f t="shared" ref="I144:I152" si="22">ROUND(E144*H144,2)</f>
        <v>1073</v>
      </c>
      <c r="J144" s="160">
        <v>0</v>
      </c>
      <c r="K144" s="159">
        <f t="shared" ref="K144:K152" si="23">ROUND(E144*J144,2)</f>
        <v>0</v>
      </c>
      <c r="L144" s="159">
        <v>15</v>
      </c>
      <c r="M144" s="159">
        <f t="shared" ref="M144:M152" si="24">G144*(1+L144/100)</f>
        <v>0</v>
      </c>
      <c r="N144" s="159">
        <v>1.2999999999999999E-2</v>
      </c>
      <c r="O144" s="159">
        <f t="shared" ref="O144:O152" si="25">ROUND(E144*N144,2)</f>
        <v>0.01</v>
      </c>
      <c r="P144" s="159">
        <v>0</v>
      </c>
      <c r="Q144" s="159">
        <f t="shared" ref="Q144:Q152" si="26">ROUND(E144*P144,2)</f>
        <v>0</v>
      </c>
      <c r="R144" s="159"/>
      <c r="S144" s="159" t="s">
        <v>142</v>
      </c>
      <c r="T144" s="159" t="s">
        <v>142</v>
      </c>
      <c r="U144" s="159">
        <v>0</v>
      </c>
      <c r="V144" s="159">
        <f t="shared" ref="V144:V152" si="27">ROUND(E144*U144,2)</f>
        <v>0</v>
      </c>
      <c r="W144" s="159"/>
      <c r="X144" s="159" t="s">
        <v>205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362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5">
      <c r="A145" s="174">
        <v>75</v>
      </c>
      <c r="B145" s="175" t="s">
        <v>363</v>
      </c>
      <c r="C145" s="182" t="s">
        <v>364</v>
      </c>
      <c r="D145" s="176" t="s">
        <v>174</v>
      </c>
      <c r="E145" s="177">
        <v>2</v>
      </c>
      <c r="F145" s="178"/>
      <c r="G145" s="179">
        <f t="shared" si="21"/>
        <v>0</v>
      </c>
      <c r="H145" s="160">
        <v>345</v>
      </c>
      <c r="I145" s="159">
        <f t="shared" si="22"/>
        <v>690</v>
      </c>
      <c r="J145" s="160">
        <v>0</v>
      </c>
      <c r="K145" s="159">
        <f t="shared" si="23"/>
        <v>0</v>
      </c>
      <c r="L145" s="159">
        <v>15</v>
      </c>
      <c r="M145" s="159">
        <f t="shared" si="24"/>
        <v>0</v>
      </c>
      <c r="N145" s="159">
        <v>8.9999999999999998E-4</v>
      </c>
      <c r="O145" s="159">
        <f t="shared" si="25"/>
        <v>0</v>
      </c>
      <c r="P145" s="159">
        <v>0</v>
      </c>
      <c r="Q145" s="159">
        <f t="shared" si="26"/>
        <v>0</v>
      </c>
      <c r="R145" s="159"/>
      <c r="S145" s="159" t="s">
        <v>154</v>
      </c>
      <c r="T145" s="159" t="s">
        <v>143</v>
      </c>
      <c r="U145" s="159">
        <v>0</v>
      </c>
      <c r="V145" s="159">
        <f t="shared" si="27"/>
        <v>0</v>
      </c>
      <c r="W145" s="159"/>
      <c r="X145" s="159" t="s">
        <v>196</v>
      </c>
      <c r="Y145" s="150"/>
      <c r="Z145" s="150"/>
      <c r="AA145" s="150"/>
      <c r="AB145" s="150"/>
      <c r="AC145" s="150"/>
      <c r="AD145" s="150"/>
      <c r="AE145" s="150"/>
      <c r="AF145" s="150"/>
      <c r="AG145" s="150" t="s">
        <v>197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0.399999999999999" outlineLevel="1" x14ac:dyDescent="0.25">
      <c r="A146" s="174">
        <v>76</v>
      </c>
      <c r="B146" s="175" t="s">
        <v>365</v>
      </c>
      <c r="C146" s="182" t="s">
        <v>366</v>
      </c>
      <c r="D146" s="176" t="s">
        <v>174</v>
      </c>
      <c r="E146" s="177">
        <v>1</v>
      </c>
      <c r="F146" s="178"/>
      <c r="G146" s="179">
        <f t="shared" si="21"/>
        <v>0</v>
      </c>
      <c r="H146" s="160">
        <v>1140</v>
      </c>
      <c r="I146" s="159">
        <f t="shared" si="22"/>
        <v>1140</v>
      </c>
      <c r="J146" s="160">
        <v>0</v>
      </c>
      <c r="K146" s="159">
        <f t="shared" si="23"/>
        <v>0</v>
      </c>
      <c r="L146" s="159">
        <v>15</v>
      </c>
      <c r="M146" s="159">
        <f t="shared" si="24"/>
        <v>0</v>
      </c>
      <c r="N146" s="159">
        <v>8.0000000000000004E-4</v>
      </c>
      <c r="O146" s="159">
        <f t="shared" si="25"/>
        <v>0</v>
      </c>
      <c r="P146" s="159">
        <v>0</v>
      </c>
      <c r="Q146" s="159">
        <f t="shared" si="26"/>
        <v>0</v>
      </c>
      <c r="R146" s="159" t="s">
        <v>200</v>
      </c>
      <c r="S146" s="159" t="s">
        <v>142</v>
      </c>
      <c r="T146" s="159" t="s">
        <v>143</v>
      </c>
      <c r="U146" s="159">
        <v>0</v>
      </c>
      <c r="V146" s="159">
        <f t="shared" si="27"/>
        <v>0</v>
      </c>
      <c r="W146" s="159"/>
      <c r="X146" s="159" t="s">
        <v>196</v>
      </c>
      <c r="Y146" s="150"/>
      <c r="Z146" s="150"/>
      <c r="AA146" s="150"/>
      <c r="AB146" s="150"/>
      <c r="AC146" s="150"/>
      <c r="AD146" s="150"/>
      <c r="AE146" s="150"/>
      <c r="AF146" s="150"/>
      <c r="AG146" s="150" t="s">
        <v>197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5">
      <c r="A147" s="174">
        <v>77</v>
      </c>
      <c r="B147" s="175" t="s">
        <v>367</v>
      </c>
      <c r="C147" s="182" t="s">
        <v>368</v>
      </c>
      <c r="D147" s="176" t="s">
        <v>174</v>
      </c>
      <c r="E147" s="177">
        <v>1</v>
      </c>
      <c r="F147" s="178"/>
      <c r="G147" s="179">
        <f t="shared" si="21"/>
        <v>0</v>
      </c>
      <c r="H147" s="160">
        <v>480</v>
      </c>
      <c r="I147" s="159">
        <f t="shared" si="22"/>
        <v>480</v>
      </c>
      <c r="J147" s="160">
        <v>0</v>
      </c>
      <c r="K147" s="159">
        <f t="shared" si="23"/>
        <v>0</v>
      </c>
      <c r="L147" s="159">
        <v>15</v>
      </c>
      <c r="M147" s="159">
        <f t="shared" si="24"/>
        <v>0</v>
      </c>
      <c r="N147" s="159">
        <v>2E-3</v>
      </c>
      <c r="O147" s="159">
        <f t="shared" si="25"/>
        <v>0</v>
      </c>
      <c r="P147" s="159">
        <v>0</v>
      </c>
      <c r="Q147" s="159">
        <f t="shared" si="26"/>
        <v>0</v>
      </c>
      <c r="R147" s="159"/>
      <c r="S147" s="159" t="s">
        <v>154</v>
      </c>
      <c r="T147" s="159" t="s">
        <v>143</v>
      </c>
      <c r="U147" s="159">
        <v>0</v>
      </c>
      <c r="V147" s="159">
        <f t="shared" si="27"/>
        <v>0</v>
      </c>
      <c r="W147" s="159"/>
      <c r="X147" s="159" t="s">
        <v>196</v>
      </c>
      <c r="Y147" s="150"/>
      <c r="Z147" s="150"/>
      <c r="AA147" s="150"/>
      <c r="AB147" s="150"/>
      <c r="AC147" s="150"/>
      <c r="AD147" s="150"/>
      <c r="AE147" s="150"/>
      <c r="AF147" s="150"/>
      <c r="AG147" s="150" t="s">
        <v>197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5">
      <c r="A148" s="174">
        <v>78</v>
      </c>
      <c r="B148" s="175" t="s">
        <v>369</v>
      </c>
      <c r="C148" s="182" t="s">
        <v>370</v>
      </c>
      <c r="D148" s="176" t="s">
        <v>174</v>
      </c>
      <c r="E148" s="177">
        <v>1</v>
      </c>
      <c r="F148" s="178"/>
      <c r="G148" s="179">
        <f t="shared" si="21"/>
        <v>0</v>
      </c>
      <c r="H148" s="160">
        <v>5850</v>
      </c>
      <c r="I148" s="159">
        <f t="shared" si="22"/>
        <v>5850</v>
      </c>
      <c r="J148" s="160">
        <v>0</v>
      </c>
      <c r="K148" s="159">
        <f t="shared" si="23"/>
        <v>0</v>
      </c>
      <c r="L148" s="159">
        <v>15</v>
      </c>
      <c r="M148" s="159">
        <f t="shared" si="24"/>
        <v>0</v>
      </c>
      <c r="N148" s="159">
        <v>4.5999999999999999E-2</v>
      </c>
      <c r="O148" s="159">
        <f t="shared" si="25"/>
        <v>0.05</v>
      </c>
      <c r="P148" s="159">
        <v>0</v>
      </c>
      <c r="Q148" s="159">
        <f t="shared" si="26"/>
        <v>0</v>
      </c>
      <c r="R148" s="159" t="s">
        <v>200</v>
      </c>
      <c r="S148" s="159" t="s">
        <v>142</v>
      </c>
      <c r="T148" s="159" t="s">
        <v>143</v>
      </c>
      <c r="U148" s="159">
        <v>0</v>
      </c>
      <c r="V148" s="159">
        <f t="shared" si="27"/>
        <v>0</v>
      </c>
      <c r="W148" s="159"/>
      <c r="X148" s="159" t="s">
        <v>196</v>
      </c>
      <c r="Y148" s="150"/>
      <c r="Z148" s="150"/>
      <c r="AA148" s="150"/>
      <c r="AB148" s="150"/>
      <c r="AC148" s="150"/>
      <c r="AD148" s="150"/>
      <c r="AE148" s="150"/>
      <c r="AF148" s="150"/>
      <c r="AG148" s="150" t="s">
        <v>197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5">
      <c r="A149" s="174">
        <v>79</v>
      </c>
      <c r="B149" s="175" t="s">
        <v>371</v>
      </c>
      <c r="C149" s="182" t="s">
        <v>372</v>
      </c>
      <c r="D149" s="176" t="s">
        <v>195</v>
      </c>
      <c r="E149" s="177">
        <v>1</v>
      </c>
      <c r="F149" s="178"/>
      <c r="G149" s="179">
        <f t="shared" si="21"/>
        <v>0</v>
      </c>
      <c r="H149" s="160">
        <v>352.5</v>
      </c>
      <c r="I149" s="159">
        <f t="shared" si="22"/>
        <v>352.5</v>
      </c>
      <c r="J149" s="160">
        <v>0</v>
      </c>
      <c r="K149" s="159">
        <f t="shared" si="23"/>
        <v>0</v>
      </c>
      <c r="L149" s="159">
        <v>15</v>
      </c>
      <c r="M149" s="159">
        <f t="shared" si="24"/>
        <v>0</v>
      </c>
      <c r="N149" s="159">
        <v>0.01</v>
      </c>
      <c r="O149" s="159">
        <f t="shared" si="25"/>
        <v>0.01</v>
      </c>
      <c r="P149" s="159">
        <v>0</v>
      </c>
      <c r="Q149" s="159">
        <f t="shared" si="26"/>
        <v>0</v>
      </c>
      <c r="R149" s="159" t="s">
        <v>200</v>
      </c>
      <c r="S149" s="159" t="s">
        <v>142</v>
      </c>
      <c r="T149" s="159" t="s">
        <v>142</v>
      </c>
      <c r="U149" s="159">
        <v>0</v>
      </c>
      <c r="V149" s="159">
        <f t="shared" si="27"/>
        <v>0</v>
      </c>
      <c r="W149" s="159"/>
      <c r="X149" s="159" t="s">
        <v>196</v>
      </c>
      <c r="Y149" s="150"/>
      <c r="Z149" s="150"/>
      <c r="AA149" s="150"/>
      <c r="AB149" s="150"/>
      <c r="AC149" s="150"/>
      <c r="AD149" s="150"/>
      <c r="AE149" s="150"/>
      <c r="AF149" s="150"/>
      <c r="AG149" s="150" t="s">
        <v>197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5">
      <c r="A150" s="174">
        <v>80</v>
      </c>
      <c r="B150" s="175" t="s">
        <v>373</v>
      </c>
      <c r="C150" s="182" t="s">
        <v>374</v>
      </c>
      <c r="D150" s="176" t="s">
        <v>323</v>
      </c>
      <c r="E150" s="177">
        <v>1</v>
      </c>
      <c r="F150" s="178"/>
      <c r="G150" s="179">
        <f t="shared" si="21"/>
        <v>0</v>
      </c>
      <c r="H150" s="160">
        <v>0</v>
      </c>
      <c r="I150" s="159">
        <f t="shared" si="22"/>
        <v>0</v>
      </c>
      <c r="J150" s="160">
        <v>233.5</v>
      </c>
      <c r="K150" s="159">
        <f t="shared" si="23"/>
        <v>233.5</v>
      </c>
      <c r="L150" s="159">
        <v>15</v>
      </c>
      <c r="M150" s="159">
        <f t="shared" si="24"/>
        <v>0</v>
      </c>
      <c r="N150" s="159">
        <v>0</v>
      </c>
      <c r="O150" s="159">
        <f t="shared" si="25"/>
        <v>0</v>
      </c>
      <c r="P150" s="159">
        <v>1.933E-2</v>
      </c>
      <c r="Q150" s="159">
        <f t="shared" si="26"/>
        <v>0.02</v>
      </c>
      <c r="R150" s="159"/>
      <c r="S150" s="159" t="s">
        <v>142</v>
      </c>
      <c r="T150" s="159" t="s">
        <v>142</v>
      </c>
      <c r="U150" s="159">
        <v>0</v>
      </c>
      <c r="V150" s="159">
        <f t="shared" si="27"/>
        <v>0</v>
      </c>
      <c r="W150" s="159"/>
      <c r="X150" s="159" t="s">
        <v>205</v>
      </c>
      <c r="Y150" s="150"/>
      <c r="Z150" s="150"/>
      <c r="AA150" s="150"/>
      <c r="AB150" s="150"/>
      <c r="AC150" s="150"/>
      <c r="AD150" s="150"/>
      <c r="AE150" s="150"/>
      <c r="AF150" s="150"/>
      <c r="AG150" s="150" t="s">
        <v>206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5">
      <c r="A151" s="174">
        <v>81</v>
      </c>
      <c r="B151" s="175" t="s">
        <v>375</v>
      </c>
      <c r="C151" s="182" t="s">
        <v>376</v>
      </c>
      <c r="D151" s="176" t="s">
        <v>323</v>
      </c>
      <c r="E151" s="177">
        <v>1</v>
      </c>
      <c r="F151" s="178"/>
      <c r="G151" s="179">
        <f t="shared" si="21"/>
        <v>0</v>
      </c>
      <c r="H151" s="160">
        <v>0</v>
      </c>
      <c r="I151" s="159">
        <f t="shared" si="22"/>
        <v>0</v>
      </c>
      <c r="J151" s="160">
        <v>151.5</v>
      </c>
      <c r="K151" s="159">
        <f t="shared" si="23"/>
        <v>151.5</v>
      </c>
      <c r="L151" s="159">
        <v>15</v>
      </c>
      <c r="M151" s="159">
        <f t="shared" si="24"/>
        <v>0</v>
      </c>
      <c r="N151" s="159">
        <v>0</v>
      </c>
      <c r="O151" s="159">
        <f t="shared" si="25"/>
        <v>0</v>
      </c>
      <c r="P151" s="159">
        <v>1.9460000000000002E-2</v>
      </c>
      <c r="Q151" s="159">
        <f t="shared" si="26"/>
        <v>0.02</v>
      </c>
      <c r="R151" s="159"/>
      <c r="S151" s="159" t="s">
        <v>142</v>
      </c>
      <c r="T151" s="159" t="s">
        <v>142</v>
      </c>
      <c r="U151" s="159">
        <v>0</v>
      </c>
      <c r="V151" s="159">
        <f t="shared" si="27"/>
        <v>0</v>
      </c>
      <c r="W151" s="159"/>
      <c r="X151" s="159" t="s">
        <v>205</v>
      </c>
      <c r="Y151" s="150"/>
      <c r="Z151" s="150"/>
      <c r="AA151" s="150"/>
      <c r="AB151" s="150"/>
      <c r="AC151" s="150"/>
      <c r="AD151" s="150"/>
      <c r="AE151" s="150"/>
      <c r="AF151" s="150"/>
      <c r="AG151" s="150" t="s">
        <v>206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5">
      <c r="A152" s="174">
        <v>82</v>
      </c>
      <c r="B152" s="175" t="s">
        <v>377</v>
      </c>
      <c r="C152" s="182" t="s">
        <v>378</v>
      </c>
      <c r="D152" s="176" t="s">
        <v>0</v>
      </c>
      <c r="E152" s="177">
        <v>309.1574</v>
      </c>
      <c r="F152" s="178"/>
      <c r="G152" s="179">
        <f t="shared" si="21"/>
        <v>0</v>
      </c>
      <c r="H152" s="160">
        <v>0</v>
      </c>
      <c r="I152" s="159">
        <f t="shared" si="22"/>
        <v>0</v>
      </c>
      <c r="J152" s="160">
        <v>0.32</v>
      </c>
      <c r="K152" s="159">
        <f t="shared" si="23"/>
        <v>98.93</v>
      </c>
      <c r="L152" s="159">
        <v>15</v>
      </c>
      <c r="M152" s="159">
        <f t="shared" si="24"/>
        <v>0</v>
      </c>
      <c r="N152" s="159">
        <v>0</v>
      </c>
      <c r="O152" s="159">
        <f t="shared" si="25"/>
        <v>0</v>
      </c>
      <c r="P152" s="159">
        <v>0</v>
      </c>
      <c r="Q152" s="159">
        <f t="shared" si="26"/>
        <v>0</v>
      </c>
      <c r="R152" s="159"/>
      <c r="S152" s="159" t="s">
        <v>142</v>
      </c>
      <c r="T152" s="159" t="s">
        <v>142</v>
      </c>
      <c r="U152" s="159">
        <v>0</v>
      </c>
      <c r="V152" s="159">
        <f t="shared" si="27"/>
        <v>0</v>
      </c>
      <c r="W152" s="159"/>
      <c r="X152" s="159" t="s">
        <v>279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280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x14ac:dyDescent="0.25">
      <c r="A153" s="162" t="s">
        <v>137</v>
      </c>
      <c r="B153" s="163" t="s">
        <v>85</v>
      </c>
      <c r="C153" s="181" t="s">
        <v>86</v>
      </c>
      <c r="D153" s="164"/>
      <c r="E153" s="165"/>
      <c r="F153" s="166"/>
      <c r="G153" s="167">
        <f>SUMIF(AG154:AG157,"&lt;&gt;NOR",G154:G157)</f>
        <v>0</v>
      </c>
      <c r="H153" s="161"/>
      <c r="I153" s="161">
        <f>SUM(I154:I157)</f>
        <v>544</v>
      </c>
      <c r="J153" s="161"/>
      <c r="K153" s="161">
        <f>SUM(K154:K157)</f>
        <v>630.30999999999995</v>
      </c>
      <c r="L153" s="161"/>
      <c r="M153" s="161">
        <f>SUM(M154:M157)</f>
        <v>0</v>
      </c>
      <c r="N153" s="161"/>
      <c r="O153" s="161">
        <f>SUM(O154:O157)</f>
        <v>0</v>
      </c>
      <c r="P153" s="161"/>
      <c r="Q153" s="161">
        <f>SUM(Q154:Q157)</f>
        <v>0.03</v>
      </c>
      <c r="R153" s="161"/>
      <c r="S153" s="161"/>
      <c r="T153" s="161"/>
      <c r="U153" s="161"/>
      <c r="V153" s="161">
        <f>SUM(V154:V157)</f>
        <v>1.3599999999999999</v>
      </c>
      <c r="W153" s="161"/>
      <c r="X153" s="161"/>
      <c r="AG153" t="s">
        <v>138</v>
      </c>
    </row>
    <row r="154" spans="1:60" ht="20.399999999999999" outlineLevel="1" x14ac:dyDescent="0.25">
      <c r="A154" s="174">
        <v>83</v>
      </c>
      <c r="B154" s="175" t="s">
        <v>379</v>
      </c>
      <c r="C154" s="182" t="s">
        <v>380</v>
      </c>
      <c r="D154" s="176" t="s">
        <v>174</v>
      </c>
      <c r="E154" s="177">
        <v>1</v>
      </c>
      <c r="F154" s="178"/>
      <c r="G154" s="179">
        <f>ROUND(E154*F154,2)</f>
        <v>0</v>
      </c>
      <c r="H154" s="160">
        <v>0</v>
      </c>
      <c r="I154" s="159">
        <f>ROUND(E154*H154,2)</f>
        <v>0</v>
      </c>
      <c r="J154" s="160">
        <v>230</v>
      </c>
      <c r="K154" s="159">
        <f>ROUND(E154*J154,2)</f>
        <v>230</v>
      </c>
      <c r="L154" s="159">
        <v>15</v>
      </c>
      <c r="M154" s="159">
        <f>G154*(1+L154/100)</f>
        <v>0</v>
      </c>
      <c r="N154" s="159">
        <v>0</v>
      </c>
      <c r="O154" s="159">
        <f>ROUND(E154*N154,2)</f>
        <v>0</v>
      </c>
      <c r="P154" s="159">
        <v>0</v>
      </c>
      <c r="Q154" s="159">
        <f>ROUND(E154*P154,2)</f>
        <v>0</v>
      </c>
      <c r="R154" s="159"/>
      <c r="S154" s="159" t="s">
        <v>142</v>
      </c>
      <c r="T154" s="159" t="s">
        <v>142</v>
      </c>
      <c r="U154" s="159">
        <v>0.5</v>
      </c>
      <c r="V154" s="159">
        <f>ROUND(E154*U154,2)</f>
        <v>0.5</v>
      </c>
      <c r="W154" s="159"/>
      <c r="X154" s="159" t="s">
        <v>168</v>
      </c>
      <c r="Y154" s="150"/>
      <c r="Z154" s="150"/>
      <c r="AA154" s="150"/>
      <c r="AB154" s="150"/>
      <c r="AC154" s="150"/>
      <c r="AD154" s="150"/>
      <c r="AE154" s="150"/>
      <c r="AF154" s="150"/>
      <c r="AG154" s="150" t="s">
        <v>169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ht="20.399999999999999" outlineLevel="1" x14ac:dyDescent="0.25">
      <c r="A155" s="174">
        <v>84</v>
      </c>
      <c r="B155" s="175" t="s">
        <v>381</v>
      </c>
      <c r="C155" s="182" t="s">
        <v>382</v>
      </c>
      <c r="D155" s="176" t="s">
        <v>174</v>
      </c>
      <c r="E155" s="177">
        <v>2</v>
      </c>
      <c r="F155" s="178"/>
      <c r="G155" s="179">
        <f>ROUND(E155*F155,2)</f>
        <v>0</v>
      </c>
      <c r="H155" s="160">
        <v>0</v>
      </c>
      <c r="I155" s="159">
        <f>ROUND(E155*H155,2)</f>
        <v>0</v>
      </c>
      <c r="J155" s="160">
        <v>197</v>
      </c>
      <c r="K155" s="159">
        <f>ROUND(E155*J155,2)</f>
        <v>394</v>
      </c>
      <c r="L155" s="159">
        <v>15</v>
      </c>
      <c r="M155" s="159">
        <f>G155*(1+L155/100)</f>
        <v>0</v>
      </c>
      <c r="N155" s="159">
        <v>0</v>
      </c>
      <c r="O155" s="159">
        <f>ROUND(E155*N155,2)</f>
        <v>0</v>
      </c>
      <c r="P155" s="159">
        <v>1.489E-2</v>
      </c>
      <c r="Q155" s="159">
        <f>ROUND(E155*P155,2)</f>
        <v>0.03</v>
      </c>
      <c r="R155" s="159"/>
      <c r="S155" s="159" t="s">
        <v>142</v>
      </c>
      <c r="T155" s="159" t="s">
        <v>142</v>
      </c>
      <c r="U155" s="159">
        <v>0.42899999999999999</v>
      </c>
      <c r="V155" s="159">
        <f>ROUND(E155*U155,2)</f>
        <v>0.86</v>
      </c>
      <c r="W155" s="159"/>
      <c r="X155" s="159" t="s">
        <v>168</v>
      </c>
      <c r="Y155" s="150"/>
      <c r="Z155" s="150"/>
      <c r="AA155" s="150"/>
      <c r="AB155" s="150"/>
      <c r="AC155" s="150"/>
      <c r="AD155" s="150"/>
      <c r="AE155" s="150"/>
      <c r="AF155" s="150"/>
      <c r="AG155" s="150" t="s">
        <v>169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ht="20.399999999999999" outlineLevel="1" x14ac:dyDescent="0.25">
      <c r="A156" s="174">
        <v>85</v>
      </c>
      <c r="B156" s="175" t="s">
        <v>383</v>
      </c>
      <c r="C156" s="182" t="s">
        <v>384</v>
      </c>
      <c r="D156" s="176" t="s">
        <v>174</v>
      </c>
      <c r="E156" s="177">
        <v>1</v>
      </c>
      <c r="F156" s="178"/>
      <c r="G156" s="179">
        <f>ROUND(E156*F156,2)</f>
        <v>0</v>
      </c>
      <c r="H156" s="160">
        <v>544</v>
      </c>
      <c r="I156" s="159">
        <f>ROUND(E156*H156,2)</f>
        <v>544</v>
      </c>
      <c r="J156" s="160">
        <v>0</v>
      </c>
      <c r="K156" s="159">
        <f>ROUND(E156*J156,2)</f>
        <v>0</v>
      </c>
      <c r="L156" s="159">
        <v>15</v>
      </c>
      <c r="M156" s="159">
        <f>G156*(1+L156/100)</f>
        <v>0</v>
      </c>
      <c r="N156" s="159">
        <v>5.9000000000000003E-4</v>
      </c>
      <c r="O156" s="159">
        <f>ROUND(E156*N156,2)</f>
        <v>0</v>
      </c>
      <c r="P156" s="159">
        <v>0</v>
      </c>
      <c r="Q156" s="159">
        <f>ROUND(E156*P156,2)</f>
        <v>0</v>
      </c>
      <c r="R156" s="159" t="s">
        <v>200</v>
      </c>
      <c r="S156" s="159" t="s">
        <v>142</v>
      </c>
      <c r="T156" s="159" t="s">
        <v>142</v>
      </c>
      <c r="U156" s="159">
        <v>0</v>
      </c>
      <c r="V156" s="159">
        <f>ROUND(E156*U156,2)</f>
        <v>0</v>
      </c>
      <c r="W156" s="159"/>
      <c r="X156" s="159" t="s">
        <v>196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197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5">
      <c r="A157" s="174">
        <v>86</v>
      </c>
      <c r="B157" s="175" t="s">
        <v>385</v>
      </c>
      <c r="C157" s="182" t="s">
        <v>386</v>
      </c>
      <c r="D157" s="176" t="s">
        <v>0</v>
      </c>
      <c r="E157" s="177">
        <v>11.68</v>
      </c>
      <c r="F157" s="178"/>
      <c r="G157" s="179">
        <f>ROUND(E157*F157,2)</f>
        <v>0</v>
      </c>
      <c r="H157" s="160">
        <v>0</v>
      </c>
      <c r="I157" s="159">
        <f>ROUND(E157*H157,2)</f>
        <v>0</v>
      </c>
      <c r="J157" s="160">
        <v>0.54</v>
      </c>
      <c r="K157" s="159">
        <f>ROUND(E157*J157,2)</f>
        <v>6.31</v>
      </c>
      <c r="L157" s="159">
        <v>15</v>
      </c>
      <c r="M157" s="159">
        <f>G157*(1+L157/100)</f>
        <v>0</v>
      </c>
      <c r="N157" s="159">
        <v>0</v>
      </c>
      <c r="O157" s="159">
        <f>ROUND(E157*N157,2)</f>
        <v>0</v>
      </c>
      <c r="P157" s="159">
        <v>0</v>
      </c>
      <c r="Q157" s="159">
        <f>ROUND(E157*P157,2)</f>
        <v>0</v>
      </c>
      <c r="R157" s="159"/>
      <c r="S157" s="159" t="s">
        <v>142</v>
      </c>
      <c r="T157" s="159" t="s">
        <v>142</v>
      </c>
      <c r="U157" s="159">
        <v>0</v>
      </c>
      <c r="V157" s="159">
        <f>ROUND(E157*U157,2)</f>
        <v>0</v>
      </c>
      <c r="W157" s="159"/>
      <c r="X157" s="159" t="s">
        <v>279</v>
      </c>
      <c r="Y157" s="150"/>
      <c r="Z157" s="150"/>
      <c r="AA157" s="150"/>
      <c r="AB157" s="150"/>
      <c r="AC157" s="150"/>
      <c r="AD157" s="150"/>
      <c r="AE157" s="150"/>
      <c r="AF157" s="150"/>
      <c r="AG157" s="150" t="s">
        <v>280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x14ac:dyDescent="0.25">
      <c r="A158" s="162" t="s">
        <v>137</v>
      </c>
      <c r="B158" s="163" t="s">
        <v>87</v>
      </c>
      <c r="C158" s="181" t="s">
        <v>88</v>
      </c>
      <c r="D158" s="164"/>
      <c r="E158" s="165"/>
      <c r="F158" s="166"/>
      <c r="G158" s="167">
        <f>SUMIF(AG159:AG186,"&lt;&gt;NOR",G159:G186)</f>
        <v>0</v>
      </c>
      <c r="H158" s="161"/>
      <c r="I158" s="161">
        <f>SUM(I159:I186)</f>
        <v>5800</v>
      </c>
      <c r="J158" s="161"/>
      <c r="K158" s="161">
        <f>SUM(K159:K186)</f>
        <v>44777.25</v>
      </c>
      <c r="L158" s="161"/>
      <c r="M158" s="161">
        <f>SUM(M159:M186)</f>
        <v>0</v>
      </c>
      <c r="N158" s="161"/>
      <c r="O158" s="161">
        <f>SUM(O159:O186)</f>
        <v>0.03</v>
      </c>
      <c r="P158" s="161"/>
      <c r="Q158" s="161">
        <f>SUM(Q159:Q186)</f>
        <v>0.01</v>
      </c>
      <c r="R158" s="161"/>
      <c r="S158" s="161"/>
      <c r="T158" s="161"/>
      <c r="U158" s="161"/>
      <c r="V158" s="161">
        <f>SUM(V159:V186)</f>
        <v>4.68</v>
      </c>
      <c r="W158" s="161"/>
      <c r="X158" s="161"/>
      <c r="AG158" t="s">
        <v>138</v>
      </c>
    </row>
    <row r="159" spans="1:60" outlineLevel="1" x14ac:dyDescent="0.25">
      <c r="A159" s="174">
        <v>87</v>
      </c>
      <c r="B159" s="175" t="s">
        <v>387</v>
      </c>
      <c r="C159" s="182" t="s">
        <v>388</v>
      </c>
      <c r="D159" s="176" t="s">
        <v>174</v>
      </c>
      <c r="E159" s="177">
        <v>3</v>
      </c>
      <c r="F159" s="178"/>
      <c r="G159" s="179">
        <f>ROUND(E159*F159,2)</f>
        <v>0</v>
      </c>
      <c r="H159" s="160">
        <v>0</v>
      </c>
      <c r="I159" s="159">
        <f>ROUND(E159*H159,2)</f>
        <v>0</v>
      </c>
      <c r="J159" s="160">
        <v>666</v>
      </c>
      <c r="K159" s="159">
        <f>ROUND(E159*J159,2)</f>
        <v>1998</v>
      </c>
      <c r="L159" s="159">
        <v>15</v>
      </c>
      <c r="M159" s="159">
        <f>G159*(1+L159/100)</f>
        <v>0</v>
      </c>
      <c r="N159" s="159">
        <v>0</v>
      </c>
      <c r="O159" s="159">
        <f>ROUND(E159*N159,2)</f>
        <v>0</v>
      </c>
      <c r="P159" s="159">
        <v>0</v>
      </c>
      <c r="Q159" s="159">
        <f>ROUND(E159*P159,2)</f>
        <v>0</v>
      </c>
      <c r="R159" s="159"/>
      <c r="S159" s="159" t="s">
        <v>142</v>
      </c>
      <c r="T159" s="159" t="s">
        <v>142</v>
      </c>
      <c r="U159" s="159">
        <v>1.45</v>
      </c>
      <c r="V159" s="159">
        <f>ROUND(E159*U159,2)</f>
        <v>4.3499999999999996</v>
      </c>
      <c r="W159" s="159"/>
      <c r="X159" s="159" t="s">
        <v>168</v>
      </c>
      <c r="Y159" s="150"/>
      <c r="Z159" s="150"/>
      <c r="AA159" s="150"/>
      <c r="AB159" s="150"/>
      <c r="AC159" s="150"/>
      <c r="AD159" s="150"/>
      <c r="AE159" s="150"/>
      <c r="AF159" s="150"/>
      <c r="AG159" s="150" t="s">
        <v>169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5">
      <c r="A160" s="174">
        <v>88</v>
      </c>
      <c r="B160" s="175" t="s">
        <v>389</v>
      </c>
      <c r="C160" s="182" t="s">
        <v>390</v>
      </c>
      <c r="D160" s="176" t="s">
        <v>174</v>
      </c>
      <c r="E160" s="177">
        <v>3</v>
      </c>
      <c r="F160" s="178"/>
      <c r="G160" s="179">
        <f>ROUND(E160*F160,2)</f>
        <v>0</v>
      </c>
      <c r="H160" s="160">
        <v>0</v>
      </c>
      <c r="I160" s="159">
        <f>ROUND(E160*H160,2)</f>
        <v>0</v>
      </c>
      <c r="J160" s="160">
        <v>50.6</v>
      </c>
      <c r="K160" s="159">
        <f>ROUND(E160*J160,2)</f>
        <v>151.80000000000001</v>
      </c>
      <c r="L160" s="159">
        <v>15</v>
      </c>
      <c r="M160" s="159">
        <f>G160*(1+L160/100)</f>
        <v>0</v>
      </c>
      <c r="N160" s="159">
        <v>0</v>
      </c>
      <c r="O160" s="159">
        <f>ROUND(E160*N160,2)</f>
        <v>0</v>
      </c>
      <c r="P160" s="159">
        <v>1.8E-3</v>
      </c>
      <c r="Q160" s="159">
        <f>ROUND(E160*P160,2)</f>
        <v>0.01</v>
      </c>
      <c r="R160" s="159"/>
      <c r="S160" s="159" t="s">
        <v>142</v>
      </c>
      <c r="T160" s="159" t="s">
        <v>142</v>
      </c>
      <c r="U160" s="159">
        <v>0.11</v>
      </c>
      <c r="V160" s="159">
        <f>ROUND(E160*U160,2)</f>
        <v>0.33</v>
      </c>
      <c r="W160" s="159"/>
      <c r="X160" s="159" t="s">
        <v>168</v>
      </c>
      <c r="Y160" s="150"/>
      <c r="Z160" s="150"/>
      <c r="AA160" s="150"/>
      <c r="AB160" s="150"/>
      <c r="AC160" s="150"/>
      <c r="AD160" s="150"/>
      <c r="AE160" s="150"/>
      <c r="AF160" s="150"/>
      <c r="AG160" s="150" t="s">
        <v>169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0.399999999999999" outlineLevel="1" x14ac:dyDescent="0.25">
      <c r="A161" s="168">
        <v>89</v>
      </c>
      <c r="B161" s="169" t="s">
        <v>393</v>
      </c>
      <c r="C161" s="183" t="s">
        <v>394</v>
      </c>
      <c r="D161" s="170" t="s">
        <v>174</v>
      </c>
      <c r="E161" s="171">
        <v>1</v>
      </c>
      <c r="F161" s="172"/>
      <c r="G161" s="173">
        <f>ROUND(E161*F161,2)</f>
        <v>0</v>
      </c>
      <c r="H161" s="160">
        <v>0</v>
      </c>
      <c r="I161" s="159">
        <f>ROUND(E161*H161,2)</f>
        <v>0</v>
      </c>
      <c r="J161" s="160">
        <v>5990</v>
      </c>
      <c r="K161" s="159">
        <f>ROUND(E161*J161,2)</f>
        <v>5990</v>
      </c>
      <c r="L161" s="159">
        <v>15</v>
      </c>
      <c r="M161" s="159">
        <f>G161*(1+L161/100)</f>
        <v>0</v>
      </c>
      <c r="N161" s="159">
        <v>0</v>
      </c>
      <c r="O161" s="159">
        <f>ROUND(E161*N161,2)</f>
        <v>0</v>
      </c>
      <c r="P161" s="159">
        <v>0</v>
      </c>
      <c r="Q161" s="159">
        <f>ROUND(E161*P161,2)</f>
        <v>0</v>
      </c>
      <c r="R161" s="159"/>
      <c r="S161" s="159" t="s">
        <v>154</v>
      </c>
      <c r="T161" s="159" t="s">
        <v>143</v>
      </c>
      <c r="U161" s="159">
        <v>0</v>
      </c>
      <c r="V161" s="159">
        <f>ROUND(E161*U161,2)</f>
        <v>0</v>
      </c>
      <c r="W161" s="159"/>
      <c r="X161" s="159" t="s">
        <v>168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169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5">
      <c r="A162" s="157"/>
      <c r="B162" s="158"/>
      <c r="C162" s="191" t="s">
        <v>395</v>
      </c>
      <c r="D162" s="187"/>
      <c r="E162" s="188">
        <v>1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171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0.399999999999999" outlineLevel="1" x14ac:dyDescent="0.25">
      <c r="A163" s="157"/>
      <c r="B163" s="158"/>
      <c r="C163" s="191" t="s">
        <v>396</v>
      </c>
      <c r="D163" s="187"/>
      <c r="E163" s="188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171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0.399999999999999" outlineLevel="1" x14ac:dyDescent="0.25">
      <c r="A164" s="157"/>
      <c r="B164" s="158"/>
      <c r="C164" s="191" t="s">
        <v>397</v>
      </c>
      <c r="D164" s="187"/>
      <c r="E164" s="188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171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5">
      <c r="A165" s="157"/>
      <c r="B165" s="158"/>
      <c r="C165" s="191" t="s">
        <v>398</v>
      </c>
      <c r="D165" s="187"/>
      <c r="E165" s="188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171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ht="20.399999999999999" outlineLevel="1" x14ac:dyDescent="0.25">
      <c r="A166" s="174">
        <v>90</v>
      </c>
      <c r="B166" s="175" t="s">
        <v>399</v>
      </c>
      <c r="C166" s="182" t="s">
        <v>400</v>
      </c>
      <c r="D166" s="176" t="s">
        <v>174</v>
      </c>
      <c r="E166" s="177">
        <v>1</v>
      </c>
      <c r="F166" s="178"/>
      <c r="G166" s="179">
        <f t="shared" ref="G166:G171" si="28">ROUND(E166*F166,2)</f>
        <v>0</v>
      </c>
      <c r="H166" s="160">
        <v>2100</v>
      </c>
      <c r="I166" s="159">
        <f t="shared" ref="I166:I171" si="29">ROUND(E166*H166,2)</f>
        <v>2100</v>
      </c>
      <c r="J166" s="160">
        <v>0</v>
      </c>
      <c r="K166" s="159">
        <f t="shared" ref="K166:K171" si="30">ROUND(E166*J166,2)</f>
        <v>0</v>
      </c>
      <c r="L166" s="159">
        <v>15</v>
      </c>
      <c r="M166" s="159">
        <f t="shared" ref="M166:M171" si="31">G166*(1+L166/100)</f>
        <v>0</v>
      </c>
      <c r="N166" s="159">
        <v>1.2999999999999999E-2</v>
      </c>
      <c r="O166" s="159">
        <f t="shared" ref="O166:O171" si="32">ROUND(E166*N166,2)</f>
        <v>0.01</v>
      </c>
      <c r="P166" s="159">
        <v>0</v>
      </c>
      <c r="Q166" s="159">
        <f t="shared" ref="Q166:Q171" si="33">ROUND(E166*P166,2)</f>
        <v>0</v>
      </c>
      <c r="R166" s="159"/>
      <c r="S166" s="159" t="s">
        <v>154</v>
      </c>
      <c r="T166" s="159" t="s">
        <v>143</v>
      </c>
      <c r="U166" s="159">
        <v>0</v>
      </c>
      <c r="V166" s="159">
        <f t="shared" ref="V166:V171" si="34">ROUND(E166*U166,2)</f>
        <v>0</v>
      </c>
      <c r="W166" s="159"/>
      <c r="X166" s="159" t="s">
        <v>205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362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0.399999999999999" outlineLevel="1" x14ac:dyDescent="0.25">
      <c r="A167" s="174">
        <v>91</v>
      </c>
      <c r="B167" s="175" t="s">
        <v>401</v>
      </c>
      <c r="C167" s="182" t="s">
        <v>402</v>
      </c>
      <c r="D167" s="176" t="s">
        <v>174</v>
      </c>
      <c r="E167" s="177">
        <v>1</v>
      </c>
      <c r="F167" s="178"/>
      <c r="G167" s="179">
        <f t="shared" si="28"/>
        <v>0</v>
      </c>
      <c r="H167" s="160">
        <v>2450</v>
      </c>
      <c r="I167" s="159">
        <f t="shared" si="29"/>
        <v>2450</v>
      </c>
      <c r="J167" s="160">
        <v>0</v>
      </c>
      <c r="K167" s="159">
        <f t="shared" si="30"/>
        <v>0</v>
      </c>
      <c r="L167" s="159">
        <v>15</v>
      </c>
      <c r="M167" s="159">
        <f t="shared" si="31"/>
        <v>0</v>
      </c>
      <c r="N167" s="159">
        <v>0.02</v>
      </c>
      <c r="O167" s="159">
        <f t="shared" si="32"/>
        <v>0.02</v>
      </c>
      <c r="P167" s="159">
        <v>0</v>
      </c>
      <c r="Q167" s="159">
        <f t="shared" si="33"/>
        <v>0</v>
      </c>
      <c r="R167" s="159"/>
      <c r="S167" s="159" t="s">
        <v>154</v>
      </c>
      <c r="T167" s="159" t="s">
        <v>143</v>
      </c>
      <c r="U167" s="159">
        <v>0</v>
      </c>
      <c r="V167" s="159">
        <f t="shared" si="34"/>
        <v>0</v>
      </c>
      <c r="W167" s="159"/>
      <c r="X167" s="159" t="s">
        <v>196</v>
      </c>
      <c r="Y167" s="150"/>
      <c r="Z167" s="150"/>
      <c r="AA167" s="150"/>
      <c r="AB167" s="150"/>
      <c r="AC167" s="150"/>
      <c r="AD167" s="150"/>
      <c r="AE167" s="150"/>
      <c r="AF167" s="150"/>
      <c r="AG167" s="150" t="s">
        <v>197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5">
      <c r="A168" s="174">
        <v>92</v>
      </c>
      <c r="B168" s="175" t="s">
        <v>659</v>
      </c>
      <c r="C168" s="182" t="s">
        <v>660</v>
      </c>
      <c r="D168" s="176" t="s">
        <v>292</v>
      </c>
      <c r="E168" s="177">
        <v>1</v>
      </c>
      <c r="F168" s="178"/>
      <c r="G168" s="179">
        <f t="shared" si="28"/>
        <v>0</v>
      </c>
      <c r="H168" s="160">
        <v>1250</v>
      </c>
      <c r="I168" s="159">
        <f t="shared" si="29"/>
        <v>1250</v>
      </c>
      <c r="J168" s="160">
        <v>0</v>
      </c>
      <c r="K168" s="159">
        <f t="shared" si="30"/>
        <v>0</v>
      </c>
      <c r="L168" s="159">
        <v>15</v>
      </c>
      <c r="M168" s="159">
        <f t="shared" si="31"/>
        <v>0</v>
      </c>
      <c r="N168" s="159">
        <v>0</v>
      </c>
      <c r="O168" s="159">
        <f t="shared" si="32"/>
        <v>0</v>
      </c>
      <c r="P168" s="159">
        <v>0</v>
      </c>
      <c r="Q168" s="159">
        <f t="shared" si="33"/>
        <v>0</v>
      </c>
      <c r="R168" s="159"/>
      <c r="S168" s="159" t="s">
        <v>154</v>
      </c>
      <c r="T168" s="159" t="s">
        <v>143</v>
      </c>
      <c r="U168" s="159">
        <v>0</v>
      </c>
      <c r="V168" s="159">
        <f t="shared" si="34"/>
        <v>0</v>
      </c>
      <c r="W168" s="159"/>
      <c r="X168" s="159" t="s">
        <v>196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197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0.399999999999999" outlineLevel="1" x14ac:dyDescent="0.25">
      <c r="A169" s="174">
        <v>93</v>
      </c>
      <c r="B169" s="175" t="s">
        <v>405</v>
      </c>
      <c r="C169" s="182" t="s">
        <v>406</v>
      </c>
      <c r="D169" s="176" t="s">
        <v>174</v>
      </c>
      <c r="E169" s="177">
        <v>1</v>
      </c>
      <c r="F169" s="178"/>
      <c r="G169" s="179">
        <f t="shared" si="28"/>
        <v>0</v>
      </c>
      <c r="H169" s="160">
        <v>0</v>
      </c>
      <c r="I169" s="159">
        <f t="shared" si="29"/>
        <v>0</v>
      </c>
      <c r="J169" s="160">
        <v>1990</v>
      </c>
      <c r="K169" s="159">
        <f t="shared" si="30"/>
        <v>1990</v>
      </c>
      <c r="L169" s="159">
        <v>15</v>
      </c>
      <c r="M169" s="159">
        <f t="shared" si="31"/>
        <v>0</v>
      </c>
      <c r="N169" s="159">
        <v>0</v>
      </c>
      <c r="O169" s="159">
        <f t="shared" si="32"/>
        <v>0</v>
      </c>
      <c r="P169" s="159">
        <v>0</v>
      </c>
      <c r="Q169" s="159">
        <f t="shared" si="33"/>
        <v>0</v>
      </c>
      <c r="R169" s="159"/>
      <c r="S169" s="159" t="s">
        <v>154</v>
      </c>
      <c r="T169" s="159" t="s">
        <v>143</v>
      </c>
      <c r="U169" s="159">
        <v>0</v>
      </c>
      <c r="V169" s="159">
        <f t="shared" si="34"/>
        <v>0</v>
      </c>
      <c r="W169" s="159"/>
      <c r="X169" s="159" t="s">
        <v>205</v>
      </c>
      <c r="Y169" s="150"/>
      <c r="Z169" s="150"/>
      <c r="AA169" s="150"/>
      <c r="AB169" s="150"/>
      <c r="AC169" s="150"/>
      <c r="AD169" s="150"/>
      <c r="AE169" s="150"/>
      <c r="AF169" s="150"/>
      <c r="AG169" s="150" t="s">
        <v>206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0.399999999999999" outlineLevel="1" x14ac:dyDescent="0.25">
      <c r="A170" s="174">
        <v>94</v>
      </c>
      <c r="B170" s="175" t="s">
        <v>407</v>
      </c>
      <c r="C170" s="182" t="s">
        <v>646</v>
      </c>
      <c r="D170" s="176" t="s">
        <v>292</v>
      </c>
      <c r="E170" s="177">
        <v>1</v>
      </c>
      <c r="F170" s="178"/>
      <c r="G170" s="179">
        <f t="shared" si="28"/>
        <v>0</v>
      </c>
      <c r="H170" s="160">
        <v>0</v>
      </c>
      <c r="I170" s="159">
        <f t="shared" si="29"/>
        <v>0</v>
      </c>
      <c r="J170" s="160">
        <v>1500</v>
      </c>
      <c r="K170" s="159">
        <f t="shared" si="30"/>
        <v>1500</v>
      </c>
      <c r="L170" s="159">
        <v>15</v>
      </c>
      <c r="M170" s="159">
        <f t="shared" si="31"/>
        <v>0</v>
      </c>
      <c r="N170" s="159">
        <v>0</v>
      </c>
      <c r="O170" s="159">
        <f t="shared" si="32"/>
        <v>0</v>
      </c>
      <c r="P170" s="159">
        <v>0</v>
      </c>
      <c r="Q170" s="159">
        <f t="shared" si="33"/>
        <v>0</v>
      </c>
      <c r="R170" s="159"/>
      <c r="S170" s="159" t="s">
        <v>154</v>
      </c>
      <c r="T170" s="159" t="s">
        <v>143</v>
      </c>
      <c r="U170" s="159">
        <v>0</v>
      </c>
      <c r="V170" s="159">
        <f t="shared" si="34"/>
        <v>0</v>
      </c>
      <c r="W170" s="159"/>
      <c r="X170" s="159" t="s">
        <v>205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206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0.399999999999999" outlineLevel="1" x14ac:dyDescent="0.25">
      <c r="A171" s="168">
        <v>95</v>
      </c>
      <c r="B171" s="169" t="s">
        <v>410</v>
      </c>
      <c r="C171" s="183" t="s">
        <v>411</v>
      </c>
      <c r="D171" s="170" t="s">
        <v>184</v>
      </c>
      <c r="E171" s="171">
        <v>2.4</v>
      </c>
      <c r="F171" s="172"/>
      <c r="G171" s="173">
        <f t="shared" si="28"/>
        <v>0</v>
      </c>
      <c r="H171" s="160">
        <v>0</v>
      </c>
      <c r="I171" s="159">
        <f t="shared" si="29"/>
        <v>0</v>
      </c>
      <c r="J171" s="160">
        <v>13500</v>
      </c>
      <c r="K171" s="159">
        <f t="shared" si="30"/>
        <v>32400</v>
      </c>
      <c r="L171" s="159">
        <v>15</v>
      </c>
      <c r="M171" s="159">
        <f t="shared" si="31"/>
        <v>0</v>
      </c>
      <c r="N171" s="159">
        <v>0</v>
      </c>
      <c r="O171" s="159">
        <f t="shared" si="32"/>
        <v>0</v>
      </c>
      <c r="P171" s="159">
        <v>0</v>
      </c>
      <c r="Q171" s="159">
        <f t="shared" si="33"/>
        <v>0</v>
      </c>
      <c r="R171" s="159"/>
      <c r="S171" s="159" t="s">
        <v>154</v>
      </c>
      <c r="T171" s="159" t="s">
        <v>143</v>
      </c>
      <c r="U171" s="159">
        <v>0</v>
      </c>
      <c r="V171" s="159">
        <f t="shared" si="34"/>
        <v>0</v>
      </c>
      <c r="W171" s="159"/>
      <c r="X171" s="159" t="s">
        <v>205</v>
      </c>
      <c r="Y171" s="150"/>
      <c r="Z171" s="150"/>
      <c r="AA171" s="150"/>
      <c r="AB171" s="150"/>
      <c r="AC171" s="150"/>
      <c r="AD171" s="150"/>
      <c r="AE171" s="150"/>
      <c r="AF171" s="150"/>
      <c r="AG171" s="150" t="s">
        <v>206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5">
      <c r="A172" s="157"/>
      <c r="B172" s="158"/>
      <c r="C172" s="191" t="s">
        <v>412</v>
      </c>
      <c r="D172" s="187"/>
      <c r="E172" s="188">
        <v>2.4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171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5">
      <c r="A173" s="157"/>
      <c r="B173" s="158"/>
      <c r="C173" s="191" t="s">
        <v>413</v>
      </c>
      <c r="D173" s="187"/>
      <c r="E173" s="188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171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5">
      <c r="A174" s="157"/>
      <c r="B174" s="158"/>
      <c r="C174" s="191" t="s">
        <v>414</v>
      </c>
      <c r="D174" s="187"/>
      <c r="E174" s="188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171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20.399999999999999" outlineLevel="1" x14ac:dyDescent="0.25">
      <c r="A175" s="157"/>
      <c r="B175" s="158"/>
      <c r="C175" s="191" t="s">
        <v>415</v>
      </c>
      <c r="D175" s="187"/>
      <c r="E175" s="188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171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5">
      <c r="A176" s="157"/>
      <c r="B176" s="158"/>
      <c r="C176" s="191" t="s">
        <v>416</v>
      </c>
      <c r="D176" s="187"/>
      <c r="E176" s="188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171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30.6" outlineLevel="1" x14ac:dyDescent="0.25">
      <c r="A177" s="157"/>
      <c r="B177" s="158"/>
      <c r="C177" s="191" t="s">
        <v>417</v>
      </c>
      <c r="D177" s="187"/>
      <c r="E177" s="188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171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5">
      <c r="A178" s="157"/>
      <c r="B178" s="158"/>
      <c r="C178" s="191" t="s">
        <v>418</v>
      </c>
      <c r="D178" s="187"/>
      <c r="E178" s="188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171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5">
      <c r="A179" s="157"/>
      <c r="B179" s="158"/>
      <c r="C179" s="191" t="s">
        <v>419</v>
      </c>
      <c r="D179" s="187"/>
      <c r="E179" s="188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171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5">
      <c r="A180" s="157"/>
      <c r="B180" s="158"/>
      <c r="C180" s="191" t="s">
        <v>420</v>
      </c>
      <c r="D180" s="187"/>
      <c r="E180" s="188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171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0.399999999999999" outlineLevel="1" x14ac:dyDescent="0.25">
      <c r="A181" s="157"/>
      <c r="B181" s="158"/>
      <c r="C181" s="191" t="s">
        <v>421</v>
      </c>
      <c r="D181" s="187"/>
      <c r="E181" s="188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171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0.399999999999999" outlineLevel="1" x14ac:dyDescent="0.25">
      <c r="A182" s="157"/>
      <c r="B182" s="158"/>
      <c r="C182" s="191" t="s">
        <v>422</v>
      </c>
      <c r="D182" s="187"/>
      <c r="E182" s="188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171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5">
      <c r="A183" s="157"/>
      <c r="B183" s="158"/>
      <c r="C183" s="191" t="s">
        <v>423</v>
      </c>
      <c r="D183" s="187"/>
      <c r="E183" s="188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171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ht="20.399999999999999" outlineLevel="1" x14ac:dyDescent="0.25">
      <c r="A184" s="157"/>
      <c r="B184" s="158"/>
      <c r="C184" s="191" t="s">
        <v>424</v>
      </c>
      <c r="D184" s="187"/>
      <c r="E184" s="188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171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30.6" outlineLevel="1" x14ac:dyDescent="0.25">
      <c r="A185" s="157"/>
      <c r="B185" s="158"/>
      <c r="C185" s="191" t="s">
        <v>425</v>
      </c>
      <c r="D185" s="187"/>
      <c r="E185" s="188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171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5">
      <c r="A186" s="174">
        <v>96</v>
      </c>
      <c r="B186" s="175" t="s">
        <v>426</v>
      </c>
      <c r="C186" s="182" t="s">
        <v>427</v>
      </c>
      <c r="D186" s="176" t="s">
        <v>0</v>
      </c>
      <c r="E186" s="177">
        <v>498.298</v>
      </c>
      <c r="F186" s="178"/>
      <c r="G186" s="179">
        <f>ROUND(E186*F186,2)</f>
        <v>0</v>
      </c>
      <c r="H186" s="160">
        <v>0</v>
      </c>
      <c r="I186" s="159">
        <f>ROUND(E186*H186,2)</f>
        <v>0</v>
      </c>
      <c r="J186" s="160">
        <v>1.5</v>
      </c>
      <c r="K186" s="159">
        <f>ROUND(E186*J186,2)</f>
        <v>747.45</v>
      </c>
      <c r="L186" s="159">
        <v>15</v>
      </c>
      <c r="M186" s="159">
        <f>G186*(1+L186/100)</f>
        <v>0</v>
      </c>
      <c r="N186" s="159">
        <v>0</v>
      </c>
      <c r="O186" s="159">
        <f>ROUND(E186*N186,2)</f>
        <v>0</v>
      </c>
      <c r="P186" s="159">
        <v>0</v>
      </c>
      <c r="Q186" s="159">
        <f>ROUND(E186*P186,2)</f>
        <v>0</v>
      </c>
      <c r="R186" s="159"/>
      <c r="S186" s="159" t="s">
        <v>142</v>
      </c>
      <c r="T186" s="159" t="s">
        <v>142</v>
      </c>
      <c r="U186" s="159">
        <v>0</v>
      </c>
      <c r="V186" s="159">
        <f>ROUND(E186*U186,2)</f>
        <v>0</v>
      </c>
      <c r="W186" s="159"/>
      <c r="X186" s="159" t="s">
        <v>279</v>
      </c>
      <c r="Y186" s="150"/>
      <c r="Z186" s="150"/>
      <c r="AA186" s="150"/>
      <c r="AB186" s="150"/>
      <c r="AC186" s="150"/>
      <c r="AD186" s="150"/>
      <c r="AE186" s="150"/>
      <c r="AF186" s="150"/>
      <c r="AG186" s="150" t="s">
        <v>280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x14ac:dyDescent="0.25">
      <c r="A187" s="162" t="s">
        <v>137</v>
      </c>
      <c r="B187" s="163" t="s">
        <v>89</v>
      </c>
      <c r="C187" s="181" t="s">
        <v>90</v>
      </c>
      <c r="D187" s="164"/>
      <c r="E187" s="165"/>
      <c r="F187" s="166"/>
      <c r="G187" s="167">
        <f>SUMIF(AG188:AG191,"&lt;&gt;NOR",G188:G191)</f>
        <v>0</v>
      </c>
      <c r="H187" s="161"/>
      <c r="I187" s="161">
        <f>SUM(I188:I191)</f>
        <v>0</v>
      </c>
      <c r="J187" s="161"/>
      <c r="K187" s="161">
        <f>SUM(K188:K191)</f>
        <v>1773.6599999999999</v>
      </c>
      <c r="L187" s="161"/>
      <c r="M187" s="161">
        <f>SUM(M188:M191)</f>
        <v>0</v>
      </c>
      <c r="N187" s="161"/>
      <c r="O187" s="161">
        <f>SUM(O188:O191)</f>
        <v>0</v>
      </c>
      <c r="P187" s="161"/>
      <c r="Q187" s="161">
        <f>SUM(Q188:Q191)</f>
        <v>0.32</v>
      </c>
      <c r="R187" s="161"/>
      <c r="S187" s="161"/>
      <c r="T187" s="161"/>
      <c r="U187" s="161"/>
      <c r="V187" s="161">
        <f>SUM(V188:V191)</f>
        <v>0</v>
      </c>
      <c r="W187" s="161"/>
      <c r="X187" s="161"/>
      <c r="AG187" t="s">
        <v>138</v>
      </c>
    </row>
    <row r="188" spans="1:60" ht="20.399999999999999" outlineLevel="1" x14ac:dyDescent="0.25">
      <c r="A188" s="168">
        <v>97</v>
      </c>
      <c r="B188" s="169" t="s">
        <v>428</v>
      </c>
      <c r="C188" s="183" t="s">
        <v>429</v>
      </c>
      <c r="D188" s="170" t="s">
        <v>179</v>
      </c>
      <c r="E188" s="171">
        <v>26.6</v>
      </c>
      <c r="F188" s="172"/>
      <c r="G188" s="173">
        <f>ROUND(E188*F188,2)</f>
        <v>0</v>
      </c>
      <c r="H188" s="160">
        <v>0</v>
      </c>
      <c r="I188" s="159">
        <f>ROUND(E188*H188,2)</f>
        <v>0</v>
      </c>
      <c r="J188" s="160">
        <v>65.5</v>
      </c>
      <c r="K188" s="159">
        <f>ROUND(E188*J188,2)</f>
        <v>1742.3</v>
      </c>
      <c r="L188" s="159">
        <v>15</v>
      </c>
      <c r="M188" s="159">
        <f>G188*(1+L188/100)</f>
        <v>0</v>
      </c>
      <c r="N188" s="159">
        <v>0</v>
      </c>
      <c r="O188" s="159">
        <f>ROUND(E188*N188,2)</f>
        <v>0</v>
      </c>
      <c r="P188" s="159">
        <v>1.2E-2</v>
      </c>
      <c r="Q188" s="159">
        <f>ROUND(E188*P188,2)</f>
        <v>0.32</v>
      </c>
      <c r="R188" s="159"/>
      <c r="S188" s="159" t="s">
        <v>142</v>
      </c>
      <c r="T188" s="159" t="s">
        <v>142</v>
      </c>
      <c r="U188" s="159">
        <v>0</v>
      </c>
      <c r="V188" s="159">
        <f>ROUND(E188*U188,2)</f>
        <v>0</v>
      </c>
      <c r="W188" s="159"/>
      <c r="X188" s="159" t="s">
        <v>205</v>
      </c>
      <c r="Y188" s="150"/>
      <c r="Z188" s="150"/>
      <c r="AA188" s="150"/>
      <c r="AB188" s="150"/>
      <c r="AC188" s="150"/>
      <c r="AD188" s="150"/>
      <c r="AE188" s="150"/>
      <c r="AF188" s="150"/>
      <c r="AG188" s="150" t="s">
        <v>206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5">
      <c r="A189" s="157"/>
      <c r="B189" s="158"/>
      <c r="C189" s="191" t="s">
        <v>430</v>
      </c>
      <c r="D189" s="187"/>
      <c r="E189" s="188">
        <v>23.14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171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5">
      <c r="A190" s="157"/>
      <c r="B190" s="158"/>
      <c r="C190" s="191" t="s">
        <v>431</v>
      </c>
      <c r="D190" s="187"/>
      <c r="E190" s="188">
        <v>3.46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171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5">
      <c r="A191" s="174">
        <v>98</v>
      </c>
      <c r="B191" s="175" t="s">
        <v>432</v>
      </c>
      <c r="C191" s="182" t="s">
        <v>433</v>
      </c>
      <c r="D191" s="176" t="s">
        <v>0</v>
      </c>
      <c r="E191" s="177">
        <v>17.422999999999998</v>
      </c>
      <c r="F191" s="178"/>
      <c r="G191" s="179">
        <f>ROUND(E191*F191,2)</f>
        <v>0</v>
      </c>
      <c r="H191" s="160">
        <v>0</v>
      </c>
      <c r="I191" s="159">
        <f>ROUND(E191*H191,2)</f>
        <v>0</v>
      </c>
      <c r="J191" s="160">
        <v>1.8</v>
      </c>
      <c r="K191" s="159">
        <f>ROUND(E191*J191,2)</f>
        <v>31.36</v>
      </c>
      <c r="L191" s="159">
        <v>15</v>
      </c>
      <c r="M191" s="159">
        <f>G191*(1+L191/100)</f>
        <v>0</v>
      </c>
      <c r="N191" s="159">
        <v>0</v>
      </c>
      <c r="O191" s="159">
        <f>ROUND(E191*N191,2)</f>
        <v>0</v>
      </c>
      <c r="P191" s="159">
        <v>0</v>
      </c>
      <c r="Q191" s="159">
        <f>ROUND(E191*P191,2)</f>
        <v>0</v>
      </c>
      <c r="R191" s="159"/>
      <c r="S191" s="159" t="s">
        <v>142</v>
      </c>
      <c r="T191" s="159" t="s">
        <v>142</v>
      </c>
      <c r="U191" s="159">
        <v>0</v>
      </c>
      <c r="V191" s="159">
        <f>ROUND(E191*U191,2)</f>
        <v>0</v>
      </c>
      <c r="W191" s="159"/>
      <c r="X191" s="159" t="s">
        <v>279</v>
      </c>
      <c r="Y191" s="150"/>
      <c r="Z191" s="150"/>
      <c r="AA191" s="150"/>
      <c r="AB191" s="150"/>
      <c r="AC191" s="150"/>
      <c r="AD191" s="150"/>
      <c r="AE191" s="150"/>
      <c r="AF191" s="150"/>
      <c r="AG191" s="150" t="s">
        <v>280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x14ac:dyDescent="0.25">
      <c r="A192" s="162" t="s">
        <v>137</v>
      </c>
      <c r="B192" s="163" t="s">
        <v>91</v>
      </c>
      <c r="C192" s="181" t="s">
        <v>92</v>
      </c>
      <c r="D192" s="164"/>
      <c r="E192" s="165"/>
      <c r="F192" s="166"/>
      <c r="G192" s="167">
        <f>SUMIF(AG193:AG209,"&lt;&gt;NOR",G193:G209)</f>
        <v>0</v>
      </c>
      <c r="H192" s="161"/>
      <c r="I192" s="161">
        <f>SUM(I193:I209)</f>
        <v>4168.6099999999997</v>
      </c>
      <c r="J192" s="161"/>
      <c r="K192" s="161">
        <f>SUM(K193:K209)</f>
        <v>3035.25</v>
      </c>
      <c r="L192" s="161"/>
      <c r="M192" s="161">
        <f>SUM(M193:M209)</f>
        <v>0</v>
      </c>
      <c r="N192" s="161"/>
      <c r="O192" s="161">
        <f>SUM(O193:O209)</f>
        <v>0.02</v>
      </c>
      <c r="P192" s="161"/>
      <c r="Q192" s="161">
        <f>SUM(Q193:Q209)</f>
        <v>0</v>
      </c>
      <c r="R192" s="161"/>
      <c r="S192" s="161"/>
      <c r="T192" s="161"/>
      <c r="U192" s="161"/>
      <c r="V192" s="161">
        <f>SUM(V193:V209)</f>
        <v>5.13</v>
      </c>
      <c r="W192" s="161"/>
      <c r="X192" s="161"/>
      <c r="AG192" t="s">
        <v>138</v>
      </c>
    </row>
    <row r="193" spans="1:60" outlineLevel="1" x14ac:dyDescent="0.25">
      <c r="A193" s="168">
        <v>99</v>
      </c>
      <c r="B193" s="169" t="s">
        <v>434</v>
      </c>
      <c r="C193" s="183" t="s">
        <v>435</v>
      </c>
      <c r="D193" s="170" t="s">
        <v>179</v>
      </c>
      <c r="E193" s="171">
        <v>3.46</v>
      </c>
      <c r="F193" s="172"/>
      <c r="G193" s="173">
        <f>ROUND(E193*F193,2)</f>
        <v>0</v>
      </c>
      <c r="H193" s="160">
        <v>0</v>
      </c>
      <c r="I193" s="159">
        <f>ROUND(E193*H193,2)</f>
        <v>0</v>
      </c>
      <c r="J193" s="160">
        <v>7.1</v>
      </c>
      <c r="K193" s="159">
        <f>ROUND(E193*J193,2)</f>
        <v>24.57</v>
      </c>
      <c r="L193" s="159">
        <v>15</v>
      </c>
      <c r="M193" s="159">
        <f>G193*(1+L193/100)</f>
        <v>0</v>
      </c>
      <c r="N193" s="159">
        <v>0</v>
      </c>
      <c r="O193" s="159">
        <f>ROUND(E193*N193,2)</f>
        <v>0</v>
      </c>
      <c r="P193" s="159">
        <v>0</v>
      </c>
      <c r="Q193" s="159">
        <f>ROUND(E193*P193,2)</f>
        <v>0</v>
      </c>
      <c r="R193" s="159"/>
      <c r="S193" s="159" t="s">
        <v>142</v>
      </c>
      <c r="T193" s="159" t="s">
        <v>142</v>
      </c>
      <c r="U193" s="159">
        <v>1.6E-2</v>
      </c>
      <c r="V193" s="159">
        <f>ROUND(E193*U193,2)</f>
        <v>0.06</v>
      </c>
      <c r="W193" s="159"/>
      <c r="X193" s="159" t="s">
        <v>168</v>
      </c>
      <c r="Y193" s="150"/>
      <c r="Z193" s="150"/>
      <c r="AA193" s="150"/>
      <c r="AB193" s="150"/>
      <c r="AC193" s="150"/>
      <c r="AD193" s="150"/>
      <c r="AE193" s="150"/>
      <c r="AF193" s="150"/>
      <c r="AG193" s="150" t="s">
        <v>169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5">
      <c r="A194" s="157"/>
      <c r="B194" s="158"/>
      <c r="C194" s="191" t="s">
        <v>246</v>
      </c>
      <c r="D194" s="187"/>
      <c r="E194" s="188">
        <v>3.46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171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5">
      <c r="A195" s="168">
        <v>100</v>
      </c>
      <c r="B195" s="169" t="s">
        <v>436</v>
      </c>
      <c r="C195" s="183" t="s">
        <v>437</v>
      </c>
      <c r="D195" s="170" t="s">
        <v>179</v>
      </c>
      <c r="E195" s="171">
        <v>3.46</v>
      </c>
      <c r="F195" s="172"/>
      <c r="G195" s="173">
        <f>ROUND(E195*F195,2)</f>
        <v>0</v>
      </c>
      <c r="H195" s="160">
        <v>24.89</v>
      </c>
      <c r="I195" s="159">
        <f>ROUND(E195*H195,2)</f>
        <v>86.12</v>
      </c>
      <c r="J195" s="160">
        <v>25.21</v>
      </c>
      <c r="K195" s="159">
        <f>ROUND(E195*J195,2)</f>
        <v>87.23</v>
      </c>
      <c r="L195" s="159">
        <v>15</v>
      </c>
      <c r="M195" s="159">
        <f>G195*(1+L195/100)</f>
        <v>0</v>
      </c>
      <c r="N195" s="159">
        <v>2.1000000000000001E-4</v>
      </c>
      <c r="O195" s="159">
        <f>ROUND(E195*N195,2)</f>
        <v>0</v>
      </c>
      <c r="P195" s="159">
        <v>0</v>
      </c>
      <c r="Q195" s="159">
        <f>ROUND(E195*P195,2)</f>
        <v>0</v>
      </c>
      <c r="R195" s="159"/>
      <c r="S195" s="159" t="s">
        <v>142</v>
      </c>
      <c r="T195" s="159" t="s">
        <v>142</v>
      </c>
      <c r="U195" s="159">
        <v>0.05</v>
      </c>
      <c r="V195" s="159">
        <f>ROUND(E195*U195,2)</f>
        <v>0.17</v>
      </c>
      <c r="W195" s="159"/>
      <c r="X195" s="159" t="s">
        <v>168</v>
      </c>
      <c r="Y195" s="150"/>
      <c r="Z195" s="150"/>
      <c r="AA195" s="150"/>
      <c r="AB195" s="150"/>
      <c r="AC195" s="150"/>
      <c r="AD195" s="150"/>
      <c r="AE195" s="150"/>
      <c r="AF195" s="150"/>
      <c r="AG195" s="150" t="s">
        <v>169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5">
      <c r="A196" s="157"/>
      <c r="B196" s="158"/>
      <c r="C196" s="191" t="s">
        <v>246</v>
      </c>
      <c r="D196" s="187"/>
      <c r="E196" s="188">
        <v>3.46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171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5">
      <c r="A197" s="168">
        <v>101</v>
      </c>
      <c r="B197" s="169" t="s">
        <v>438</v>
      </c>
      <c r="C197" s="183" t="s">
        <v>439</v>
      </c>
      <c r="D197" s="170" t="s">
        <v>179</v>
      </c>
      <c r="E197" s="171">
        <v>3.46</v>
      </c>
      <c r="F197" s="172"/>
      <c r="G197" s="173">
        <f>ROUND(E197*F197,2)</f>
        <v>0</v>
      </c>
      <c r="H197" s="160">
        <v>137.32</v>
      </c>
      <c r="I197" s="159">
        <f>ROUND(E197*H197,2)</f>
        <v>475.13</v>
      </c>
      <c r="J197" s="160">
        <v>524.67999999999995</v>
      </c>
      <c r="K197" s="159">
        <f>ROUND(E197*J197,2)</f>
        <v>1815.39</v>
      </c>
      <c r="L197" s="159">
        <v>15</v>
      </c>
      <c r="M197" s="159">
        <f>G197*(1+L197/100)</f>
        <v>0</v>
      </c>
      <c r="N197" s="159">
        <v>5.1500000000000001E-3</v>
      </c>
      <c r="O197" s="159">
        <f>ROUND(E197*N197,2)</f>
        <v>0.02</v>
      </c>
      <c r="P197" s="159">
        <v>0</v>
      </c>
      <c r="Q197" s="159">
        <f>ROUND(E197*P197,2)</f>
        <v>0</v>
      </c>
      <c r="R197" s="159"/>
      <c r="S197" s="159" t="s">
        <v>142</v>
      </c>
      <c r="T197" s="159" t="s">
        <v>142</v>
      </c>
      <c r="U197" s="159">
        <v>1.04</v>
      </c>
      <c r="V197" s="159">
        <f>ROUND(E197*U197,2)</f>
        <v>3.6</v>
      </c>
      <c r="W197" s="159"/>
      <c r="X197" s="159" t="s">
        <v>168</v>
      </c>
      <c r="Y197" s="150"/>
      <c r="Z197" s="150"/>
      <c r="AA197" s="150"/>
      <c r="AB197" s="150"/>
      <c r="AC197" s="150"/>
      <c r="AD197" s="150"/>
      <c r="AE197" s="150"/>
      <c r="AF197" s="150"/>
      <c r="AG197" s="150" t="s">
        <v>169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5">
      <c r="A198" s="157"/>
      <c r="B198" s="158"/>
      <c r="C198" s="191" t="s">
        <v>246</v>
      </c>
      <c r="D198" s="187"/>
      <c r="E198" s="188">
        <v>3.46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171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5">
      <c r="A199" s="168">
        <v>102</v>
      </c>
      <c r="B199" s="169" t="s">
        <v>440</v>
      </c>
      <c r="C199" s="183" t="s">
        <v>441</v>
      </c>
      <c r="D199" s="170" t="s">
        <v>184</v>
      </c>
      <c r="E199" s="171">
        <v>17.100000000000001</v>
      </c>
      <c r="F199" s="172"/>
      <c r="G199" s="173">
        <f>ROUND(E199*F199,2)</f>
        <v>0</v>
      </c>
      <c r="H199" s="160">
        <v>21.81</v>
      </c>
      <c r="I199" s="159">
        <f>ROUND(E199*H199,2)</f>
        <v>372.95</v>
      </c>
      <c r="J199" s="160">
        <v>35.29</v>
      </c>
      <c r="K199" s="159">
        <f>ROUND(E199*J199,2)</f>
        <v>603.46</v>
      </c>
      <c r="L199" s="159">
        <v>15</v>
      </c>
      <c r="M199" s="159">
        <f>G199*(1+L199/100)</f>
        <v>0</v>
      </c>
      <c r="N199" s="159">
        <v>4.0000000000000003E-5</v>
      </c>
      <c r="O199" s="159">
        <f>ROUND(E199*N199,2)</f>
        <v>0</v>
      </c>
      <c r="P199" s="159">
        <v>0</v>
      </c>
      <c r="Q199" s="159">
        <f>ROUND(E199*P199,2)</f>
        <v>0</v>
      </c>
      <c r="R199" s="159"/>
      <c r="S199" s="159" t="s">
        <v>142</v>
      </c>
      <c r="T199" s="159" t="s">
        <v>142</v>
      </c>
      <c r="U199" s="159">
        <v>7.0000000000000007E-2</v>
      </c>
      <c r="V199" s="159">
        <f>ROUND(E199*U199,2)</f>
        <v>1.2</v>
      </c>
      <c r="W199" s="159"/>
      <c r="X199" s="159" t="s">
        <v>168</v>
      </c>
      <c r="Y199" s="150"/>
      <c r="Z199" s="150"/>
      <c r="AA199" s="150"/>
      <c r="AB199" s="150"/>
      <c r="AC199" s="150"/>
      <c r="AD199" s="150"/>
      <c r="AE199" s="150"/>
      <c r="AF199" s="150"/>
      <c r="AG199" s="150" t="s">
        <v>169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5">
      <c r="A200" s="157"/>
      <c r="B200" s="158"/>
      <c r="C200" s="191" t="s">
        <v>442</v>
      </c>
      <c r="D200" s="187"/>
      <c r="E200" s="188">
        <v>7.1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171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5">
      <c r="A201" s="157"/>
      <c r="B201" s="158"/>
      <c r="C201" s="191" t="s">
        <v>443</v>
      </c>
      <c r="D201" s="187"/>
      <c r="E201" s="188">
        <v>10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171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5">
      <c r="A202" s="168">
        <v>103</v>
      </c>
      <c r="B202" s="169" t="s">
        <v>444</v>
      </c>
      <c r="C202" s="183" t="s">
        <v>445</v>
      </c>
      <c r="D202" s="170" t="s">
        <v>179</v>
      </c>
      <c r="E202" s="171">
        <v>3.46</v>
      </c>
      <c r="F202" s="172"/>
      <c r="G202" s="173">
        <f>ROUND(E202*F202,2)</f>
        <v>0</v>
      </c>
      <c r="H202" s="160">
        <v>0</v>
      </c>
      <c r="I202" s="159">
        <f>ROUND(E202*H202,2)</f>
        <v>0</v>
      </c>
      <c r="J202" s="160">
        <v>15.1</v>
      </c>
      <c r="K202" s="159">
        <f>ROUND(E202*J202,2)</f>
        <v>52.25</v>
      </c>
      <c r="L202" s="159">
        <v>15</v>
      </c>
      <c r="M202" s="159">
        <f>G202*(1+L202/100)</f>
        <v>0</v>
      </c>
      <c r="N202" s="159">
        <v>0</v>
      </c>
      <c r="O202" s="159">
        <f>ROUND(E202*N202,2)</f>
        <v>0</v>
      </c>
      <c r="P202" s="159">
        <v>0</v>
      </c>
      <c r="Q202" s="159">
        <f>ROUND(E202*P202,2)</f>
        <v>0</v>
      </c>
      <c r="R202" s="159"/>
      <c r="S202" s="159" t="s">
        <v>142</v>
      </c>
      <c r="T202" s="159" t="s">
        <v>142</v>
      </c>
      <c r="U202" s="159">
        <v>0.03</v>
      </c>
      <c r="V202" s="159">
        <f>ROUND(E202*U202,2)</f>
        <v>0.1</v>
      </c>
      <c r="W202" s="159"/>
      <c r="X202" s="159" t="s">
        <v>168</v>
      </c>
      <c r="Y202" s="150"/>
      <c r="Z202" s="150"/>
      <c r="AA202" s="150"/>
      <c r="AB202" s="150"/>
      <c r="AC202" s="150"/>
      <c r="AD202" s="150"/>
      <c r="AE202" s="150"/>
      <c r="AF202" s="150"/>
      <c r="AG202" s="150" t="s">
        <v>169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5">
      <c r="A203" s="157"/>
      <c r="B203" s="158"/>
      <c r="C203" s="191" t="s">
        <v>246</v>
      </c>
      <c r="D203" s="187"/>
      <c r="E203" s="188">
        <v>3.46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171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5">
      <c r="A204" s="168">
        <v>104</v>
      </c>
      <c r="B204" s="169" t="s">
        <v>446</v>
      </c>
      <c r="C204" s="183" t="s">
        <v>447</v>
      </c>
      <c r="D204" s="170" t="s">
        <v>179</v>
      </c>
      <c r="E204" s="171">
        <v>3.46</v>
      </c>
      <c r="F204" s="172"/>
      <c r="G204" s="173">
        <f>ROUND(E204*F204,2)</f>
        <v>0</v>
      </c>
      <c r="H204" s="160">
        <v>12.3</v>
      </c>
      <c r="I204" s="159">
        <f>ROUND(E204*H204,2)</f>
        <v>42.56</v>
      </c>
      <c r="J204" s="160">
        <v>0</v>
      </c>
      <c r="K204" s="159">
        <f>ROUND(E204*J204,2)</f>
        <v>0</v>
      </c>
      <c r="L204" s="159">
        <v>15</v>
      </c>
      <c r="M204" s="159">
        <f>G204*(1+L204/100)</f>
        <v>0</v>
      </c>
      <c r="N204" s="159">
        <v>1.1999999999999999E-3</v>
      </c>
      <c r="O204" s="159">
        <f>ROUND(E204*N204,2)</f>
        <v>0</v>
      </c>
      <c r="P204" s="159">
        <v>0</v>
      </c>
      <c r="Q204" s="159">
        <f>ROUND(E204*P204,2)</f>
        <v>0</v>
      </c>
      <c r="R204" s="159"/>
      <c r="S204" s="159" t="s">
        <v>142</v>
      </c>
      <c r="T204" s="159" t="s">
        <v>142</v>
      </c>
      <c r="U204" s="159">
        <v>0</v>
      </c>
      <c r="V204" s="159">
        <f>ROUND(E204*U204,2)</f>
        <v>0</v>
      </c>
      <c r="W204" s="159"/>
      <c r="X204" s="159" t="s">
        <v>168</v>
      </c>
      <c r="Y204" s="150"/>
      <c r="Z204" s="150"/>
      <c r="AA204" s="150"/>
      <c r="AB204" s="150"/>
      <c r="AC204" s="150"/>
      <c r="AD204" s="150"/>
      <c r="AE204" s="150"/>
      <c r="AF204" s="150"/>
      <c r="AG204" s="150" t="s">
        <v>169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5">
      <c r="A205" s="157"/>
      <c r="B205" s="158"/>
      <c r="C205" s="191" t="s">
        <v>246</v>
      </c>
      <c r="D205" s="187"/>
      <c r="E205" s="188">
        <v>3.46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171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5">
      <c r="A206" s="168">
        <v>105</v>
      </c>
      <c r="B206" s="169" t="s">
        <v>448</v>
      </c>
      <c r="C206" s="183" t="s">
        <v>449</v>
      </c>
      <c r="D206" s="170" t="s">
        <v>179</v>
      </c>
      <c r="E206" s="171">
        <v>7.093</v>
      </c>
      <c r="F206" s="172"/>
      <c r="G206" s="173">
        <f>ROUND(E206*F206,2)</f>
        <v>0</v>
      </c>
      <c r="H206" s="160">
        <v>450</v>
      </c>
      <c r="I206" s="159">
        <f>ROUND(E206*H206,2)</f>
        <v>3191.85</v>
      </c>
      <c r="J206" s="160">
        <v>0</v>
      </c>
      <c r="K206" s="159">
        <f>ROUND(E206*J206,2)</f>
        <v>0</v>
      </c>
      <c r="L206" s="159">
        <v>15</v>
      </c>
      <c r="M206" s="159">
        <f>G206*(1+L206/100)</f>
        <v>0</v>
      </c>
      <c r="N206" s="159">
        <v>0</v>
      </c>
      <c r="O206" s="159">
        <f>ROUND(E206*N206,2)</f>
        <v>0</v>
      </c>
      <c r="P206" s="159">
        <v>0</v>
      </c>
      <c r="Q206" s="159">
        <f>ROUND(E206*P206,2)</f>
        <v>0</v>
      </c>
      <c r="R206" s="159"/>
      <c r="S206" s="159" t="s">
        <v>154</v>
      </c>
      <c r="T206" s="159" t="s">
        <v>143</v>
      </c>
      <c r="U206" s="159">
        <v>0</v>
      </c>
      <c r="V206" s="159">
        <f>ROUND(E206*U206,2)</f>
        <v>0</v>
      </c>
      <c r="W206" s="159"/>
      <c r="X206" s="159" t="s">
        <v>196</v>
      </c>
      <c r="Y206" s="150"/>
      <c r="Z206" s="150"/>
      <c r="AA206" s="150"/>
      <c r="AB206" s="150"/>
      <c r="AC206" s="150"/>
      <c r="AD206" s="150"/>
      <c r="AE206" s="150"/>
      <c r="AF206" s="150"/>
      <c r="AG206" s="150" t="s">
        <v>197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5">
      <c r="A207" s="157"/>
      <c r="B207" s="158"/>
      <c r="C207" s="191" t="s">
        <v>246</v>
      </c>
      <c r="D207" s="187"/>
      <c r="E207" s="188">
        <v>3.46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171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5">
      <c r="A208" s="157"/>
      <c r="B208" s="158"/>
      <c r="C208" s="191" t="s">
        <v>450</v>
      </c>
      <c r="D208" s="187"/>
      <c r="E208" s="188">
        <v>3.633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171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5">
      <c r="A209" s="174">
        <v>106</v>
      </c>
      <c r="B209" s="175" t="s">
        <v>451</v>
      </c>
      <c r="C209" s="182" t="s">
        <v>452</v>
      </c>
      <c r="D209" s="176" t="s">
        <v>0</v>
      </c>
      <c r="E209" s="177">
        <v>67.515100000000004</v>
      </c>
      <c r="F209" s="178"/>
      <c r="G209" s="179">
        <f>ROUND(E209*F209,2)</f>
        <v>0</v>
      </c>
      <c r="H209" s="160">
        <v>0</v>
      </c>
      <c r="I209" s="159">
        <f>ROUND(E209*H209,2)</f>
        <v>0</v>
      </c>
      <c r="J209" s="160">
        <v>6.7</v>
      </c>
      <c r="K209" s="159">
        <f>ROUND(E209*J209,2)</f>
        <v>452.35</v>
      </c>
      <c r="L209" s="159">
        <v>15</v>
      </c>
      <c r="M209" s="159">
        <f>G209*(1+L209/100)</f>
        <v>0</v>
      </c>
      <c r="N209" s="159">
        <v>0</v>
      </c>
      <c r="O209" s="159">
        <f>ROUND(E209*N209,2)</f>
        <v>0</v>
      </c>
      <c r="P209" s="159">
        <v>0</v>
      </c>
      <c r="Q209" s="159">
        <f>ROUND(E209*P209,2)</f>
        <v>0</v>
      </c>
      <c r="R209" s="159"/>
      <c r="S209" s="159" t="s">
        <v>142</v>
      </c>
      <c r="T209" s="159" t="s">
        <v>142</v>
      </c>
      <c r="U209" s="159">
        <v>0</v>
      </c>
      <c r="V209" s="159">
        <f>ROUND(E209*U209,2)</f>
        <v>0</v>
      </c>
      <c r="W209" s="159"/>
      <c r="X209" s="159" t="s">
        <v>279</v>
      </c>
      <c r="Y209" s="150"/>
      <c r="Z209" s="150"/>
      <c r="AA209" s="150"/>
      <c r="AB209" s="150"/>
      <c r="AC209" s="150"/>
      <c r="AD209" s="150"/>
      <c r="AE209" s="150"/>
      <c r="AF209" s="150"/>
      <c r="AG209" s="150" t="s">
        <v>280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x14ac:dyDescent="0.25">
      <c r="A210" s="162" t="s">
        <v>137</v>
      </c>
      <c r="B210" s="163" t="s">
        <v>93</v>
      </c>
      <c r="C210" s="181" t="s">
        <v>94</v>
      </c>
      <c r="D210" s="164"/>
      <c r="E210" s="165"/>
      <c r="F210" s="166"/>
      <c r="G210" s="167">
        <f>SUMIF(AG211:AG219,"&lt;&gt;NOR",G211:G219)</f>
        <v>0</v>
      </c>
      <c r="H210" s="161"/>
      <c r="I210" s="161">
        <f>SUM(I211:I219)</f>
        <v>189.05</v>
      </c>
      <c r="J210" s="161"/>
      <c r="K210" s="161">
        <f>SUM(K211:K219)</f>
        <v>2733.7699999999995</v>
      </c>
      <c r="L210" s="161"/>
      <c r="M210" s="161">
        <f>SUM(M211:M219)</f>
        <v>0</v>
      </c>
      <c r="N210" s="161"/>
      <c r="O210" s="161">
        <f>SUM(O211:O219)</f>
        <v>0.01</v>
      </c>
      <c r="P210" s="161"/>
      <c r="Q210" s="161">
        <f>SUM(Q211:Q219)</f>
        <v>0</v>
      </c>
      <c r="R210" s="161"/>
      <c r="S210" s="161"/>
      <c r="T210" s="161"/>
      <c r="U210" s="161"/>
      <c r="V210" s="161">
        <f>SUM(V211:V219)</f>
        <v>2.4899999999999998</v>
      </c>
      <c r="W210" s="161"/>
      <c r="X210" s="161"/>
      <c r="AG210" t="s">
        <v>138</v>
      </c>
    </row>
    <row r="211" spans="1:60" ht="20.399999999999999" outlineLevel="1" x14ac:dyDescent="0.25">
      <c r="A211" s="168">
        <v>107</v>
      </c>
      <c r="B211" s="169" t="s">
        <v>458</v>
      </c>
      <c r="C211" s="183" t="s">
        <v>459</v>
      </c>
      <c r="D211" s="170" t="s">
        <v>184</v>
      </c>
      <c r="E211" s="171">
        <v>1.7</v>
      </c>
      <c r="F211" s="172"/>
      <c r="G211" s="173">
        <f>ROUND(E211*F211,2)</f>
        <v>0</v>
      </c>
      <c r="H211" s="160">
        <v>33.85</v>
      </c>
      <c r="I211" s="159">
        <f>ROUND(E211*H211,2)</f>
        <v>57.55</v>
      </c>
      <c r="J211" s="160">
        <v>69.150000000000006</v>
      </c>
      <c r="K211" s="159">
        <f>ROUND(E211*J211,2)</f>
        <v>117.56</v>
      </c>
      <c r="L211" s="159">
        <v>15</v>
      </c>
      <c r="M211" s="159">
        <f>G211*(1+L211/100)</f>
        <v>0</v>
      </c>
      <c r="N211" s="159">
        <v>8.0000000000000007E-5</v>
      </c>
      <c r="O211" s="159">
        <f>ROUND(E211*N211,2)</f>
        <v>0</v>
      </c>
      <c r="P211" s="159">
        <v>0</v>
      </c>
      <c r="Q211" s="159">
        <f>ROUND(E211*P211,2)</f>
        <v>0</v>
      </c>
      <c r="R211" s="159"/>
      <c r="S211" s="159" t="s">
        <v>142</v>
      </c>
      <c r="T211" s="159" t="s">
        <v>142</v>
      </c>
      <c r="U211" s="159">
        <v>0.13719999999999999</v>
      </c>
      <c r="V211" s="159">
        <f>ROUND(E211*U211,2)</f>
        <v>0.23</v>
      </c>
      <c r="W211" s="159"/>
      <c r="X211" s="159" t="s">
        <v>168</v>
      </c>
      <c r="Y211" s="150"/>
      <c r="Z211" s="150"/>
      <c r="AA211" s="150"/>
      <c r="AB211" s="150"/>
      <c r="AC211" s="150"/>
      <c r="AD211" s="150"/>
      <c r="AE211" s="150"/>
      <c r="AF211" s="150"/>
      <c r="AG211" s="150" t="s">
        <v>169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5">
      <c r="A212" s="157"/>
      <c r="B212" s="158"/>
      <c r="C212" s="191" t="s">
        <v>661</v>
      </c>
      <c r="D212" s="187"/>
      <c r="E212" s="188">
        <v>1.7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171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5">
      <c r="A213" s="168">
        <v>108</v>
      </c>
      <c r="B213" s="169" t="s">
        <v>466</v>
      </c>
      <c r="C213" s="183" t="s">
        <v>467</v>
      </c>
      <c r="D213" s="170" t="s">
        <v>184</v>
      </c>
      <c r="E213" s="171">
        <v>0.7</v>
      </c>
      <c r="F213" s="172"/>
      <c r="G213" s="173">
        <f>ROUND(E213*F213,2)</f>
        <v>0</v>
      </c>
      <c r="H213" s="160">
        <v>0</v>
      </c>
      <c r="I213" s="159">
        <f>ROUND(E213*H213,2)</f>
        <v>0</v>
      </c>
      <c r="J213" s="160">
        <v>76.599999999999994</v>
      </c>
      <c r="K213" s="159">
        <f>ROUND(E213*J213,2)</f>
        <v>53.62</v>
      </c>
      <c r="L213" s="159">
        <v>15</v>
      </c>
      <c r="M213" s="159">
        <f>G213*(1+L213/100)</f>
        <v>0</v>
      </c>
      <c r="N213" s="159">
        <v>0</v>
      </c>
      <c r="O213" s="159">
        <f>ROUND(E213*N213,2)</f>
        <v>0</v>
      </c>
      <c r="P213" s="159">
        <v>0</v>
      </c>
      <c r="Q213" s="159">
        <f>ROUND(E213*P213,2)</f>
        <v>0</v>
      </c>
      <c r="R213" s="159"/>
      <c r="S213" s="159" t="s">
        <v>142</v>
      </c>
      <c r="T213" s="159" t="s">
        <v>142</v>
      </c>
      <c r="U213" s="159">
        <v>0.152</v>
      </c>
      <c r="V213" s="159">
        <f>ROUND(E213*U213,2)</f>
        <v>0.11</v>
      </c>
      <c r="W213" s="159"/>
      <c r="X213" s="159" t="s">
        <v>168</v>
      </c>
      <c r="Y213" s="150"/>
      <c r="Z213" s="150"/>
      <c r="AA213" s="150"/>
      <c r="AB213" s="150"/>
      <c r="AC213" s="150"/>
      <c r="AD213" s="150"/>
      <c r="AE213" s="150"/>
      <c r="AF213" s="150"/>
      <c r="AG213" s="150" t="s">
        <v>169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5">
      <c r="A214" s="157"/>
      <c r="B214" s="158"/>
      <c r="C214" s="191" t="s">
        <v>468</v>
      </c>
      <c r="D214" s="187"/>
      <c r="E214" s="188">
        <v>0.7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171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0.399999999999999" outlineLevel="1" x14ac:dyDescent="0.25">
      <c r="A215" s="168">
        <v>109</v>
      </c>
      <c r="B215" s="169" t="s">
        <v>662</v>
      </c>
      <c r="C215" s="183" t="s">
        <v>663</v>
      </c>
      <c r="D215" s="170" t="s">
        <v>179</v>
      </c>
      <c r="E215" s="171">
        <v>22.88</v>
      </c>
      <c r="F215" s="172"/>
      <c r="G215" s="173">
        <f>ROUND(E215*F215,2)</f>
        <v>0</v>
      </c>
      <c r="H215" s="160">
        <v>0</v>
      </c>
      <c r="I215" s="159">
        <f>ROUND(E215*H215,2)</f>
        <v>0</v>
      </c>
      <c r="J215" s="160">
        <v>111</v>
      </c>
      <c r="K215" s="159">
        <f>ROUND(E215*J215,2)</f>
        <v>2539.6799999999998</v>
      </c>
      <c r="L215" s="159">
        <v>15</v>
      </c>
      <c r="M215" s="159">
        <f>G215*(1+L215/100)</f>
        <v>0</v>
      </c>
      <c r="N215" s="159">
        <v>5.0000000000000001E-4</v>
      </c>
      <c r="O215" s="159">
        <f>ROUND(E215*N215,2)</f>
        <v>0.01</v>
      </c>
      <c r="P215" s="159">
        <v>0</v>
      </c>
      <c r="Q215" s="159">
        <f>ROUND(E215*P215,2)</f>
        <v>0</v>
      </c>
      <c r="R215" s="159"/>
      <c r="S215" s="159" t="s">
        <v>154</v>
      </c>
      <c r="T215" s="159" t="s">
        <v>142</v>
      </c>
      <c r="U215" s="159">
        <v>9.4E-2</v>
      </c>
      <c r="V215" s="159">
        <f>ROUND(E215*U215,2)</f>
        <v>2.15</v>
      </c>
      <c r="W215" s="159"/>
      <c r="X215" s="159" t="s">
        <v>168</v>
      </c>
      <c r="Y215" s="150"/>
      <c r="Z215" s="150"/>
      <c r="AA215" s="150"/>
      <c r="AB215" s="150"/>
      <c r="AC215" s="150"/>
      <c r="AD215" s="150"/>
      <c r="AE215" s="150"/>
      <c r="AF215" s="150"/>
      <c r="AG215" s="150" t="s">
        <v>169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5">
      <c r="A216" s="157"/>
      <c r="B216" s="158"/>
      <c r="C216" s="191" t="s">
        <v>192</v>
      </c>
      <c r="D216" s="187"/>
      <c r="E216" s="188">
        <v>3.68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171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5">
      <c r="A217" s="157"/>
      <c r="B217" s="158"/>
      <c r="C217" s="191" t="s">
        <v>229</v>
      </c>
      <c r="D217" s="187"/>
      <c r="E217" s="188">
        <v>19.2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171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5">
      <c r="A218" s="174">
        <v>110</v>
      </c>
      <c r="B218" s="175" t="s">
        <v>476</v>
      </c>
      <c r="C218" s="182" t="s">
        <v>477</v>
      </c>
      <c r="D218" s="176" t="s">
        <v>174</v>
      </c>
      <c r="E218" s="177">
        <v>1</v>
      </c>
      <c r="F218" s="178"/>
      <c r="G218" s="179">
        <f>ROUND(E218*F218,2)</f>
        <v>0</v>
      </c>
      <c r="H218" s="160">
        <v>131.5</v>
      </c>
      <c r="I218" s="159">
        <f>ROUND(E218*H218,2)</f>
        <v>131.5</v>
      </c>
      <c r="J218" s="160">
        <v>0</v>
      </c>
      <c r="K218" s="159">
        <f>ROUND(E218*J218,2)</f>
        <v>0</v>
      </c>
      <c r="L218" s="159">
        <v>15</v>
      </c>
      <c r="M218" s="159">
        <f>G218*(1+L218/100)</f>
        <v>0</v>
      </c>
      <c r="N218" s="159">
        <v>1.3999999999999999E-4</v>
      </c>
      <c r="O218" s="159">
        <f>ROUND(E218*N218,2)</f>
        <v>0</v>
      </c>
      <c r="P218" s="159">
        <v>0</v>
      </c>
      <c r="Q218" s="159">
        <f>ROUND(E218*P218,2)</f>
        <v>0</v>
      </c>
      <c r="R218" s="159" t="s">
        <v>200</v>
      </c>
      <c r="S218" s="159" t="s">
        <v>142</v>
      </c>
      <c r="T218" s="159" t="s">
        <v>142</v>
      </c>
      <c r="U218" s="159">
        <v>0</v>
      </c>
      <c r="V218" s="159">
        <f>ROUND(E218*U218,2)</f>
        <v>0</v>
      </c>
      <c r="W218" s="159"/>
      <c r="X218" s="159" t="s">
        <v>196</v>
      </c>
      <c r="Y218" s="150"/>
      <c r="Z218" s="150"/>
      <c r="AA218" s="150"/>
      <c r="AB218" s="150"/>
      <c r="AC218" s="150"/>
      <c r="AD218" s="150"/>
      <c r="AE218" s="150"/>
      <c r="AF218" s="150"/>
      <c r="AG218" s="150" t="s">
        <v>197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5">
      <c r="A219" s="174">
        <v>111</v>
      </c>
      <c r="B219" s="175" t="s">
        <v>478</v>
      </c>
      <c r="C219" s="182" t="s">
        <v>479</v>
      </c>
      <c r="D219" s="176" t="s">
        <v>0</v>
      </c>
      <c r="E219" s="177">
        <v>28.998999999999999</v>
      </c>
      <c r="F219" s="178"/>
      <c r="G219" s="179">
        <f>ROUND(E219*F219,2)</f>
        <v>0</v>
      </c>
      <c r="H219" s="160">
        <v>0</v>
      </c>
      <c r="I219" s="159">
        <f>ROUND(E219*H219,2)</f>
        <v>0</v>
      </c>
      <c r="J219" s="160">
        <v>0.79</v>
      </c>
      <c r="K219" s="159">
        <f>ROUND(E219*J219,2)</f>
        <v>22.91</v>
      </c>
      <c r="L219" s="159">
        <v>15</v>
      </c>
      <c r="M219" s="159">
        <f>G219*(1+L219/100)</f>
        <v>0</v>
      </c>
      <c r="N219" s="159">
        <v>0</v>
      </c>
      <c r="O219" s="159">
        <f>ROUND(E219*N219,2)</f>
        <v>0</v>
      </c>
      <c r="P219" s="159">
        <v>0</v>
      </c>
      <c r="Q219" s="159">
        <f>ROUND(E219*P219,2)</f>
        <v>0</v>
      </c>
      <c r="R219" s="159"/>
      <c r="S219" s="159" t="s">
        <v>142</v>
      </c>
      <c r="T219" s="159" t="s">
        <v>142</v>
      </c>
      <c r="U219" s="159">
        <v>0</v>
      </c>
      <c r="V219" s="159">
        <f>ROUND(E219*U219,2)</f>
        <v>0</v>
      </c>
      <c r="W219" s="159"/>
      <c r="X219" s="159" t="s">
        <v>279</v>
      </c>
      <c r="Y219" s="150"/>
      <c r="Z219" s="150"/>
      <c r="AA219" s="150"/>
      <c r="AB219" s="150"/>
      <c r="AC219" s="150"/>
      <c r="AD219" s="150"/>
      <c r="AE219" s="150"/>
      <c r="AF219" s="150"/>
      <c r="AG219" s="150" t="s">
        <v>280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x14ac:dyDescent="0.25">
      <c r="A220" s="162" t="s">
        <v>137</v>
      </c>
      <c r="B220" s="163" t="s">
        <v>95</v>
      </c>
      <c r="C220" s="181" t="s">
        <v>96</v>
      </c>
      <c r="D220" s="164"/>
      <c r="E220" s="165"/>
      <c r="F220" s="166"/>
      <c r="G220" s="167">
        <f>SUMIF(AG221:AG249,"&lt;&gt;NOR",G221:G249)</f>
        <v>0</v>
      </c>
      <c r="H220" s="161"/>
      <c r="I220" s="161">
        <f>SUM(I221:I249)</f>
        <v>10632.56</v>
      </c>
      <c r="J220" s="161"/>
      <c r="K220" s="161">
        <f>SUM(K221:K249)</f>
        <v>13876.1</v>
      </c>
      <c r="L220" s="161"/>
      <c r="M220" s="161">
        <f>SUM(M221:M249)</f>
        <v>0</v>
      </c>
      <c r="N220" s="161"/>
      <c r="O220" s="161">
        <f>SUM(O221:O249)</f>
        <v>0.11</v>
      </c>
      <c r="P220" s="161"/>
      <c r="Q220" s="161">
        <f>SUM(Q221:Q249)</f>
        <v>0</v>
      </c>
      <c r="R220" s="161"/>
      <c r="S220" s="161"/>
      <c r="T220" s="161"/>
      <c r="U220" s="161"/>
      <c r="V220" s="161">
        <f>SUM(V221:V249)</f>
        <v>25.63</v>
      </c>
      <c r="W220" s="161"/>
      <c r="X220" s="161"/>
      <c r="AG220" t="s">
        <v>138</v>
      </c>
    </row>
    <row r="221" spans="1:60" outlineLevel="1" x14ac:dyDescent="0.25">
      <c r="A221" s="168">
        <v>112</v>
      </c>
      <c r="B221" s="169" t="s">
        <v>480</v>
      </c>
      <c r="C221" s="183" t="s">
        <v>481</v>
      </c>
      <c r="D221" s="170" t="s">
        <v>179</v>
      </c>
      <c r="E221" s="171">
        <v>16.824999999999999</v>
      </c>
      <c r="F221" s="172"/>
      <c r="G221" s="173">
        <f>ROUND(E221*F221,2)</f>
        <v>0</v>
      </c>
      <c r="H221" s="160">
        <v>24.89</v>
      </c>
      <c r="I221" s="159">
        <f>ROUND(E221*H221,2)</f>
        <v>418.77</v>
      </c>
      <c r="J221" s="160">
        <v>25.21</v>
      </c>
      <c r="K221" s="159">
        <f>ROUND(E221*J221,2)</f>
        <v>424.16</v>
      </c>
      <c r="L221" s="159">
        <v>15</v>
      </c>
      <c r="M221" s="159">
        <f>G221*(1+L221/100)</f>
        <v>0</v>
      </c>
      <c r="N221" s="159">
        <v>2.1000000000000001E-4</v>
      </c>
      <c r="O221" s="159">
        <f>ROUND(E221*N221,2)</f>
        <v>0</v>
      </c>
      <c r="P221" s="159">
        <v>0</v>
      </c>
      <c r="Q221" s="159">
        <f>ROUND(E221*P221,2)</f>
        <v>0</v>
      </c>
      <c r="R221" s="159"/>
      <c r="S221" s="159" t="s">
        <v>142</v>
      </c>
      <c r="T221" s="159" t="s">
        <v>142</v>
      </c>
      <c r="U221" s="159">
        <v>0.05</v>
      </c>
      <c r="V221" s="159">
        <f>ROUND(E221*U221,2)</f>
        <v>0.84</v>
      </c>
      <c r="W221" s="159"/>
      <c r="X221" s="159" t="s">
        <v>168</v>
      </c>
      <c r="Y221" s="150"/>
      <c r="Z221" s="150"/>
      <c r="AA221" s="150"/>
      <c r="AB221" s="150"/>
      <c r="AC221" s="150"/>
      <c r="AD221" s="150"/>
      <c r="AE221" s="150"/>
      <c r="AF221" s="150"/>
      <c r="AG221" s="150" t="s">
        <v>169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5">
      <c r="A222" s="157"/>
      <c r="B222" s="158"/>
      <c r="C222" s="191" t="s">
        <v>482</v>
      </c>
      <c r="D222" s="187"/>
      <c r="E222" s="188">
        <v>15.4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171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5">
      <c r="A223" s="157"/>
      <c r="B223" s="158"/>
      <c r="C223" s="191" t="s">
        <v>483</v>
      </c>
      <c r="D223" s="187"/>
      <c r="E223" s="188">
        <v>-1.2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171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5">
      <c r="A224" s="157"/>
      <c r="B224" s="158"/>
      <c r="C224" s="191" t="s">
        <v>484</v>
      </c>
      <c r="D224" s="187"/>
      <c r="E224" s="188">
        <v>2.625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171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5">
      <c r="A225" s="168">
        <v>113</v>
      </c>
      <c r="B225" s="169" t="s">
        <v>485</v>
      </c>
      <c r="C225" s="183" t="s">
        <v>486</v>
      </c>
      <c r="D225" s="170" t="s">
        <v>179</v>
      </c>
      <c r="E225" s="171">
        <v>16.824999999999999</v>
      </c>
      <c r="F225" s="172"/>
      <c r="G225" s="173">
        <f>ROUND(E225*F225,2)</f>
        <v>0</v>
      </c>
      <c r="H225" s="160">
        <v>0</v>
      </c>
      <c r="I225" s="159">
        <f>ROUND(E225*H225,2)</f>
        <v>0</v>
      </c>
      <c r="J225" s="160">
        <v>50.4</v>
      </c>
      <c r="K225" s="159">
        <f>ROUND(E225*J225,2)</f>
        <v>847.98</v>
      </c>
      <c r="L225" s="159">
        <v>15</v>
      </c>
      <c r="M225" s="159">
        <f>G225*(1+L225/100)</f>
        <v>0</v>
      </c>
      <c r="N225" s="159">
        <v>0</v>
      </c>
      <c r="O225" s="159">
        <f>ROUND(E225*N225,2)</f>
        <v>0</v>
      </c>
      <c r="P225" s="159">
        <v>0</v>
      </c>
      <c r="Q225" s="159">
        <f>ROUND(E225*P225,2)</f>
        <v>0</v>
      </c>
      <c r="R225" s="159"/>
      <c r="S225" s="159" t="s">
        <v>142</v>
      </c>
      <c r="T225" s="159" t="s">
        <v>142</v>
      </c>
      <c r="U225" s="159">
        <v>0.1</v>
      </c>
      <c r="V225" s="159">
        <f>ROUND(E225*U225,2)</f>
        <v>1.68</v>
      </c>
      <c r="W225" s="159"/>
      <c r="X225" s="159" t="s">
        <v>168</v>
      </c>
      <c r="Y225" s="150"/>
      <c r="Z225" s="150"/>
      <c r="AA225" s="150"/>
      <c r="AB225" s="150"/>
      <c r="AC225" s="150"/>
      <c r="AD225" s="150"/>
      <c r="AE225" s="150"/>
      <c r="AF225" s="150"/>
      <c r="AG225" s="150" t="s">
        <v>169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5">
      <c r="A226" s="157"/>
      <c r="B226" s="158"/>
      <c r="C226" s="191" t="s">
        <v>482</v>
      </c>
      <c r="D226" s="187"/>
      <c r="E226" s="188">
        <v>15.4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171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5">
      <c r="A227" s="157"/>
      <c r="B227" s="158"/>
      <c r="C227" s="191" t="s">
        <v>483</v>
      </c>
      <c r="D227" s="187"/>
      <c r="E227" s="188">
        <v>-1.2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171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5">
      <c r="A228" s="157"/>
      <c r="B228" s="158"/>
      <c r="C228" s="191" t="s">
        <v>484</v>
      </c>
      <c r="D228" s="187"/>
      <c r="E228" s="188">
        <v>2.625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171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5">
      <c r="A229" s="168">
        <v>114</v>
      </c>
      <c r="B229" s="169" t="s">
        <v>487</v>
      </c>
      <c r="C229" s="183" t="s">
        <v>488</v>
      </c>
      <c r="D229" s="170" t="s">
        <v>179</v>
      </c>
      <c r="E229" s="171">
        <v>16.824999999999999</v>
      </c>
      <c r="F229" s="172"/>
      <c r="G229" s="173">
        <f>ROUND(E229*F229,2)</f>
        <v>0</v>
      </c>
      <c r="H229" s="160">
        <v>142.66</v>
      </c>
      <c r="I229" s="159">
        <f>ROUND(E229*H229,2)</f>
        <v>2400.25</v>
      </c>
      <c r="J229" s="160">
        <v>653.34</v>
      </c>
      <c r="K229" s="159">
        <f>ROUND(E229*J229,2)</f>
        <v>10992.45</v>
      </c>
      <c r="L229" s="159">
        <v>15</v>
      </c>
      <c r="M229" s="159">
        <f>G229*(1+L229/100)</f>
        <v>0</v>
      </c>
      <c r="N229" s="159">
        <v>5.3499999999999997E-3</v>
      </c>
      <c r="O229" s="159">
        <f>ROUND(E229*N229,2)</f>
        <v>0.09</v>
      </c>
      <c r="P229" s="159">
        <v>0</v>
      </c>
      <c r="Q229" s="159">
        <f>ROUND(E229*P229,2)</f>
        <v>0</v>
      </c>
      <c r="R229" s="159"/>
      <c r="S229" s="159" t="s">
        <v>142</v>
      </c>
      <c r="T229" s="159" t="s">
        <v>142</v>
      </c>
      <c r="U229" s="159">
        <v>1.288</v>
      </c>
      <c r="V229" s="159">
        <f>ROUND(E229*U229,2)</f>
        <v>21.67</v>
      </c>
      <c r="W229" s="159"/>
      <c r="X229" s="159" t="s">
        <v>168</v>
      </c>
      <c r="Y229" s="150"/>
      <c r="Z229" s="150"/>
      <c r="AA229" s="150"/>
      <c r="AB229" s="150"/>
      <c r="AC229" s="150"/>
      <c r="AD229" s="150"/>
      <c r="AE229" s="150"/>
      <c r="AF229" s="150"/>
      <c r="AG229" s="150" t="s">
        <v>169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5">
      <c r="A230" s="157"/>
      <c r="B230" s="158"/>
      <c r="C230" s="191" t="s">
        <v>482</v>
      </c>
      <c r="D230" s="187"/>
      <c r="E230" s="188">
        <v>15.4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171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5">
      <c r="A231" s="157"/>
      <c r="B231" s="158"/>
      <c r="C231" s="191" t="s">
        <v>483</v>
      </c>
      <c r="D231" s="187"/>
      <c r="E231" s="188">
        <v>-1.2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171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5">
      <c r="A232" s="157"/>
      <c r="B232" s="158"/>
      <c r="C232" s="191" t="s">
        <v>484</v>
      </c>
      <c r="D232" s="187"/>
      <c r="E232" s="188">
        <v>2.625</v>
      </c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171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5">
      <c r="A233" s="168">
        <v>115</v>
      </c>
      <c r="B233" s="169" t="s">
        <v>489</v>
      </c>
      <c r="C233" s="183" t="s">
        <v>490</v>
      </c>
      <c r="D233" s="170" t="s">
        <v>179</v>
      </c>
      <c r="E233" s="171">
        <v>16.824999999999999</v>
      </c>
      <c r="F233" s="172"/>
      <c r="G233" s="173">
        <f>ROUND(E233*F233,2)</f>
        <v>0</v>
      </c>
      <c r="H233" s="160">
        <v>9.1999999999999993</v>
      </c>
      <c r="I233" s="159">
        <f>ROUND(E233*H233,2)</f>
        <v>154.79</v>
      </c>
      <c r="J233" s="160">
        <v>0</v>
      </c>
      <c r="K233" s="159">
        <f>ROUND(E233*J233,2)</f>
        <v>0</v>
      </c>
      <c r="L233" s="159">
        <v>15</v>
      </c>
      <c r="M233" s="159">
        <f>G233*(1+L233/100)</f>
        <v>0</v>
      </c>
      <c r="N233" s="159">
        <v>8.9999999999999998E-4</v>
      </c>
      <c r="O233" s="159">
        <f>ROUND(E233*N233,2)</f>
        <v>0.02</v>
      </c>
      <c r="P233" s="159">
        <v>0</v>
      </c>
      <c r="Q233" s="159">
        <f>ROUND(E233*P233,2)</f>
        <v>0</v>
      </c>
      <c r="R233" s="159"/>
      <c r="S233" s="159" t="s">
        <v>142</v>
      </c>
      <c r="T233" s="159" t="s">
        <v>142</v>
      </c>
      <c r="U233" s="159">
        <v>0</v>
      </c>
      <c r="V233" s="159">
        <f>ROUND(E233*U233,2)</f>
        <v>0</v>
      </c>
      <c r="W233" s="159"/>
      <c r="X233" s="159" t="s">
        <v>168</v>
      </c>
      <c r="Y233" s="150"/>
      <c r="Z233" s="150"/>
      <c r="AA233" s="150"/>
      <c r="AB233" s="150"/>
      <c r="AC233" s="150"/>
      <c r="AD233" s="150"/>
      <c r="AE233" s="150"/>
      <c r="AF233" s="150"/>
      <c r="AG233" s="150" t="s">
        <v>169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5">
      <c r="A234" s="157"/>
      <c r="B234" s="158"/>
      <c r="C234" s="191" t="s">
        <v>482</v>
      </c>
      <c r="D234" s="187"/>
      <c r="E234" s="188">
        <v>15.4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0"/>
      <c r="Z234" s="150"/>
      <c r="AA234" s="150"/>
      <c r="AB234" s="150"/>
      <c r="AC234" s="150"/>
      <c r="AD234" s="150"/>
      <c r="AE234" s="150"/>
      <c r="AF234" s="150"/>
      <c r="AG234" s="150" t="s">
        <v>171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5">
      <c r="A235" s="157"/>
      <c r="B235" s="158"/>
      <c r="C235" s="191" t="s">
        <v>483</v>
      </c>
      <c r="D235" s="187"/>
      <c r="E235" s="188">
        <v>-1.2</v>
      </c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171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5">
      <c r="A236" s="157"/>
      <c r="B236" s="158"/>
      <c r="C236" s="191" t="s">
        <v>484</v>
      </c>
      <c r="D236" s="187"/>
      <c r="E236" s="188">
        <v>2.625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171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5">
      <c r="A237" s="168">
        <v>116</v>
      </c>
      <c r="B237" s="169" t="s">
        <v>491</v>
      </c>
      <c r="C237" s="183" t="s">
        <v>492</v>
      </c>
      <c r="D237" s="170" t="s">
        <v>184</v>
      </c>
      <c r="E237" s="171">
        <v>6</v>
      </c>
      <c r="F237" s="172"/>
      <c r="G237" s="173">
        <f>ROUND(E237*F237,2)</f>
        <v>0</v>
      </c>
      <c r="H237" s="160">
        <v>0</v>
      </c>
      <c r="I237" s="159">
        <f>ROUND(E237*H237,2)</f>
        <v>0</v>
      </c>
      <c r="J237" s="160">
        <v>60.5</v>
      </c>
      <c r="K237" s="159">
        <f>ROUND(E237*J237,2)</f>
        <v>363</v>
      </c>
      <c r="L237" s="159">
        <v>15</v>
      </c>
      <c r="M237" s="159">
        <f>G237*(1+L237/100)</f>
        <v>0</v>
      </c>
      <c r="N237" s="159">
        <v>0</v>
      </c>
      <c r="O237" s="159">
        <f>ROUND(E237*N237,2)</f>
        <v>0</v>
      </c>
      <c r="P237" s="159">
        <v>0</v>
      </c>
      <c r="Q237" s="159">
        <f>ROUND(E237*P237,2)</f>
        <v>0</v>
      </c>
      <c r="R237" s="159"/>
      <c r="S237" s="159" t="s">
        <v>142</v>
      </c>
      <c r="T237" s="159" t="s">
        <v>142</v>
      </c>
      <c r="U237" s="159">
        <v>0.12</v>
      </c>
      <c r="V237" s="159">
        <f>ROUND(E237*U237,2)</f>
        <v>0.72</v>
      </c>
      <c r="W237" s="159"/>
      <c r="X237" s="159" t="s">
        <v>168</v>
      </c>
      <c r="Y237" s="150"/>
      <c r="Z237" s="150"/>
      <c r="AA237" s="150"/>
      <c r="AB237" s="150"/>
      <c r="AC237" s="150"/>
      <c r="AD237" s="150"/>
      <c r="AE237" s="150"/>
      <c r="AF237" s="150"/>
      <c r="AG237" s="150" t="s">
        <v>169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5">
      <c r="A238" s="157"/>
      <c r="B238" s="158"/>
      <c r="C238" s="191" t="s">
        <v>493</v>
      </c>
      <c r="D238" s="187"/>
      <c r="E238" s="188">
        <v>6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171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5">
      <c r="A239" s="168">
        <v>117</v>
      </c>
      <c r="B239" s="169" t="s">
        <v>494</v>
      </c>
      <c r="C239" s="183" t="s">
        <v>495</v>
      </c>
      <c r="D239" s="170" t="s">
        <v>184</v>
      </c>
      <c r="E239" s="171">
        <v>1.8</v>
      </c>
      <c r="F239" s="172"/>
      <c r="G239" s="173">
        <f>ROUND(E239*F239,2)</f>
        <v>0</v>
      </c>
      <c r="H239" s="160">
        <v>39.03</v>
      </c>
      <c r="I239" s="159">
        <f>ROUND(E239*H239,2)</f>
        <v>70.25</v>
      </c>
      <c r="J239" s="160">
        <v>201.47</v>
      </c>
      <c r="K239" s="159">
        <f>ROUND(E239*J239,2)</f>
        <v>362.65</v>
      </c>
      <c r="L239" s="159">
        <v>15</v>
      </c>
      <c r="M239" s="159">
        <f>G239*(1+L239/100)</f>
        <v>0</v>
      </c>
      <c r="N239" s="159">
        <v>1.5100000000000001E-3</v>
      </c>
      <c r="O239" s="159">
        <f>ROUND(E239*N239,2)</f>
        <v>0</v>
      </c>
      <c r="P239" s="159">
        <v>0</v>
      </c>
      <c r="Q239" s="159">
        <f>ROUND(E239*P239,2)</f>
        <v>0</v>
      </c>
      <c r="R239" s="159"/>
      <c r="S239" s="159" t="s">
        <v>142</v>
      </c>
      <c r="T239" s="159" t="s">
        <v>142</v>
      </c>
      <c r="U239" s="159">
        <v>0.4</v>
      </c>
      <c r="V239" s="159">
        <f>ROUND(E239*U239,2)</f>
        <v>0.72</v>
      </c>
      <c r="W239" s="159"/>
      <c r="X239" s="159" t="s">
        <v>168</v>
      </c>
      <c r="Y239" s="150"/>
      <c r="Z239" s="150"/>
      <c r="AA239" s="150"/>
      <c r="AB239" s="150"/>
      <c r="AC239" s="150"/>
      <c r="AD239" s="150"/>
      <c r="AE239" s="150"/>
      <c r="AF239" s="150"/>
      <c r="AG239" s="150" t="s">
        <v>169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5">
      <c r="A240" s="157"/>
      <c r="B240" s="158"/>
      <c r="C240" s="191" t="s">
        <v>496</v>
      </c>
      <c r="D240" s="187"/>
      <c r="E240" s="188">
        <v>1.8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171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5">
      <c r="A241" s="168">
        <v>118</v>
      </c>
      <c r="B241" s="169" t="s">
        <v>497</v>
      </c>
      <c r="C241" s="183" t="s">
        <v>498</v>
      </c>
      <c r="D241" s="170" t="s">
        <v>179</v>
      </c>
      <c r="E241" s="171">
        <v>17.666250000000002</v>
      </c>
      <c r="F241" s="172"/>
      <c r="G241" s="173">
        <f>ROUND(E241*F241,2)</f>
        <v>0</v>
      </c>
      <c r="H241" s="160">
        <v>400</v>
      </c>
      <c r="I241" s="159">
        <f>ROUND(E241*H241,2)</f>
        <v>7066.5</v>
      </c>
      <c r="J241" s="160">
        <v>0</v>
      </c>
      <c r="K241" s="159">
        <f>ROUND(E241*J241,2)</f>
        <v>0</v>
      </c>
      <c r="L241" s="159">
        <v>15</v>
      </c>
      <c r="M241" s="159">
        <f>G241*(1+L241/100)</f>
        <v>0</v>
      </c>
      <c r="N241" s="159">
        <v>0</v>
      </c>
      <c r="O241" s="159">
        <f>ROUND(E241*N241,2)</f>
        <v>0</v>
      </c>
      <c r="P241" s="159">
        <v>0</v>
      </c>
      <c r="Q241" s="159">
        <f>ROUND(E241*P241,2)</f>
        <v>0</v>
      </c>
      <c r="R241" s="159"/>
      <c r="S241" s="159" t="s">
        <v>154</v>
      </c>
      <c r="T241" s="159" t="s">
        <v>143</v>
      </c>
      <c r="U241" s="159">
        <v>0</v>
      </c>
      <c r="V241" s="159">
        <f>ROUND(E241*U241,2)</f>
        <v>0</v>
      </c>
      <c r="W241" s="159"/>
      <c r="X241" s="159" t="s">
        <v>205</v>
      </c>
      <c r="Y241" s="150"/>
      <c r="Z241" s="150"/>
      <c r="AA241" s="150"/>
      <c r="AB241" s="150"/>
      <c r="AC241" s="150"/>
      <c r="AD241" s="150"/>
      <c r="AE241" s="150"/>
      <c r="AF241" s="150"/>
      <c r="AG241" s="150" t="s">
        <v>362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5">
      <c r="A242" s="157"/>
      <c r="B242" s="158"/>
      <c r="C242" s="192" t="s">
        <v>471</v>
      </c>
      <c r="D242" s="189"/>
      <c r="E242" s="190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171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5">
      <c r="A243" s="157"/>
      <c r="B243" s="158"/>
      <c r="C243" s="193" t="s">
        <v>499</v>
      </c>
      <c r="D243" s="189"/>
      <c r="E243" s="190">
        <v>15.4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171</v>
      </c>
      <c r="AH243" s="150">
        <v>2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5">
      <c r="A244" s="157"/>
      <c r="B244" s="158"/>
      <c r="C244" s="193" t="s">
        <v>500</v>
      </c>
      <c r="D244" s="189"/>
      <c r="E244" s="190">
        <v>-1.2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171</v>
      </c>
      <c r="AH244" s="150">
        <v>2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5">
      <c r="A245" s="157"/>
      <c r="B245" s="158"/>
      <c r="C245" s="193" t="s">
        <v>501</v>
      </c>
      <c r="D245" s="189"/>
      <c r="E245" s="190">
        <v>2.625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171</v>
      </c>
      <c r="AH245" s="150">
        <v>2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5">
      <c r="A246" s="157"/>
      <c r="B246" s="158"/>
      <c r="C246" s="192" t="s">
        <v>474</v>
      </c>
      <c r="D246" s="189"/>
      <c r="E246" s="190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171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5">
      <c r="A247" s="157"/>
      <c r="B247" s="158"/>
      <c r="C247" s="191" t="s">
        <v>502</v>
      </c>
      <c r="D247" s="187"/>
      <c r="E247" s="188">
        <v>17.666250000000002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171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5">
      <c r="A248" s="174">
        <v>119</v>
      </c>
      <c r="B248" s="175" t="s">
        <v>503</v>
      </c>
      <c r="C248" s="182" t="s">
        <v>504</v>
      </c>
      <c r="D248" s="176" t="s">
        <v>184</v>
      </c>
      <c r="E248" s="177">
        <v>6</v>
      </c>
      <c r="F248" s="178"/>
      <c r="G248" s="179">
        <f>ROUND(E248*F248,2)</f>
        <v>0</v>
      </c>
      <c r="H248" s="160">
        <v>87</v>
      </c>
      <c r="I248" s="159">
        <f>ROUND(E248*H248,2)</f>
        <v>522</v>
      </c>
      <c r="J248" s="160">
        <v>0</v>
      </c>
      <c r="K248" s="159">
        <f>ROUND(E248*J248,2)</f>
        <v>0</v>
      </c>
      <c r="L248" s="159">
        <v>15</v>
      </c>
      <c r="M248" s="159">
        <f>G248*(1+L248/100)</f>
        <v>0</v>
      </c>
      <c r="N248" s="159">
        <v>2.2000000000000001E-4</v>
      </c>
      <c r="O248" s="159">
        <f>ROUND(E248*N248,2)</f>
        <v>0</v>
      </c>
      <c r="P248" s="159">
        <v>0</v>
      </c>
      <c r="Q248" s="159">
        <f>ROUND(E248*P248,2)</f>
        <v>0</v>
      </c>
      <c r="R248" s="159"/>
      <c r="S248" s="159" t="s">
        <v>154</v>
      </c>
      <c r="T248" s="159" t="s">
        <v>143</v>
      </c>
      <c r="U248" s="159">
        <v>0</v>
      </c>
      <c r="V248" s="159">
        <f>ROUND(E248*U248,2)</f>
        <v>0</v>
      </c>
      <c r="W248" s="159"/>
      <c r="X248" s="159" t="s">
        <v>205</v>
      </c>
      <c r="Y248" s="150"/>
      <c r="Z248" s="150"/>
      <c r="AA248" s="150"/>
      <c r="AB248" s="150"/>
      <c r="AC248" s="150"/>
      <c r="AD248" s="150"/>
      <c r="AE248" s="150"/>
      <c r="AF248" s="150"/>
      <c r="AG248" s="150" t="s">
        <v>362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5">
      <c r="A249" s="174">
        <v>120</v>
      </c>
      <c r="B249" s="175" t="s">
        <v>505</v>
      </c>
      <c r="C249" s="182" t="s">
        <v>506</v>
      </c>
      <c r="D249" s="176" t="s">
        <v>0</v>
      </c>
      <c r="E249" s="177">
        <v>236.22800000000001</v>
      </c>
      <c r="F249" s="178"/>
      <c r="G249" s="179">
        <f>ROUND(E249*F249,2)</f>
        <v>0</v>
      </c>
      <c r="H249" s="160">
        <v>0</v>
      </c>
      <c r="I249" s="159">
        <f>ROUND(E249*H249,2)</f>
        <v>0</v>
      </c>
      <c r="J249" s="160">
        <v>3.75</v>
      </c>
      <c r="K249" s="159">
        <f>ROUND(E249*J249,2)</f>
        <v>885.86</v>
      </c>
      <c r="L249" s="159">
        <v>15</v>
      </c>
      <c r="M249" s="159">
        <f>G249*(1+L249/100)</f>
        <v>0</v>
      </c>
      <c r="N249" s="159">
        <v>0</v>
      </c>
      <c r="O249" s="159">
        <f>ROUND(E249*N249,2)</f>
        <v>0</v>
      </c>
      <c r="P249" s="159">
        <v>0</v>
      </c>
      <c r="Q249" s="159">
        <f>ROUND(E249*P249,2)</f>
        <v>0</v>
      </c>
      <c r="R249" s="159"/>
      <c r="S249" s="159" t="s">
        <v>142</v>
      </c>
      <c r="T249" s="159" t="s">
        <v>142</v>
      </c>
      <c r="U249" s="159">
        <v>0</v>
      </c>
      <c r="V249" s="159">
        <f>ROUND(E249*U249,2)</f>
        <v>0</v>
      </c>
      <c r="W249" s="159"/>
      <c r="X249" s="159" t="s">
        <v>279</v>
      </c>
      <c r="Y249" s="150"/>
      <c r="Z249" s="150"/>
      <c r="AA249" s="150"/>
      <c r="AB249" s="150"/>
      <c r="AC249" s="150"/>
      <c r="AD249" s="150"/>
      <c r="AE249" s="150"/>
      <c r="AF249" s="150"/>
      <c r="AG249" s="150" t="s">
        <v>280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x14ac:dyDescent="0.25">
      <c r="A250" s="162" t="s">
        <v>137</v>
      </c>
      <c r="B250" s="163" t="s">
        <v>97</v>
      </c>
      <c r="C250" s="181" t="s">
        <v>98</v>
      </c>
      <c r="D250" s="164"/>
      <c r="E250" s="165"/>
      <c r="F250" s="166"/>
      <c r="G250" s="167">
        <f>SUMIF(AG251:AG257,"&lt;&gt;NOR",G251:G257)</f>
        <v>0</v>
      </c>
      <c r="H250" s="161"/>
      <c r="I250" s="161">
        <f>SUM(I251:I257)</f>
        <v>570.47</v>
      </c>
      <c r="J250" s="161"/>
      <c r="K250" s="161">
        <f>SUM(K251:K257)</f>
        <v>1407.8899999999999</v>
      </c>
      <c r="L250" s="161"/>
      <c r="M250" s="161">
        <f>SUM(M251:M257)</f>
        <v>0</v>
      </c>
      <c r="N250" s="161"/>
      <c r="O250" s="161">
        <f>SUM(O251:O257)</f>
        <v>0</v>
      </c>
      <c r="P250" s="161"/>
      <c r="Q250" s="161">
        <f>SUM(Q251:Q257)</f>
        <v>0</v>
      </c>
      <c r="R250" s="161"/>
      <c r="S250" s="161"/>
      <c r="T250" s="161"/>
      <c r="U250" s="161"/>
      <c r="V250" s="161">
        <f>SUM(V251:V257)</f>
        <v>2.88</v>
      </c>
      <c r="W250" s="161"/>
      <c r="X250" s="161"/>
      <c r="AG250" t="s">
        <v>138</v>
      </c>
    </row>
    <row r="251" spans="1:60" outlineLevel="1" x14ac:dyDescent="0.25">
      <c r="A251" s="168">
        <v>121</v>
      </c>
      <c r="B251" s="169" t="s">
        <v>507</v>
      </c>
      <c r="C251" s="183" t="s">
        <v>508</v>
      </c>
      <c r="D251" s="170" t="s">
        <v>179</v>
      </c>
      <c r="E251" s="171">
        <v>3.84</v>
      </c>
      <c r="F251" s="172"/>
      <c r="G251" s="173">
        <f>ROUND(E251*F251,2)</f>
        <v>0</v>
      </c>
      <c r="H251" s="160">
        <v>72.930000000000007</v>
      </c>
      <c r="I251" s="159">
        <f>ROUND(E251*H251,2)</f>
        <v>280.05</v>
      </c>
      <c r="J251" s="160">
        <v>70.069999999999993</v>
      </c>
      <c r="K251" s="159">
        <f>ROUND(E251*J251,2)</f>
        <v>269.07</v>
      </c>
      <c r="L251" s="159">
        <v>15</v>
      </c>
      <c r="M251" s="159">
        <f>G251*(1+L251/100)</f>
        <v>0</v>
      </c>
      <c r="N251" s="159">
        <v>3.6999999999999999E-4</v>
      </c>
      <c r="O251" s="159">
        <f>ROUND(E251*N251,2)</f>
        <v>0</v>
      </c>
      <c r="P251" s="159">
        <v>0</v>
      </c>
      <c r="Q251" s="159">
        <f>ROUND(E251*P251,2)</f>
        <v>0</v>
      </c>
      <c r="R251" s="159"/>
      <c r="S251" s="159" t="s">
        <v>142</v>
      </c>
      <c r="T251" s="159" t="s">
        <v>142</v>
      </c>
      <c r="U251" s="159">
        <v>0.13900000000000001</v>
      </c>
      <c r="V251" s="159">
        <f>ROUND(E251*U251,2)</f>
        <v>0.53</v>
      </c>
      <c r="W251" s="159"/>
      <c r="X251" s="159" t="s">
        <v>168</v>
      </c>
      <c r="Y251" s="150"/>
      <c r="Z251" s="150"/>
      <c r="AA251" s="150"/>
      <c r="AB251" s="150"/>
      <c r="AC251" s="150"/>
      <c r="AD251" s="150"/>
      <c r="AE251" s="150"/>
      <c r="AF251" s="150"/>
      <c r="AG251" s="150" t="s">
        <v>169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5">
      <c r="A252" s="157"/>
      <c r="B252" s="158"/>
      <c r="C252" s="191" t="s">
        <v>509</v>
      </c>
      <c r="D252" s="187"/>
      <c r="E252" s="188">
        <v>3.84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171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5">
      <c r="A253" s="168">
        <v>122</v>
      </c>
      <c r="B253" s="169" t="s">
        <v>510</v>
      </c>
      <c r="C253" s="183" t="s">
        <v>511</v>
      </c>
      <c r="D253" s="170" t="s">
        <v>184</v>
      </c>
      <c r="E253" s="171">
        <v>7</v>
      </c>
      <c r="F253" s="172"/>
      <c r="G253" s="173">
        <f>ROUND(E253*F253,2)</f>
        <v>0</v>
      </c>
      <c r="H253" s="160">
        <v>16.11</v>
      </c>
      <c r="I253" s="159">
        <f>ROUND(E253*H253,2)</f>
        <v>112.77</v>
      </c>
      <c r="J253" s="160">
        <v>58.49</v>
      </c>
      <c r="K253" s="159">
        <f>ROUND(E253*J253,2)</f>
        <v>409.43</v>
      </c>
      <c r="L253" s="159">
        <v>15</v>
      </c>
      <c r="M253" s="159">
        <f>G253*(1+L253/100)</f>
        <v>0</v>
      </c>
      <c r="N253" s="159">
        <v>9.0000000000000006E-5</v>
      </c>
      <c r="O253" s="159">
        <f>ROUND(E253*N253,2)</f>
        <v>0</v>
      </c>
      <c r="P253" s="159">
        <v>0</v>
      </c>
      <c r="Q253" s="159">
        <f>ROUND(E253*P253,2)</f>
        <v>0</v>
      </c>
      <c r="R253" s="159"/>
      <c r="S253" s="159" t="s">
        <v>142</v>
      </c>
      <c r="T253" s="159" t="s">
        <v>142</v>
      </c>
      <c r="U253" s="159">
        <v>0.11600000000000001</v>
      </c>
      <c r="V253" s="159">
        <f>ROUND(E253*U253,2)</f>
        <v>0.81</v>
      </c>
      <c r="W253" s="159"/>
      <c r="X253" s="159" t="s">
        <v>168</v>
      </c>
      <c r="Y253" s="150"/>
      <c r="Z253" s="150"/>
      <c r="AA253" s="150"/>
      <c r="AB253" s="150"/>
      <c r="AC253" s="150"/>
      <c r="AD253" s="150"/>
      <c r="AE253" s="150"/>
      <c r="AF253" s="150"/>
      <c r="AG253" s="150" t="s">
        <v>169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5">
      <c r="A254" s="157"/>
      <c r="B254" s="158"/>
      <c r="C254" s="191" t="s">
        <v>647</v>
      </c>
      <c r="D254" s="187"/>
      <c r="E254" s="188">
        <v>7</v>
      </c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171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5">
      <c r="A255" s="168">
        <v>123</v>
      </c>
      <c r="B255" s="169" t="s">
        <v>513</v>
      </c>
      <c r="C255" s="183" t="s">
        <v>514</v>
      </c>
      <c r="D255" s="170" t="s">
        <v>179</v>
      </c>
      <c r="E255" s="171">
        <v>3.7250000000000001</v>
      </c>
      <c r="F255" s="172"/>
      <c r="G255" s="173">
        <f>ROUND(E255*F255,2)</f>
        <v>0</v>
      </c>
      <c r="H255" s="160">
        <v>47.69</v>
      </c>
      <c r="I255" s="159">
        <f>ROUND(E255*H255,2)</f>
        <v>177.65</v>
      </c>
      <c r="J255" s="160">
        <v>195.81</v>
      </c>
      <c r="K255" s="159">
        <f>ROUND(E255*J255,2)</f>
        <v>729.39</v>
      </c>
      <c r="L255" s="159">
        <v>15</v>
      </c>
      <c r="M255" s="159">
        <f>G255*(1+L255/100)</f>
        <v>0</v>
      </c>
      <c r="N255" s="159">
        <v>3.6000000000000002E-4</v>
      </c>
      <c r="O255" s="159">
        <f>ROUND(E255*N255,2)</f>
        <v>0</v>
      </c>
      <c r="P255" s="159">
        <v>0</v>
      </c>
      <c r="Q255" s="159">
        <f>ROUND(E255*P255,2)</f>
        <v>0</v>
      </c>
      <c r="R255" s="159"/>
      <c r="S255" s="159" t="s">
        <v>154</v>
      </c>
      <c r="T255" s="159" t="s">
        <v>143</v>
      </c>
      <c r="U255" s="159">
        <v>0.41299999999999998</v>
      </c>
      <c r="V255" s="159">
        <f>ROUND(E255*U255,2)</f>
        <v>1.54</v>
      </c>
      <c r="W255" s="159"/>
      <c r="X255" s="159" t="s">
        <v>168</v>
      </c>
      <c r="Y255" s="150"/>
      <c r="Z255" s="150"/>
      <c r="AA255" s="150"/>
      <c r="AB255" s="150"/>
      <c r="AC255" s="150"/>
      <c r="AD255" s="150"/>
      <c r="AE255" s="150"/>
      <c r="AF255" s="150"/>
      <c r="AG255" s="150" t="s">
        <v>169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5">
      <c r="A256" s="157"/>
      <c r="B256" s="158"/>
      <c r="C256" s="191" t="s">
        <v>515</v>
      </c>
      <c r="D256" s="187"/>
      <c r="E256" s="188">
        <v>1.2250000000000001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171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5">
      <c r="A257" s="157"/>
      <c r="B257" s="158"/>
      <c r="C257" s="191" t="s">
        <v>516</v>
      </c>
      <c r="D257" s="187"/>
      <c r="E257" s="188">
        <v>2.5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171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x14ac:dyDescent="0.25">
      <c r="A258" s="162" t="s">
        <v>137</v>
      </c>
      <c r="B258" s="163" t="s">
        <v>99</v>
      </c>
      <c r="C258" s="181" t="s">
        <v>100</v>
      </c>
      <c r="D258" s="164"/>
      <c r="E258" s="165"/>
      <c r="F258" s="166"/>
      <c r="G258" s="167">
        <f>SUMIF(AG259:AG292,"&lt;&gt;NOR",G259:G292)</f>
        <v>0</v>
      </c>
      <c r="H258" s="161"/>
      <c r="I258" s="161">
        <f>SUM(I259:I292)</f>
        <v>1095.48</v>
      </c>
      <c r="J258" s="161"/>
      <c r="K258" s="161">
        <f>SUM(K259:K292)</f>
        <v>10042.25</v>
      </c>
      <c r="L258" s="161"/>
      <c r="M258" s="161">
        <f>SUM(M259:M292)</f>
        <v>0</v>
      </c>
      <c r="N258" s="161"/>
      <c r="O258" s="161">
        <f>SUM(O259:O292)</f>
        <v>0.04</v>
      </c>
      <c r="P258" s="161"/>
      <c r="Q258" s="161">
        <f>SUM(Q259:Q292)</f>
        <v>0</v>
      </c>
      <c r="R258" s="161"/>
      <c r="S258" s="161"/>
      <c r="T258" s="161"/>
      <c r="U258" s="161"/>
      <c r="V258" s="161">
        <f>SUM(V259:V292)</f>
        <v>20.13</v>
      </c>
      <c r="W258" s="161"/>
      <c r="X258" s="161"/>
      <c r="AG258" t="s">
        <v>138</v>
      </c>
    </row>
    <row r="259" spans="1:60" outlineLevel="1" x14ac:dyDescent="0.25">
      <c r="A259" s="168">
        <v>124</v>
      </c>
      <c r="B259" s="169" t="s">
        <v>517</v>
      </c>
      <c r="C259" s="183" t="s">
        <v>518</v>
      </c>
      <c r="D259" s="170" t="s">
        <v>179</v>
      </c>
      <c r="E259" s="171">
        <v>88.36</v>
      </c>
      <c r="F259" s="172"/>
      <c r="G259" s="173">
        <f>ROUND(E259*F259,2)</f>
        <v>0</v>
      </c>
      <c r="H259" s="160">
        <v>0.1</v>
      </c>
      <c r="I259" s="159">
        <f>ROUND(E259*H259,2)</f>
        <v>8.84</v>
      </c>
      <c r="J259" s="160">
        <v>34</v>
      </c>
      <c r="K259" s="159">
        <f>ROUND(E259*J259,2)</f>
        <v>3004.24</v>
      </c>
      <c r="L259" s="159">
        <v>15</v>
      </c>
      <c r="M259" s="159">
        <f>G259*(1+L259/100)</f>
        <v>0</v>
      </c>
      <c r="N259" s="159">
        <v>0</v>
      </c>
      <c r="O259" s="159">
        <f>ROUND(E259*N259,2)</f>
        <v>0</v>
      </c>
      <c r="P259" s="159">
        <v>0</v>
      </c>
      <c r="Q259" s="159">
        <f>ROUND(E259*P259,2)</f>
        <v>0</v>
      </c>
      <c r="R259" s="159"/>
      <c r="S259" s="159" t="s">
        <v>142</v>
      </c>
      <c r="T259" s="159" t="s">
        <v>142</v>
      </c>
      <c r="U259" s="159">
        <v>6.9709999999999994E-2</v>
      </c>
      <c r="V259" s="159">
        <f>ROUND(E259*U259,2)</f>
        <v>6.16</v>
      </c>
      <c r="W259" s="159"/>
      <c r="X259" s="159" t="s">
        <v>168</v>
      </c>
      <c r="Y259" s="150"/>
      <c r="Z259" s="150"/>
      <c r="AA259" s="150"/>
      <c r="AB259" s="150"/>
      <c r="AC259" s="150"/>
      <c r="AD259" s="150"/>
      <c r="AE259" s="150"/>
      <c r="AF259" s="150"/>
      <c r="AG259" s="150" t="s">
        <v>169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5">
      <c r="A260" s="157"/>
      <c r="B260" s="158"/>
      <c r="C260" s="191" t="s">
        <v>519</v>
      </c>
      <c r="D260" s="187"/>
      <c r="E260" s="188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171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5">
      <c r="A261" s="157"/>
      <c r="B261" s="158"/>
      <c r="C261" s="191" t="s">
        <v>214</v>
      </c>
      <c r="D261" s="187"/>
      <c r="E261" s="188">
        <v>14.3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171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5">
      <c r="A262" s="157"/>
      <c r="B262" s="158"/>
      <c r="C262" s="191" t="s">
        <v>217</v>
      </c>
      <c r="D262" s="187"/>
      <c r="E262" s="188">
        <v>54.86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171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5">
      <c r="A263" s="157"/>
      <c r="B263" s="158"/>
      <c r="C263" s="191" t="s">
        <v>520</v>
      </c>
      <c r="D263" s="187"/>
      <c r="E263" s="188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171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5">
      <c r="A264" s="157"/>
      <c r="B264" s="158"/>
      <c r="C264" s="191" t="s">
        <v>229</v>
      </c>
      <c r="D264" s="187"/>
      <c r="E264" s="188">
        <v>19.2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171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5">
      <c r="A265" s="168">
        <v>125</v>
      </c>
      <c r="B265" s="169" t="s">
        <v>521</v>
      </c>
      <c r="C265" s="183" t="s">
        <v>522</v>
      </c>
      <c r="D265" s="170" t="s">
        <v>179</v>
      </c>
      <c r="E265" s="171">
        <v>79.73</v>
      </c>
      <c r="F265" s="172"/>
      <c r="G265" s="173">
        <f>ROUND(E265*F265,2)</f>
        <v>0</v>
      </c>
      <c r="H265" s="160">
        <v>4.68</v>
      </c>
      <c r="I265" s="159">
        <f>ROUND(E265*H265,2)</f>
        <v>373.14</v>
      </c>
      <c r="J265" s="160">
        <v>16.420000000000002</v>
      </c>
      <c r="K265" s="159">
        <f>ROUND(E265*J265,2)</f>
        <v>1309.17</v>
      </c>
      <c r="L265" s="159">
        <v>15</v>
      </c>
      <c r="M265" s="159">
        <f>G265*(1+L265/100)</f>
        <v>0</v>
      </c>
      <c r="N265" s="159">
        <v>6.9999999999999994E-5</v>
      </c>
      <c r="O265" s="159">
        <f>ROUND(E265*N265,2)</f>
        <v>0.01</v>
      </c>
      <c r="P265" s="159">
        <v>0</v>
      </c>
      <c r="Q265" s="159">
        <f>ROUND(E265*P265,2)</f>
        <v>0</v>
      </c>
      <c r="R265" s="159"/>
      <c r="S265" s="159" t="s">
        <v>142</v>
      </c>
      <c r="T265" s="159" t="s">
        <v>142</v>
      </c>
      <c r="U265" s="159">
        <v>3.2480000000000002E-2</v>
      </c>
      <c r="V265" s="159">
        <f>ROUND(E265*U265,2)</f>
        <v>2.59</v>
      </c>
      <c r="W265" s="159"/>
      <c r="X265" s="159" t="s">
        <v>168</v>
      </c>
      <c r="Y265" s="150"/>
      <c r="Z265" s="150"/>
      <c r="AA265" s="150"/>
      <c r="AB265" s="150"/>
      <c r="AC265" s="150"/>
      <c r="AD265" s="150"/>
      <c r="AE265" s="150"/>
      <c r="AF265" s="150"/>
      <c r="AG265" s="150" t="s">
        <v>169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5">
      <c r="A266" s="157"/>
      <c r="B266" s="158"/>
      <c r="C266" s="191" t="s">
        <v>520</v>
      </c>
      <c r="D266" s="187"/>
      <c r="E266" s="188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171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5">
      <c r="A267" s="157"/>
      <c r="B267" s="158"/>
      <c r="C267" s="191" t="s">
        <v>192</v>
      </c>
      <c r="D267" s="187"/>
      <c r="E267" s="188">
        <v>3.68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171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5">
      <c r="A268" s="157"/>
      <c r="B268" s="158"/>
      <c r="C268" s="191" t="s">
        <v>258</v>
      </c>
      <c r="D268" s="187"/>
      <c r="E268" s="188">
        <v>3.46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171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5">
      <c r="A269" s="157"/>
      <c r="B269" s="158"/>
      <c r="C269" s="191" t="s">
        <v>519</v>
      </c>
      <c r="D269" s="187"/>
      <c r="E269" s="188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171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5">
      <c r="A270" s="157"/>
      <c r="B270" s="158"/>
      <c r="C270" s="191" t="s">
        <v>214</v>
      </c>
      <c r="D270" s="187"/>
      <c r="E270" s="188">
        <v>14.3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171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5">
      <c r="A271" s="157"/>
      <c r="B271" s="158"/>
      <c r="C271" s="191" t="s">
        <v>523</v>
      </c>
      <c r="D271" s="187"/>
      <c r="E271" s="188">
        <v>-3.2</v>
      </c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0"/>
      <c r="Z271" s="150"/>
      <c r="AA271" s="150"/>
      <c r="AB271" s="150"/>
      <c r="AC271" s="150"/>
      <c r="AD271" s="150"/>
      <c r="AE271" s="150"/>
      <c r="AF271" s="150"/>
      <c r="AG271" s="150" t="s">
        <v>171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5">
      <c r="A272" s="157"/>
      <c r="B272" s="158"/>
      <c r="C272" s="191" t="s">
        <v>217</v>
      </c>
      <c r="D272" s="187"/>
      <c r="E272" s="188">
        <v>54.86</v>
      </c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171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5">
      <c r="A273" s="157"/>
      <c r="B273" s="158"/>
      <c r="C273" s="191" t="s">
        <v>218</v>
      </c>
      <c r="D273" s="187"/>
      <c r="E273" s="188">
        <v>-1.6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171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5">
      <c r="A274" s="157"/>
      <c r="B274" s="158"/>
      <c r="C274" s="191" t="s">
        <v>219</v>
      </c>
      <c r="D274" s="187"/>
      <c r="E274" s="188">
        <v>-1.35</v>
      </c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171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5">
      <c r="A275" s="157"/>
      <c r="B275" s="158"/>
      <c r="C275" s="191" t="s">
        <v>220</v>
      </c>
      <c r="D275" s="187"/>
      <c r="E275" s="188">
        <v>-3.6</v>
      </c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171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5">
      <c r="A276" s="157"/>
      <c r="B276" s="158"/>
      <c r="C276" s="191" t="s">
        <v>221</v>
      </c>
      <c r="D276" s="187"/>
      <c r="E276" s="188">
        <v>4.78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171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5">
      <c r="A277" s="157"/>
      <c r="B277" s="158"/>
      <c r="C277" s="191" t="s">
        <v>222</v>
      </c>
      <c r="D277" s="187"/>
      <c r="E277" s="188">
        <v>3.78</v>
      </c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171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5">
      <c r="A278" s="157"/>
      <c r="B278" s="158"/>
      <c r="C278" s="191" t="s">
        <v>524</v>
      </c>
      <c r="D278" s="187"/>
      <c r="E278" s="188">
        <v>4.62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171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5">
      <c r="A279" s="168">
        <v>126</v>
      </c>
      <c r="B279" s="169" t="s">
        <v>525</v>
      </c>
      <c r="C279" s="183" t="s">
        <v>526</v>
      </c>
      <c r="D279" s="170" t="s">
        <v>179</v>
      </c>
      <c r="E279" s="171">
        <v>108.1</v>
      </c>
      <c r="F279" s="172"/>
      <c r="G279" s="173">
        <f>ROUND(E279*F279,2)</f>
        <v>0</v>
      </c>
      <c r="H279" s="160">
        <v>4.21</v>
      </c>
      <c r="I279" s="159">
        <f>ROUND(E279*H279,2)</f>
        <v>455.1</v>
      </c>
      <c r="J279" s="160">
        <v>51.39</v>
      </c>
      <c r="K279" s="159">
        <f>ROUND(E279*J279,2)</f>
        <v>5555.26</v>
      </c>
      <c r="L279" s="159">
        <v>15</v>
      </c>
      <c r="M279" s="159">
        <f>G279*(1+L279/100)</f>
        <v>0</v>
      </c>
      <c r="N279" s="159">
        <v>1.3999999999999999E-4</v>
      </c>
      <c r="O279" s="159">
        <f>ROUND(E279*N279,2)</f>
        <v>0.02</v>
      </c>
      <c r="P279" s="159">
        <v>0</v>
      </c>
      <c r="Q279" s="159">
        <f>ROUND(E279*P279,2)</f>
        <v>0</v>
      </c>
      <c r="R279" s="159"/>
      <c r="S279" s="159" t="s">
        <v>142</v>
      </c>
      <c r="T279" s="159" t="s">
        <v>142</v>
      </c>
      <c r="U279" s="159">
        <v>0.10191</v>
      </c>
      <c r="V279" s="159">
        <f>ROUND(E279*U279,2)</f>
        <v>11.02</v>
      </c>
      <c r="W279" s="159"/>
      <c r="X279" s="159" t="s">
        <v>168</v>
      </c>
      <c r="Y279" s="150"/>
      <c r="Z279" s="150"/>
      <c r="AA279" s="150"/>
      <c r="AB279" s="150"/>
      <c r="AC279" s="150"/>
      <c r="AD279" s="150"/>
      <c r="AE279" s="150"/>
      <c r="AF279" s="150"/>
      <c r="AG279" s="150" t="s">
        <v>169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5">
      <c r="A280" s="157"/>
      <c r="B280" s="158"/>
      <c r="C280" s="191" t="s">
        <v>519</v>
      </c>
      <c r="D280" s="187"/>
      <c r="E280" s="188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171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5">
      <c r="A281" s="157"/>
      <c r="B281" s="158"/>
      <c r="C281" s="191" t="s">
        <v>527</v>
      </c>
      <c r="D281" s="187"/>
      <c r="E281" s="188">
        <v>20.28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171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5">
      <c r="A282" s="157"/>
      <c r="B282" s="158"/>
      <c r="C282" s="191" t="s">
        <v>217</v>
      </c>
      <c r="D282" s="187"/>
      <c r="E282" s="188">
        <v>54.86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171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5">
      <c r="A283" s="157"/>
      <c r="B283" s="158"/>
      <c r="C283" s="191" t="s">
        <v>524</v>
      </c>
      <c r="D283" s="187"/>
      <c r="E283" s="188">
        <v>4.62</v>
      </c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171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5">
      <c r="A284" s="157"/>
      <c r="B284" s="158"/>
      <c r="C284" s="191" t="s">
        <v>520</v>
      </c>
      <c r="D284" s="187"/>
      <c r="E284" s="188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171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5">
      <c r="A285" s="157"/>
      <c r="B285" s="158"/>
      <c r="C285" s="191" t="s">
        <v>229</v>
      </c>
      <c r="D285" s="187"/>
      <c r="E285" s="188">
        <v>19.2</v>
      </c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171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5">
      <c r="A286" s="157"/>
      <c r="B286" s="158"/>
      <c r="C286" s="191" t="s">
        <v>192</v>
      </c>
      <c r="D286" s="187"/>
      <c r="E286" s="188">
        <v>3.68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171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5">
      <c r="A287" s="157"/>
      <c r="B287" s="158"/>
      <c r="C287" s="191" t="s">
        <v>258</v>
      </c>
      <c r="D287" s="187"/>
      <c r="E287" s="188">
        <v>3.46</v>
      </c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171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5">
      <c r="A288" s="157"/>
      <c r="B288" s="158"/>
      <c r="C288" s="191" t="s">
        <v>664</v>
      </c>
      <c r="D288" s="187"/>
      <c r="E288" s="188">
        <v>2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171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5">
      <c r="A289" s="168">
        <v>127</v>
      </c>
      <c r="B289" s="169" t="s">
        <v>528</v>
      </c>
      <c r="C289" s="183" t="s">
        <v>529</v>
      </c>
      <c r="D289" s="170" t="s">
        <v>179</v>
      </c>
      <c r="E289" s="171">
        <v>26.34</v>
      </c>
      <c r="F289" s="172"/>
      <c r="G289" s="173">
        <f>ROUND(E289*F289,2)</f>
        <v>0</v>
      </c>
      <c r="H289" s="160">
        <v>9.81</v>
      </c>
      <c r="I289" s="159">
        <f>ROUND(E289*H289,2)</f>
        <v>258.39999999999998</v>
      </c>
      <c r="J289" s="160">
        <v>6.59</v>
      </c>
      <c r="K289" s="159">
        <f>ROUND(E289*J289,2)</f>
        <v>173.58</v>
      </c>
      <c r="L289" s="159">
        <v>15</v>
      </c>
      <c r="M289" s="159">
        <f>G289*(1+L289/100)</f>
        <v>0</v>
      </c>
      <c r="N289" s="159">
        <v>3.5E-4</v>
      </c>
      <c r="O289" s="159">
        <f>ROUND(E289*N289,2)</f>
        <v>0.01</v>
      </c>
      <c r="P289" s="159">
        <v>0</v>
      </c>
      <c r="Q289" s="159">
        <f>ROUND(E289*P289,2)</f>
        <v>0</v>
      </c>
      <c r="R289" s="159"/>
      <c r="S289" s="159" t="s">
        <v>142</v>
      </c>
      <c r="T289" s="159" t="s">
        <v>142</v>
      </c>
      <c r="U289" s="159">
        <v>1.35E-2</v>
      </c>
      <c r="V289" s="159">
        <f>ROUND(E289*U289,2)</f>
        <v>0.36</v>
      </c>
      <c r="W289" s="159"/>
      <c r="X289" s="159" t="s">
        <v>168</v>
      </c>
      <c r="Y289" s="150"/>
      <c r="Z289" s="150"/>
      <c r="AA289" s="150"/>
      <c r="AB289" s="150"/>
      <c r="AC289" s="150"/>
      <c r="AD289" s="150"/>
      <c r="AE289" s="150"/>
      <c r="AF289" s="150"/>
      <c r="AG289" s="150" t="s">
        <v>169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5">
      <c r="A290" s="157"/>
      <c r="B290" s="158"/>
      <c r="C290" s="191" t="s">
        <v>229</v>
      </c>
      <c r="D290" s="187"/>
      <c r="E290" s="188">
        <v>19.2</v>
      </c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171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5">
      <c r="A291" s="157"/>
      <c r="B291" s="158"/>
      <c r="C291" s="191" t="s">
        <v>192</v>
      </c>
      <c r="D291" s="187"/>
      <c r="E291" s="188">
        <v>3.68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171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5">
      <c r="A292" s="157"/>
      <c r="B292" s="158"/>
      <c r="C292" s="191" t="s">
        <v>258</v>
      </c>
      <c r="D292" s="187"/>
      <c r="E292" s="188">
        <v>3.46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171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x14ac:dyDescent="0.25">
      <c r="A293" s="162" t="s">
        <v>137</v>
      </c>
      <c r="B293" s="163" t="s">
        <v>101</v>
      </c>
      <c r="C293" s="181" t="s">
        <v>102</v>
      </c>
      <c r="D293" s="164"/>
      <c r="E293" s="165"/>
      <c r="F293" s="166"/>
      <c r="G293" s="167">
        <f>SUMIF(AG294:AG294,"&lt;&gt;NOR",G294:G294)</f>
        <v>0</v>
      </c>
      <c r="H293" s="161"/>
      <c r="I293" s="161">
        <f>SUM(I294:I294)</f>
        <v>0</v>
      </c>
      <c r="J293" s="161"/>
      <c r="K293" s="161">
        <f>SUM(K294:K294)</f>
        <v>639</v>
      </c>
      <c r="L293" s="161"/>
      <c r="M293" s="161">
        <f>SUM(M294:M294)</f>
        <v>0</v>
      </c>
      <c r="N293" s="161"/>
      <c r="O293" s="161">
        <f>SUM(O294:O294)</f>
        <v>0</v>
      </c>
      <c r="P293" s="161"/>
      <c r="Q293" s="161">
        <f>SUM(Q294:Q294)</f>
        <v>0.03</v>
      </c>
      <c r="R293" s="161"/>
      <c r="S293" s="161"/>
      <c r="T293" s="161"/>
      <c r="U293" s="161"/>
      <c r="V293" s="161">
        <f>SUM(V294:V294)</f>
        <v>1.27</v>
      </c>
      <c r="W293" s="161"/>
      <c r="X293" s="161"/>
      <c r="AG293" t="s">
        <v>138</v>
      </c>
    </row>
    <row r="294" spans="1:60" outlineLevel="1" x14ac:dyDescent="0.25">
      <c r="A294" s="174">
        <v>128</v>
      </c>
      <c r="B294" s="175" t="s">
        <v>530</v>
      </c>
      <c r="C294" s="182" t="s">
        <v>531</v>
      </c>
      <c r="D294" s="176" t="s">
        <v>174</v>
      </c>
      <c r="E294" s="177">
        <v>2</v>
      </c>
      <c r="F294" s="178"/>
      <c r="G294" s="179">
        <f>ROUND(E294*F294,2)</f>
        <v>0</v>
      </c>
      <c r="H294" s="160">
        <v>0</v>
      </c>
      <c r="I294" s="159">
        <f>ROUND(E294*H294,2)</f>
        <v>0</v>
      </c>
      <c r="J294" s="160">
        <v>319.5</v>
      </c>
      <c r="K294" s="159">
        <f>ROUND(E294*J294,2)</f>
        <v>639</v>
      </c>
      <c r="L294" s="159">
        <v>15</v>
      </c>
      <c r="M294" s="159">
        <f>G294*(1+L294/100)</f>
        <v>0</v>
      </c>
      <c r="N294" s="159">
        <v>0</v>
      </c>
      <c r="O294" s="159">
        <f>ROUND(E294*N294,2)</f>
        <v>0</v>
      </c>
      <c r="P294" s="159">
        <v>1.6E-2</v>
      </c>
      <c r="Q294" s="159">
        <f>ROUND(E294*P294,2)</f>
        <v>0.03</v>
      </c>
      <c r="R294" s="159"/>
      <c r="S294" s="159" t="s">
        <v>142</v>
      </c>
      <c r="T294" s="159" t="s">
        <v>142</v>
      </c>
      <c r="U294" s="159">
        <v>0.63390000000000002</v>
      </c>
      <c r="V294" s="159">
        <f>ROUND(E294*U294,2)</f>
        <v>1.27</v>
      </c>
      <c r="W294" s="159"/>
      <c r="X294" s="159" t="s">
        <v>168</v>
      </c>
      <c r="Y294" s="150"/>
      <c r="Z294" s="150"/>
      <c r="AA294" s="150"/>
      <c r="AB294" s="150"/>
      <c r="AC294" s="150"/>
      <c r="AD294" s="150"/>
      <c r="AE294" s="150"/>
      <c r="AF294" s="150"/>
      <c r="AG294" s="150" t="s">
        <v>169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x14ac:dyDescent="0.25">
      <c r="A295" s="162" t="s">
        <v>137</v>
      </c>
      <c r="B295" s="163" t="s">
        <v>103</v>
      </c>
      <c r="C295" s="181" t="s">
        <v>104</v>
      </c>
      <c r="D295" s="164"/>
      <c r="E295" s="165"/>
      <c r="F295" s="166"/>
      <c r="G295" s="167">
        <f>SUMIF(AG296:AG336,"&lt;&gt;NOR",G296:G336)</f>
        <v>0</v>
      </c>
      <c r="H295" s="161"/>
      <c r="I295" s="161">
        <f>SUM(I296:I336)</f>
        <v>20083.650000000001</v>
      </c>
      <c r="J295" s="161"/>
      <c r="K295" s="161">
        <f>SUM(K296:K336)</f>
        <v>19328.150000000001</v>
      </c>
      <c r="L295" s="161"/>
      <c r="M295" s="161">
        <f>SUM(M296:M336)</f>
        <v>0</v>
      </c>
      <c r="N295" s="161"/>
      <c r="O295" s="161">
        <f>SUM(O296:O336)</f>
        <v>15.09</v>
      </c>
      <c r="P295" s="161"/>
      <c r="Q295" s="161">
        <f>SUM(Q296:Q336)</f>
        <v>0</v>
      </c>
      <c r="R295" s="161"/>
      <c r="S295" s="161"/>
      <c r="T295" s="161"/>
      <c r="U295" s="161"/>
      <c r="V295" s="161">
        <f>SUM(V296:V336)</f>
        <v>25.170000000000005</v>
      </c>
      <c r="W295" s="161"/>
      <c r="X295" s="161"/>
      <c r="AG295" t="s">
        <v>138</v>
      </c>
    </row>
    <row r="296" spans="1:60" outlineLevel="1" x14ac:dyDescent="0.25">
      <c r="A296" s="174">
        <v>129</v>
      </c>
      <c r="B296" s="175" t="s">
        <v>532</v>
      </c>
      <c r="C296" s="182" t="s">
        <v>533</v>
      </c>
      <c r="D296" s="176" t="s">
        <v>174</v>
      </c>
      <c r="E296" s="177">
        <v>4</v>
      </c>
      <c r="F296" s="178"/>
      <c r="G296" s="179">
        <f t="shared" ref="G296:G312" si="35">ROUND(E296*F296,2)</f>
        <v>0</v>
      </c>
      <c r="H296" s="160">
        <v>0</v>
      </c>
      <c r="I296" s="159">
        <f t="shared" ref="I296:I312" si="36">ROUND(E296*H296,2)</f>
        <v>0</v>
      </c>
      <c r="J296" s="160">
        <v>24.9</v>
      </c>
      <c r="K296" s="159">
        <f t="shared" ref="K296:K312" si="37">ROUND(E296*J296,2)</f>
        <v>99.6</v>
      </c>
      <c r="L296" s="159">
        <v>15</v>
      </c>
      <c r="M296" s="159">
        <f t="shared" ref="M296:M312" si="38">G296*(1+L296/100)</f>
        <v>0</v>
      </c>
      <c r="N296" s="159">
        <v>0</v>
      </c>
      <c r="O296" s="159">
        <f t="shared" ref="O296:O312" si="39">ROUND(E296*N296,2)</f>
        <v>0</v>
      </c>
      <c r="P296" s="159">
        <v>0</v>
      </c>
      <c r="Q296" s="159">
        <f t="shared" ref="Q296:Q312" si="40">ROUND(E296*P296,2)</f>
        <v>0</v>
      </c>
      <c r="R296" s="159"/>
      <c r="S296" s="159" t="s">
        <v>142</v>
      </c>
      <c r="T296" s="159" t="s">
        <v>142</v>
      </c>
      <c r="U296" s="159">
        <v>5.0500000000000003E-2</v>
      </c>
      <c r="V296" s="159">
        <f t="shared" ref="V296:V312" si="41">ROUND(E296*U296,2)</f>
        <v>0.2</v>
      </c>
      <c r="W296" s="159"/>
      <c r="X296" s="159" t="s">
        <v>168</v>
      </c>
      <c r="Y296" s="150"/>
      <c r="Z296" s="150"/>
      <c r="AA296" s="150"/>
      <c r="AB296" s="150"/>
      <c r="AC296" s="150"/>
      <c r="AD296" s="150"/>
      <c r="AE296" s="150"/>
      <c r="AF296" s="150"/>
      <c r="AG296" s="150" t="s">
        <v>169</v>
      </c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5">
      <c r="A297" s="174">
        <v>130</v>
      </c>
      <c r="B297" s="175" t="s">
        <v>534</v>
      </c>
      <c r="C297" s="182" t="s">
        <v>535</v>
      </c>
      <c r="D297" s="176" t="s">
        <v>174</v>
      </c>
      <c r="E297" s="177">
        <v>1</v>
      </c>
      <c r="F297" s="178"/>
      <c r="G297" s="179">
        <f t="shared" si="35"/>
        <v>0</v>
      </c>
      <c r="H297" s="160">
        <v>0</v>
      </c>
      <c r="I297" s="159">
        <f t="shared" si="36"/>
        <v>0</v>
      </c>
      <c r="J297" s="160">
        <v>29.6</v>
      </c>
      <c r="K297" s="159">
        <f t="shared" si="37"/>
        <v>29.6</v>
      </c>
      <c r="L297" s="159">
        <v>15</v>
      </c>
      <c r="M297" s="159">
        <f t="shared" si="38"/>
        <v>0</v>
      </c>
      <c r="N297" s="159">
        <v>0</v>
      </c>
      <c r="O297" s="159">
        <f t="shared" si="39"/>
        <v>0</v>
      </c>
      <c r="P297" s="159">
        <v>0</v>
      </c>
      <c r="Q297" s="159">
        <f t="shared" si="40"/>
        <v>0</v>
      </c>
      <c r="R297" s="159"/>
      <c r="S297" s="159" t="s">
        <v>142</v>
      </c>
      <c r="T297" s="159" t="s">
        <v>142</v>
      </c>
      <c r="U297" s="159">
        <v>0.06</v>
      </c>
      <c r="V297" s="159">
        <f t="shared" si="41"/>
        <v>0.06</v>
      </c>
      <c r="W297" s="159"/>
      <c r="X297" s="159" t="s">
        <v>168</v>
      </c>
      <c r="Y297" s="150"/>
      <c r="Z297" s="150"/>
      <c r="AA297" s="150"/>
      <c r="AB297" s="150"/>
      <c r="AC297" s="150"/>
      <c r="AD297" s="150"/>
      <c r="AE297" s="150"/>
      <c r="AF297" s="150"/>
      <c r="AG297" s="150" t="s">
        <v>169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5">
      <c r="A298" s="174">
        <v>131</v>
      </c>
      <c r="B298" s="175" t="s">
        <v>536</v>
      </c>
      <c r="C298" s="182" t="s">
        <v>537</v>
      </c>
      <c r="D298" s="176" t="s">
        <v>174</v>
      </c>
      <c r="E298" s="177">
        <v>7</v>
      </c>
      <c r="F298" s="178"/>
      <c r="G298" s="179">
        <f t="shared" si="35"/>
        <v>0</v>
      </c>
      <c r="H298" s="160">
        <v>0</v>
      </c>
      <c r="I298" s="159">
        <f t="shared" si="36"/>
        <v>0</v>
      </c>
      <c r="J298" s="160">
        <v>151</v>
      </c>
      <c r="K298" s="159">
        <f t="shared" si="37"/>
        <v>1057</v>
      </c>
      <c r="L298" s="159">
        <v>15</v>
      </c>
      <c r="M298" s="159">
        <f t="shared" si="38"/>
        <v>0</v>
      </c>
      <c r="N298" s="159">
        <v>0</v>
      </c>
      <c r="O298" s="159">
        <f t="shared" si="39"/>
        <v>0</v>
      </c>
      <c r="P298" s="159">
        <v>0</v>
      </c>
      <c r="Q298" s="159">
        <f t="shared" si="40"/>
        <v>0</v>
      </c>
      <c r="R298" s="159"/>
      <c r="S298" s="159" t="s">
        <v>142</v>
      </c>
      <c r="T298" s="159" t="s">
        <v>142</v>
      </c>
      <c r="U298" s="159">
        <v>0.30567</v>
      </c>
      <c r="V298" s="159">
        <f t="shared" si="41"/>
        <v>2.14</v>
      </c>
      <c r="W298" s="159"/>
      <c r="X298" s="159" t="s">
        <v>168</v>
      </c>
      <c r="Y298" s="150"/>
      <c r="Z298" s="150"/>
      <c r="AA298" s="150"/>
      <c r="AB298" s="150"/>
      <c r="AC298" s="150"/>
      <c r="AD298" s="150"/>
      <c r="AE298" s="150"/>
      <c r="AF298" s="150"/>
      <c r="AG298" s="150" t="s">
        <v>169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ht="20.399999999999999" outlineLevel="1" x14ac:dyDescent="0.25">
      <c r="A299" s="174">
        <v>132</v>
      </c>
      <c r="B299" s="175" t="s">
        <v>538</v>
      </c>
      <c r="C299" s="182" t="s">
        <v>539</v>
      </c>
      <c r="D299" s="176" t="s">
        <v>174</v>
      </c>
      <c r="E299" s="177">
        <v>10</v>
      </c>
      <c r="F299" s="178"/>
      <c r="G299" s="179">
        <f t="shared" si="35"/>
        <v>0</v>
      </c>
      <c r="H299" s="160">
        <v>260.66000000000003</v>
      </c>
      <c r="I299" s="159">
        <f t="shared" si="36"/>
        <v>2606.6</v>
      </c>
      <c r="J299" s="160">
        <v>122.84</v>
      </c>
      <c r="K299" s="159">
        <f t="shared" si="37"/>
        <v>1228.4000000000001</v>
      </c>
      <c r="L299" s="159">
        <v>15</v>
      </c>
      <c r="M299" s="159">
        <f t="shared" si="38"/>
        <v>0</v>
      </c>
      <c r="N299" s="159">
        <v>1E-4</v>
      </c>
      <c r="O299" s="159">
        <f t="shared" si="39"/>
        <v>0</v>
      </c>
      <c r="P299" s="159">
        <v>0</v>
      </c>
      <c r="Q299" s="159">
        <f t="shared" si="40"/>
        <v>0</v>
      </c>
      <c r="R299" s="159"/>
      <c r="S299" s="159" t="s">
        <v>142</v>
      </c>
      <c r="T299" s="159" t="s">
        <v>142</v>
      </c>
      <c r="U299" s="159">
        <v>0.249</v>
      </c>
      <c r="V299" s="159">
        <f t="shared" si="41"/>
        <v>2.4900000000000002</v>
      </c>
      <c r="W299" s="159"/>
      <c r="X299" s="159" t="s">
        <v>168</v>
      </c>
      <c r="Y299" s="150"/>
      <c r="Z299" s="150"/>
      <c r="AA299" s="150"/>
      <c r="AB299" s="150"/>
      <c r="AC299" s="150"/>
      <c r="AD299" s="150"/>
      <c r="AE299" s="150"/>
      <c r="AF299" s="150"/>
      <c r="AG299" s="150" t="s">
        <v>169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5">
      <c r="A300" s="174">
        <v>133</v>
      </c>
      <c r="B300" s="175" t="s">
        <v>540</v>
      </c>
      <c r="C300" s="182" t="s">
        <v>541</v>
      </c>
      <c r="D300" s="176" t="s">
        <v>174</v>
      </c>
      <c r="E300" s="177">
        <v>4</v>
      </c>
      <c r="F300" s="178"/>
      <c r="G300" s="179">
        <f t="shared" si="35"/>
        <v>0</v>
      </c>
      <c r="H300" s="160">
        <v>0</v>
      </c>
      <c r="I300" s="159">
        <f t="shared" si="36"/>
        <v>0</v>
      </c>
      <c r="J300" s="160">
        <v>167.5</v>
      </c>
      <c r="K300" s="159">
        <f t="shared" si="37"/>
        <v>670</v>
      </c>
      <c r="L300" s="159">
        <v>15</v>
      </c>
      <c r="M300" s="159">
        <f t="shared" si="38"/>
        <v>0</v>
      </c>
      <c r="N300" s="159">
        <v>0</v>
      </c>
      <c r="O300" s="159">
        <f t="shared" si="39"/>
        <v>0</v>
      </c>
      <c r="P300" s="159">
        <v>0</v>
      </c>
      <c r="Q300" s="159">
        <f t="shared" si="40"/>
        <v>0</v>
      </c>
      <c r="R300" s="159"/>
      <c r="S300" s="159" t="s">
        <v>142</v>
      </c>
      <c r="T300" s="159" t="s">
        <v>142</v>
      </c>
      <c r="U300" s="159">
        <v>0.34</v>
      </c>
      <c r="V300" s="159">
        <f t="shared" si="41"/>
        <v>1.36</v>
      </c>
      <c r="W300" s="159"/>
      <c r="X300" s="159" t="s">
        <v>168</v>
      </c>
      <c r="Y300" s="150"/>
      <c r="Z300" s="150"/>
      <c r="AA300" s="150"/>
      <c r="AB300" s="150"/>
      <c r="AC300" s="150"/>
      <c r="AD300" s="150"/>
      <c r="AE300" s="150"/>
      <c r="AF300" s="150"/>
      <c r="AG300" s="150" t="s">
        <v>169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5">
      <c r="A301" s="174">
        <v>134</v>
      </c>
      <c r="B301" s="175" t="s">
        <v>648</v>
      </c>
      <c r="C301" s="182" t="s">
        <v>649</v>
      </c>
      <c r="D301" s="176" t="s">
        <v>174</v>
      </c>
      <c r="E301" s="177">
        <v>1</v>
      </c>
      <c r="F301" s="178"/>
      <c r="G301" s="179">
        <f t="shared" si="35"/>
        <v>0</v>
      </c>
      <c r="H301" s="160">
        <v>0</v>
      </c>
      <c r="I301" s="159">
        <f t="shared" si="36"/>
        <v>0</v>
      </c>
      <c r="J301" s="160">
        <v>308.5</v>
      </c>
      <c r="K301" s="159">
        <f t="shared" si="37"/>
        <v>308.5</v>
      </c>
      <c r="L301" s="159">
        <v>15</v>
      </c>
      <c r="M301" s="159">
        <f t="shared" si="38"/>
        <v>0</v>
      </c>
      <c r="N301" s="159">
        <v>0</v>
      </c>
      <c r="O301" s="159">
        <f t="shared" si="39"/>
        <v>0</v>
      </c>
      <c r="P301" s="159">
        <v>0</v>
      </c>
      <c r="Q301" s="159">
        <f t="shared" si="40"/>
        <v>0</v>
      </c>
      <c r="R301" s="159"/>
      <c r="S301" s="159" t="s">
        <v>142</v>
      </c>
      <c r="T301" s="159" t="s">
        <v>142</v>
      </c>
      <c r="U301" s="159">
        <v>0.625</v>
      </c>
      <c r="V301" s="159">
        <f t="shared" si="41"/>
        <v>0.63</v>
      </c>
      <c r="W301" s="159"/>
      <c r="X301" s="159" t="s">
        <v>168</v>
      </c>
      <c r="Y301" s="150"/>
      <c r="Z301" s="150"/>
      <c r="AA301" s="150"/>
      <c r="AB301" s="150"/>
      <c r="AC301" s="150"/>
      <c r="AD301" s="150"/>
      <c r="AE301" s="150"/>
      <c r="AF301" s="150"/>
      <c r="AG301" s="150" t="s">
        <v>169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5">
      <c r="A302" s="174">
        <v>135</v>
      </c>
      <c r="B302" s="175" t="s">
        <v>542</v>
      </c>
      <c r="C302" s="182" t="s">
        <v>543</v>
      </c>
      <c r="D302" s="176" t="s">
        <v>174</v>
      </c>
      <c r="E302" s="177">
        <v>1</v>
      </c>
      <c r="F302" s="178"/>
      <c r="G302" s="179">
        <f t="shared" si="35"/>
        <v>0</v>
      </c>
      <c r="H302" s="160">
        <v>0</v>
      </c>
      <c r="I302" s="159">
        <f t="shared" si="36"/>
        <v>0</v>
      </c>
      <c r="J302" s="160">
        <v>223.5</v>
      </c>
      <c r="K302" s="159">
        <f t="shared" si="37"/>
        <v>223.5</v>
      </c>
      <c r="L302" s="159">
        <v>15</v>
      </c>
      <c r="M302" s="159">
        <f t="shared" si="38"/>
        <v>0</v>
      </c>
      <c r="N302" s="159">
        <v>0</v>
      </c>
      <c r="O302" s="159">
        <f t="shared" si="39"/>
        <v>0</v>
      </c>
      <c r="P302" s="159">
        <v>0</v>
      </c>
      <c r="Q302" s="159">
        <f t="shared" si="40"/>
        <v>0</v>
      </c>
      <c r="R302" s="159"/>
      <c r="S302" s="159" t="s">
        <v>142</v>
      </c>
      <c r="T302" s="159" t="s">
        <v>142</v>
      </c>
      <c r="U302" s="159">
        <v>0.45350000000000001</v>
      </c>
      <c r="V302" s="159">
        <f t="shared" si="41"/>
        <v>0.45</v>
      </c>
      <c r="W302" s="159"/>
      <c r="X302" s="159" t="s">
        <v>168</v>
      </c>
      <c r="Y302" s="150"/>
      <c r="Z302" s="150"/>
      <c r="AA302" s="150"/>
      <c r="AB302" s="150"/>
      <c r="AC302" s="150"/>
      <c r="AD302" s="150"/>
      <c r="AE302" s="150"/>
      <c r="AF302" s="150"/>
      <c r="AG302" s="150" t="s">
        <v>169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5">
      <c r="A303" s="174">
        <v>136</v>
      </c>
      <c r="B303" s="175" t="s">
        <v>544</v>
      </c>
      <c r="C303" s="182" t="s">
        <v>545</v>
      </c>
      <c r="D303" s="176" t="s">
        <v>174</v>
      </c>
      <c r="E303" s="177">
        <v>1</v>
      </c>
      <c r="F303" s="178"/>
      <c r="G303" s="179">
        <f t="shared" si="35"/>
        <v>0</v>
      </c>
      <c r="H303" s="160">
        <v>0</v>
      </c>
      <c r="I303" s="159">
        <f t="shared" si="36"/>
        <v>0</v>
      </c>
      <c r="J303" s="160">
        <v>178.5</v>
      </c>
      <c r="K303" s="159">
        <f t="shared" si="37"/>
        <v>178.5</v>
      </c>
      <c r="L303" s="159">
        <v>15</v>
      </c>
      <c r="M303" s="159">
        <f t="shared" si="38"/>
        <v>0</v>
      </c>
      <c r="N303" s="159">
        <v>0</v>
      </c>
      <c r="O303" s="159">
        <f t="shared" si="39"/>
        <v>0</v>
      </c>
      <c r="P303" s="159">
        <v>0</v>
      </c>
      <c r="Q303" s="159">
        <f t="shared" si="40"/>
        <v>0</v>
      </c>
      <c r="R303" s="159"/>
      <c r="S303" s="159" t="s">
        <v>142</v>
      </c>
      <c r="T303" s="159" t="s">
        <v>142</v>
      </c>
      <c r="U303" s="159">
        <v>0.36199999999999999</v>
      </c>
      <c r="V303" s="159">
        <f t="shared" si="41"/>
        <v>0.36</v>
      </c>
      <c r="W303" s="159"/>
      <c r="X303" s="159" t="s">
        <v>168</v>
      </c>
      <c r="Y303" s="150"/>
      <c r="Z303" s="150"/>
      <c r="AA303" s="150"/>
      <c r="AB303" s="150"/>
      <c r="AC303" s="150"/>
      <c r="AD303" s="150"/>
      <c r="AE303" s="150"/>
      <c r="AF303" s="150"/>
      <c r="AG303" s="150" t="s">
        <v>169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5">
      <c r="A304" s="174">
        <v>137</v>
      </c>
      <c r="B304" s="175" t="s">
        <v>546</v>
      </c>
      <c r="C304" s="182" t="s">
        <v>547</v>
      </c>
      <c r="D304" s="176" t="s">
        <v>174</v>
      </c>
      <c r="E304" s="177">
        <v>6</v>
      </c>
      <c r="F304" s="178"/>
      <c r="G304" s="179">
        <f t="shared" si="35"/>
        <v>0</v>
      </c>
      <c r="H304" s="160">
        <v>0</v>
      </c>
      <c r="I304" s="159">
        <f t="shared" si="36"/>
        <v>0</v>
      </c>
      <c r="J304" s="160">
        <v>212</v>
      </c>
      <c r="K304" s="159">
        <f t="shared" si="37"/>
        <v>1272</v>
      </c>
      <c r="L304" s="159">
        <v>15</v>
      </c>
      <c r="M304" s="159">
        <f t="shared" si="38"/>
        <v>0</v>
      </c>
      <c r="N304" s="159">
        <v>0</v>
      </c>
      <c r="O304" s="159">
        <f t="shared" si="39"/>
        <v>0</v>
      </c>
      <c r="P304" s="159">
        <v>0</v>
      </c>
      <c r="Q304" s="159">
        <f t="shared" si="40"/>
        <v>0</v>
      </c>
      <c r="R304" s="159"/>
      <c r="S304" s="159" t="s">
        <v>142</v>
      </c>
      <c r="T304" s="159" t="s">
        <v>142</v>
      </c>
      <c r="U304" s="159">
        <v>0.43</v>
      </c>
      <c r="V304" s="159">
        <f t="shared" si="41"/>
        <v>2.58</v>
      </c>
      <c r="W304" s="159"/>
      <c r="X304" s="159" t="s">
        <v>168</v>
      </c>
      <c r="Y304" s="150"/>
      <c r="Z304" s="150"/>
      <c r="AA304" s="150"/>
      <c r="AB304" s="150"/>
      <c r="AC304" s="150"/>
      <c r="AD304" s="150"/>
      <c r="AE304" s="150"/>
      <c r="AF304" s="150"/>
      <c r="AG304" s="150" t="s">
        <v>169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5">
      <c r="A305" s="174">
        <v>138</v>
      </c>
      <c r="B305" s="175" t="s">
        <v>548</v>
      </c>
      <c r="C305" s="182" t="s">
        <v>549</v>
      </c>
      <c r="D305" s="176" t="s">
        <v>184</v>
      </c>
      <c r="E305" s="177">
        <v>6</v>
      </c>
      <c r="F305" s="178"/>
      <c r="G305" s="179">
        <f t="shared" si="35"/>
        <v>0</v>
      </c>
      <c r="H305" s="160">
        <v>0</v>
      </c>
      <c r="I305" s="159">
        <f t="shared" si="36"/>
        <v>0</v>
      </c>
      <c r="J305" s="160">
        <v>31.7</v>
      </c>
      <c r="K305" s="159">
        <f t="shared" si="37"/>
        <v>190.2</v>
      </c>
      <c r="L305" s="159">
        <v>15</v>
      </c>
      <c r="M305" s="159">
        <f t="shared" si="38"/>
        <v>0</v>
      </c>
      <c r="N305" s="159">
        <v>0</v>
      </c>
      <c r="O305" s="159">
        <f t="shared" si="39"/>
        <v>0</v>
      </c>
      <c r="P305" s="159">
        <v>0</v>
      </c>
      <c r="Q305" s="159">
        <f t="shared" si="40"/>
        <v>0</v>
      </c>
      <c r="R305" s="159"/>
      <c r="S305" s="159" t="s">
        <v>142</v>
      </c>
      <c r="T305" s="159" t="s">
        <v>142</v>
      </c>
      <c r="U305" s="159">
        <v>6.4149999999999999E-2</v>
      </c>
      <c r="V305" s="159">
        <f t="shared" si="41"/>
        <v>0.38</v>
      </c>
      <c r="W305" s="159"/>
      <c r="X305" s="159" t="s">
        <v>168</v>
      </c>
      <c r="Y305" s="150"/>
      <c r="Z305" s="150"/>
      <c r="AA305" s="150"/>
      <c r="AB305" s="150"/>
      <c r="AC305" s="150"/>
      <c r="AD305" s="150"/>
      <c r="AE305" s="150"/>
      <c r="AF305" s="150"/>
      <c r="AG305" s="150" t="s">
        <v>169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5">
      <c r="A306" s="174">
        <v>139</v>
      </c>
      <c r="B306" s="175" t="s">
        <v>550</v>
      </c>
      <c r="C306" s="182" t="s">
        <v>551</v>
      </c>
      <c r="D306" s="176" t="s">
        <v>184</v>
      </c>
      <c r="E306" s="177">
        <v>0.5</v>
      </c>
      <c r="F306" s="178"/>
      <c r="G306" s="179">
        <f t="shared" si="35"/>
        <v>0</v>
      </c>
      <c r="H306" s="160">
        <v>0</v>
      </c>
      <c r="I306" s="159">
        <f t="shared" si="36"/>
        <v>0</v>
      </c>
      <c r="J306" s="160">
        <v>73.400000000000006</v>
      </c>
      <c r="K306" s="159">
        <f t="shared" si="37"/>
        <v>36.700000000000003</v>
      </c>
      <c r="L306" s="159">
        <v>15</v>
      </c>
      <c r="M306" s="159">
        <f t="shared" si="38"/>
        <v>0</v>
      </c>
      <c r="N306" s="159">
        <v>0</v>
      </c>
      <c r="O306" s="159">
        <f t="shared" si="39"/>
        <v>0</v>
      </c>
      <c r="P306" s="159">
        <v>0</v>
      </c>
      <c r="Q306" s="159">
        <f t="shared" si="40"/>
        <v>0</v>
      </c>
      <c r="R306" s="159"/>
      <c r="S306" s="159" t="s">
        <v>142</v>
      </c>
      <c r="T306" s="159" t="s">
        <v>142</v>
      </c>
      <c r="U306" s="159">
        <v>0.14868000000000001</v>
      </c>
      <c r="V306" s="159">
        <f t="shared" si="41"/>
        <v>7.0000000000000007E-2</v>
      </c>
      <c r="W306" s="159"/>
      <c r="X306" s="159" t="s">
        <v>168</v>
      </c>
      <c r="Y306" s="150"/>
      <c r="Z306" s="150"/>
      <c r="AA306" s="150"/>
      <c r="AB306" s="150"/>
      <c r="AC306" s="150"/>
      <c r="AD306" s="150"/>
      <c r="AE306" s="150"/>
      <c r="AF306" s="150"/>
      <c r="AG306" s="150" t="s">
        <v>169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ht="20.399999999999999" outlineLevel="1" x14ac:dyDescent="0.25">
      <c r="A307" s="174">
        <v>140</v>
      </c>
      <c r="B307" s="175" t="s">
        <v>552</v>
      </c>
      <c r="C307" s="182" t="s">
        <v>553</v>
      </c>
      <c r="D307" s="176" t="s">
        <v>184</v>
      </c>
      <c r="E307" s="177">
        <v>40</v>
      </c>
      <c r="F307" s="178"/>
      <c r="G307" s="179">
        <f t="shared" si="35"/>
        <v>0</v>
      </c>
      <c r="H307" s="160">
        <v>18.670000000000002</v>
      </c>
      <c r="I307" s="159">
        <f t="shared" si="36"/>
        <v>746.8</v>
      </c>
      <c r="J307" s="160">
        <v>34.53</v>
      </c>
      <c r="K307" s="159">
        <f t="shared" si="37"/>
        <v>1381.2</v>
      </c>
      <c r="L307" s="159">
        <v>15</v>
      </c>
      <c r="M307" s="159">
        <f t="shared" si="38"/>
        <v>0</v>
      </c>
      <c r="N307" s="159">
        <v>1.6000000000000001E-4</v>
      </c>
      <c r="O307" s="159">
        <f t="shared" si="39"/>
        <v>0.01</v>
      </c>
      <c r="P307" s="159">
        <v>0</v>
      </c>
      <c r="Q307" s="159">
        <f t="shared" si="40"/>
        <v>0</v>
      </c>
      <c r="R307" s="159"/>
      <c r="S307" s="159" t="s">
        <v>142</v>
      </c>
      <c r="T307" s="159" t="s">
        <v>142</v>
      </c>
      <c r="U307" s="159">
        <v>7.0000000000000007E-2</v>
      </c>
      <c r="V307" s="159">
        <f t="shared" si="41"/>
        <v>2.8</v>
      </c>
      <c r="W307" s="159"/>
      <c r="X307" s="159" t="s">
        <v>168</v>
      </c>
      <c r="Y307" s="150"/>
      <c r="Z307" s="150"/>
      <c r="AA307" s="150"/>
      <c r="AB307" s="150"/>
      <c r="AC307" s="150"/>
      <c r="AD307" s="150"/>
      <c r="AE307" s="150"/>
      <c r="AF307" s="150"/>
      <c r="AG307" s="150" t="s">
        <v>169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ht="20.399999999999999" outlineLevel="1" x14ac:dyDescent="0.25">
      <c r="A308" s="174">
        <v>141</v>
      </c>
      <c r="B308" s="175" t="s">
        <v>554</v>
      </c>
      <c r="C308" s="182" t="s">
        <v>555</v>
      </c>
      <c r="D308" s="176" t="s">
        <v>184</v>
      </c>
      <c r="E308" s="177">
        <v>65</v>
      </c>
      <c r="F308" s="178"/>
      <c r="G308" s="179">
        <f t="shared" si="35"/>
        <v>0</v>
      </c>
      <c r="H308" s="160">
        <v>30.07</v>
      </c>
      <c r="I308" s="159">
        <f t="shared" si="36"/>
        <v>1954.55</v>
      </c>
      <c r="J308" s="160">
        <v>34.53</v>
      </c>
      <c r="K308" s="159">
        <f t="shared" si="37"/>
        <v>2244.4499999999998</v>
      </c>
      <c r="L308" s="159">
        <v>15</v>
      </c>
      <c r="M308" s="159">
        <f t="shared" si="38"/>
        <v>0</v>
      </c>
      <c r="N308" s="159">
        <v>2.1000000000000001E-4</v>
      </c>
      <c r="O308" s="159">
        <f t="shared" si="39"/>
        <v>0.01</v>
      </c>
      <c r="P308" s="159">
        <v>0</v>
      </c>
      <c r="Q308" s="159">
        <f t="shared" si="40"/>
        <v>0</v>
      </c>
      <c r="R308" s="159"/>
      <c r="S308" s="159" t="s">
        <v>142</v>
      </c>
      <c r="T308" s="159" t="s">
        <v>142</v>
      </c>
      <c r="U308" s="159">
        <v>7.0000000000000007E-2</v>
      </c>
      <c r="V308" s="159">
        <f t="shared" si="41"/>
        <v>4.55</v>
      </c>
      <c r="W308" s="159"/>
      <c r="X308" s="159" t="s">
        <v>168</v>
      </c>
      <c r="Y308" s="150"/>
      <c r="Z308" s="150"/>
      <c r="AA308" s="150"/>
      <c r="AB308" s="150"/>
      <c r="AC308" s="150"/>
      <c r="AD308" s="150"/>
      <c r="AE308" s="150"/>
      <c r="AF308" s="150"/>
      <c r="AG308" s="150" t="s">
        <v>169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5">
      <c r="A309" s="174">
        <v>142</v>
      </c>
      <c r="B309" s="175" t="s">
        <v>556</v>
      </c>
      <c r="C309" s="182" t="s">
        <v>557</v>
      </c>
      <c r="D309" s="176" t="s">
        <v>184</v>
      </c>
      <c r="E309" s="177">
        <v>10</v>
      </c>
      <c r="F309" s="178"/>
      <c r="G309" s="179">
        <f t="shared" si="35"/>
        <v>0</v>
      </c>
      <c r="H309" s="160">
        <v>0</v>
      </c>
      <c r="I309" s="159">
        <f t="shared" si="36"/>
        <v>0</v>
      </c>
      <c r="J309" s="160">
        <v>30.9</v>
      </c>
      <c r="K309" s="159">
        <f t="shared" si="37"/>
        <v>309</v>
      </c>
      <c r="L309" s="159">
        <v>15</v>
      </c>
      <c r="M309" s="159">
        <f t="shared" si="38"/>
        <v>0</v>
      </c>
      <c r="N309" s="159">
        <v>0</v>
      </c>
      <c r="O309" s="159">
        <f t="shared" si="39"/>
        <v>0</v>
      </c>
      <c r="P309" s="159">
        <v>0</v>
      </c>
      <c r="Q309" s="159">
        <f t="shared" si="40"/>
        <v>0</v>
      </c>
      <c r="R309" s="159"/>
      <c r="S309" s="159" t="s">
        <v>142</v>
      </c>
      <c r="T309" s="159" t="s">
        <v>142</v>
      </c>
      <c r="U309" s="159">
        <v>6.2700000000000006E-2</v>
      </c>
      <c r="V309" s="159">
        <f t="shared" si="41"/>
        <v>0.63</v>
      </c>
      <c r="W309" s="159"/>
      <c r="X309" s="159" t="s">
        <v>168</v>
      </c>
      <c r="Y309" s="150"/>
      <c r="Z309" s="150"/>
      <c r="AA309" s="150"/>
      <c r="AB309" s="150"/>
      <c r="AC309" s="150"/>
      <c r="AD309" s="150"/>
      <c r="AE309" s="150"/>
      <c r="AF309" s="150"/>
      <c r="AG309" s="150" t="s">
        <v>169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5">
      <c r="A310" s="174">
        <v>143</v>
      </c>
      <c r="B310" s="175" t="s">
        <v>558</v>
      </c>
      <c r="C310" s="182" t="s">
        <v>559</v>
      </c>
      <c r="D310" s="176" t="s">
        <v>174</v>
      </c>
      <c r="E310" s="177">
        <v>17</v>
      </c>
      <c r="F310" s="178"/>
      <c r="G310" s="179">
        <f t="shared" si="35"/>
        <v>0</v>
      </c>
      <c r="H310" s="160">
        <v>0</v>
      </c>
      <c r="I310" s="159">
        <f t="shared" si="36"/>
        <v>0</v>
      </c>
      <c r="J310" s="160">
        <v>163</v>
      </c>
      <c r="K310" s="159">
        <f t="shared" si="37"/>
        <v>2771</v>
      </c>
      <c r="L310" s="159">
        <v>15</v>
      </c>
      <c r="M310" s="159">
        <f t="shared" si="38"/>
        <v>0</v>
      </c>
      <c r="N310" s="159">
        <v>0</v>
      </c>
      <c r="O310" s="159">
        <f t="shared" si="39"/>
        <v>0</v>
      </c>
      <c r="P310" s="159">
        <v>0</v>
      </c>
      <c r="Q310" s="159">
        <f t="shared" si="40"/>
        <v>0</v>
      </c>
      <c r="R310" s="159"/>
      <c r="S310" s="159" t="s">
        <v>142</v>
      </c>
      <c r="T310" s="159" t="s">
        <v>142</v>
      </c>
      <c r="U310" s="159">
        <v>0.33050000000000002</v>
      </c>
      <c r="V310" s="159">
        <f t="shared" si="41"/>
        <v>5.62</v>
      </c>
      <c r="W310" s="159"/>
      <c r="X310" s="159" t="s">
        <v>168</v>
      </c>
      <c r="Y310" s="150"/>
      <c r="Z310" s="150"/>
      <c r="AA310" s="150"/>
      <c r="AB310" s="150"/>
      <c r="AC310" s="150"/>
      <c r="AD310" s="150"/>
      <c r="AE310" s="150"/>
      <c r="AF310" s="150"/>
      <c r="AG310" s="150" t="s">
        <v>169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5">
      <c r="A311" s="174">
        <v>144</v>
      </c>
      <c r="B311" s="175" t="s">
        <v>560</v>
      </c>
      <c r="C311" s="182" t="s">
        <v>561</v>
      </c>
      <c r="D311" s="176" t="s">
        <v>174</v>
      </c>
      <c r="E311" s="177">
        <v>1</v>
      </c>
      <c r="F311" s="178"/>
      <c r="G311" s="179">
        <f t="shared" si="35"/>
        <v>0</v>
      </c>
      <c r="H311" s="160">
        <v>0</v>
      </c>
      <c r="I311" s="159">
        <f t="shared" si="36"/>
        <v>0</v>
      </c>
      <c r="J311" s="160">
        <v>172.5</v>
      </c>
      <c r="K311" s="159">
        <f t="shared" si="37"/>
        <v>172.5</v>
      </c>
      <c r="L311" s="159">
        <v>15</v>
      </c>
      <c r="M311" s="159">
        <f t="shared" si="38"/>
        <v>0</v>
      </c>
      <c r="N311" s="159">
        <v>0</v>
      </c>
      <c r="O311" s="159">
        <f t="shared" si="39"/>
        <v>0</v>
      </c>
      <c r="P311" s="159">
        <v>0</v>
      </c>
      <c r="Q311" s="159">
        <f t="shared" si="40"/>
        <v>0</v>
      </c>
      <c r="R311" s="159"/>
      <c r="S311" s="159" t="s">
        <v>142</v>
      </c>
      <c r="T311" s="159" t="s">
        <v>142</v>
      </c>
      <c r="U311" s="159">
        <v>0.35</v>
      </c>
      <c r="V311" s="159">
        <f t="shared" si="41"/>
        <v>0.35</v>
      </c>
      <c r="W311" s="159"/>
      <c r="X311" s="159" t="s">
        <v>168</v>
      </c>
      <c r="Y311" s="150"/>
      <c r="Z311" s="150"/>
      <c r="AA311" s="150"/>
      <c r="AB311" s="150"/>
      <c r="AC311" s="150"/>
      <c r="AD311" s="150"/>
      <c r="AE311" s="150"/>
      <c r="AF311" s="150"/>
      <c r="AG311" s="150" t="s">
        <v>169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5">
      <c r="A312" s="168">
        <v>145</v>
      </c>
      <c r="B312" s="169" t="s">
        <v>665</v>
      </c>
      <c r="C312" s="183" t="s">
        <v>666</v>
      </c>
      <c r="D312" s="170" t="s">
        <v>667</v>
      </c>
      <c r="E312" s="171">
        <v>0.5</v>
      </c>
      <c r="F312" s="172"/>
      <c r="G312" s="173">
        <f t="shared" si="35"/>
        <v>0</v>
      </c>
      <c r="H312" s="160">
        <v>0</v>
      </c>
      <c r="I312" s="159">
        <f t="shared" si="36"/>
        <v>0</v>
      </c>
      <c r="J312" s="160">
        <v>440</v>
      </c>
      <c r="K312" s="159">
        <f t="shared" si="37"/>
        <v>220</v>
      </c>
      <c r="L312" s="159">
        <v>15</v>
      </c>
      <c r="M312" s="159">
        <f t="shared" si="38"/>
        <v>0</v>
      </c>
      <c r="N312" s="159">
        <v>0</v>
      </c>
      <c r="O312" s="159">
        <f t="shared" si="39"/>
        <v>0</v>
      </c>
      <c r="P312" s="159">
        <v>0</v>
      </c>
      <c r="Q312" s="159">
        <f t="shared" si="40"/>
        <v>0</v>
      </c>
      <c r="R312" s="159"/>
      <c r="S312" s="159" t="s">
        <v>142</v>
      </c>
      <c r="T312" s="159" t="s">
        <v>142</v>
      </c>
      <c r="U312" s="159">
        <v>1</v>
      </c>
      <c r="V312" s="159">
        <f t="shared" si="41"/>
        <v>0.5</v>
      </c>
      <c r="W312" s="159"/>
      <c r="X312" s="159" t="s">
        <v>168</v>
      </c>
      <c r="Y312" s="150"/>
      <c r="Z312" s="150"/>
      <c r="AA312" s="150"/>
      <c r="AB312" s="150"/>
      <c r="AC312" s="150"/>
      <c r="AD312" s="150"/>
      <c r="AE312" s="150"/>
      <c r="AF312" s="150"/>
      <c r="AG312" s="150" t="s">
        <v>169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5">
      <c r="A313" s="157"/>
      <c r="B313" s="158"/>
      <c r="C313" s="191" t="s">
        <v>668</v>
      </c>
      <c r="D313" s="187"/>
      <c r="E313" s="188">
        <v>0.5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171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5">
      <c r="A314" s="174">
        <v>146</v>
      </c>
      <c r="B314" s="175" t="s">
        <v>562</v>
      </c>
      <c r="C314" s="182" t="s">
        <v>563</v>
      </c>
      <c r="D314" s="176" t="s">
        <v>292</v>
      </c>
      <c r="E314" s="177">
        <v>1</v>
      </c>
      <c r="F314" s="178"/>
      <c r="G314" s="179">
        <f t="shared" ref="G314:G336" si="42">ROUND(E314*F314,2)</f>
        <v>0</v>
      </c>
      <c r="H314" s="160">
        <v>0</v>
      </c>
      <c r="I314" s="159">
        <f t="shared" ref="I314:I336" si="43">ROUND(E314*H314,2)</f>
        <v>0</v>
      </c>
      <c r="J314" s="160">
        <v>1500</v>
      </c>
      <c r="K314" s="159">
        <f t="shared" ref="K314:K336" si="44">ROUND(E314*J314,2)</f>
        <v>1500</v>
      </c>
      <c r="L314" s="159">
        <v>15</v>
      </c>
      <c r="M314" s="159">
        <f t="shared" ref="M314:M336" si="45">G314*(1+L314/100)</f>
        <v>0</v>
      </c>
      <c r="N314" s="159">
        <v>0</v>
      </c>
      <c r="O314" s="159">
        <f t="shared" ref="O314:O336" si="46">ROUND(E314*N314,2)</f>
        <v>0</v>
      </c>
      <c r="P314" s="159">
        <v>0</v>
      </c>
      <c r="Q314" s="159">
        <f t="shared" ref="Q314:Q336" si="47">ROUND(E314*P314,2)</f>
        <v>0</v>
      </c>
      <c r="R314" s="159"/>
      <c r="S314" s="159" t="s">
        <v>154</v>
      </c>
      <c r="T314" s="159" t="s">
        <v>143</v>
      </c>
      <c r="U314" s="159">
        <v>0</v>
      </c>
      <c r="V314" s="159">
        <f t="shared" ref="V314:V336" si="48">ROUND(E314*U314,2)</f>
        <v>0</v>
      </c>
      <c r="W314" s="159"/>
      <c r="X314" s="159" t="s">
        <v>168</v>
      </c>
      <c r="Y314" s="150"/>
      <c r="Z314" s="150"/>
      <c r="AA314" s="150"/>
      <c r="AB314" s="150"/>
      <c r="AC314" s="150"/>
      <c r="AD314" s="150"/>
      <c r="AE314" s="150"/>
      <c r="AF314" s="150"/>
      <c r="AG314" s="150" t="s">
        <v>169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5">
      <c r="A315" s="174">
        <v>147</v>
      </c>
      <c r="B315" s="175" t="s">
        <v>564</v>
      </c>
      <c r="C315" s="182" t="s">
        <v>565</v>
      </c>
      <c r="D315" s="176" t="s">
        <v>305</v>
      </c>
      <c r="E315" s="177">
        <v>2</v>
      </c>
      <c r="F315" s="178"/>
      <c r="G315" s="179">
        <f t="shared" si="42"/>
        <v>0</v>
      </c>
      <c r="H315" s="160">
        <v>0</v>
      </c>
      <c r="I315" s="159">
        <f t="shared" si="43"/>
        <v>0</v>
      </c>
      <c r="J315" s="160">
        <v>518</v>
      </c>
      <c r="K315" s="159">
        <f t="shared" si="44"/>
        <v>1036</v>
      </c>
      <c r="L315" s="159">
        <v>15</v>
      </c>
      <c r="M315" s="159">
        <f t="shared" si="45"/>
        <v>0</v>
      </c>
      <c r="N315" s="159">
        <v>0</v>
      </c>
      <c r="O315" s="159">
        <f t="shared" si="46"/>
        <v>0</v>
      </c>
      <c r="P315" s="159">
        <v>0</v>
      </c>
      <c r="Q315" s="159">
        <f t="shared" si="47"/>
        <v>0</v>
      </c>
      <c r="R315" s="159"/>
      <c r="S315" s="159" t="s">
        <v>154</v>
      </c>
      <c r="T315" s="159" t="s">
        <v>143</v>
      </c>
      <c r="U315" s="159">
        <v>0</v>
      </c>
      <c r="V315" s="159">
        <f t="shared" si="48"/>
        <v>0</v>
      </c>
      <c r="W315" s="159"/>
      <c r="X315" s="159" t="s">
        <v>168</v>
      </c>
      <c r="Y315" s="150"/>
      <c r="Z315" s="150"/>
      <c r="AA315" s="150"/>
      <c r="AB315" s="150"/>
      <c r="AC315" s="150"/>
      <c r="AD315" s="150"/>
      <c r="AE315" s="150"/>
      <c r="AF315" s="150"/>
      <c r="AG315" s="150" t="s">
        <v>169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5">
      <c r="A316" s="174">
        <v>148</v>
      </c>
      <c r="B316" s="175" t="s">
        <v>566</v>
      </c>
      <c r="C316" s="182" t="s">
        <v>567</v>
      </c>
      <c r="D316" s="176" t="s">
        <v>305</v>
      </c>
      <c r="E316" s="177">
        <v>4</v>
      </c>
      <c r="F316" s="178"/>
      <c r="G316" s="179">
        <f t="shared" si="42"/>
        <v>0</v>
      </c>
      <c r="H316" s="160">
        <v>0</v>
      </c>
      <c r="I316" s="159">
        <f t="shared" si="43"/>
        <v>0</v>
      </c>
      <c r="J316" s="160">
        <v>350</v>
      </c>
      <c r="K316" s="159">
        <f t="shared" si="44"/>
        <v>1400</v>
      </c>
      <c r="L316" s="159">
        <v>15</v>
      </c>
      <c r="M316" s="159">
        <f t="shared" si="45"/>
        <v>0</v>
      </c>
      <c r="N316" s="159">
        <v>0</v>
      </c>
      <c r="O316" s="159">
        <f t="shared" si="46"/>
        <v>0</v>
      </c>
      <c r="P316" s="159">
        <v>0</v>
      </c>
      <c r="Q316" s="159">
        <f t="shared" si="47"/>
        <v>0</v>
      </c>
      <c r="R316" s="159"/>
      <c r="S316" s="159" t="s">
        <v>154</v>
      </c>
      <c r="T316" s="159" t="s">
        <v>143</v>
      </c>
      <c r="U316" s="159">
        <v>0</v>
      </c>
      <c r="V316" s="159">
        <f t="shared" si="48"/>
        <v>0</v>
      </c>
      <c r="W316" s="159"/>
      <c r="X316" s="159" t="s">
        <v>168</v>
      </c>
      <c r="Y316" s="150"/>
      <c r="Z316" s="150"/>
      <c r="AA316" s="150"/>
      <c r="AB316" s="150"/>
      <c r="AC316" s="150"/>
      <c r="AD316" s="150"/>
      <c r="AE316" s="150"/>
      <c r="AF316" s="150"/>
      <c r="AG316" s="150" t="s">
        <v>169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5">
      <c r="A317" s="174">
        <v>149</v>
      </c>
      <c r="B317" s="175" t="s">
        <v>568</v>
      </c>
      <c r="C317" s="182" t="s">
        <v>569</v>
      </c>
      <c r="D317" s="176" t="s">
        <v>195</v>
      </c>
      <c r="E317" s="177">
        <v>1</v>
      </c>
      <c r="F317" s="178"/>
      <c r="G317" s="179">
        <f t="shared" si="42"/>
        <v>0</v>
      </c>
      <c r="H317" s="160">
        <v>490</v>
      </c>
      <c r="I317" s="159">
        <f t="shared" si="43"/>
        <v>490</v>
      </c>
      <c r="J317" s="160">
        <v>0</v>
      </c>
      <c r="K317" s="159">
        <f t="shared" si="44"/>
        <v>0</v>
      </c>
      <c r="L317" s="159">
        <v>15</v>
      </c>
      <c r="M317" s="159">
        <f t="shared" si="45"/>
        <v>0</v>
      </c>
      <c r="N317" s="159">
        <v>0</v>
      </c>
      <c r="O317" s="159">
        <f t="shared" si="46"/>
        <v>0</v>
      </c>
      <c r="P317" s="159">
        <v>0</v>
      </c>
      <c r="Q317" s="159">
        <f t="shared" si="47"/>
        <v>0</v>
      </c>
      <c r="R317" s="159"/>
      <c r="S317" s="159" t="s">
        <v>154</v>
      </c>
      <c r="T317" s="159" t="s">
        <v>143</v>
      </c>
      <c r="U317" s="159">
        <v>0</v>
      </c>
      <c r="V317" s="159">
        <f t="shared" si="48"/>
        <v>0</v>
      </c>
      <c r="W317" s="159"/>
      <c r="X317" s="159" t="s">
        <v>196</v>
      </c>
      <c r="Y317" s="150"/>
      <c r="Z317" s="150"/>
      <c r="AA317" s="150"/>
      <c r="AB317" s="150"/>
      <c r="AC317" s="150"/>
      <c r="AD317" s="150"/>
      <c r="AE317" s="150"/>
      <c r="AF317" s="150"/>
      <c r="AG317" s="150" t="s">
        <v>197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5">
      <c r="A318" s="174">
        <v>150</v>
      </c>
      <c r="B318" s="175" t="s">
        <v>570</v>
      </c>
      <c r="C318" s="182" t="s">
        <v>571</v>
      </c>
      <c r="D318" s="176" t="s">
        <v>184</v>
      </c>
      <c r="E318" s="177">
        <v>10</v>
      </c>
      <c r="F318" s="178"/>
      <c r="G318" s="179">
        <f t="shared" si="42"/>
        <v>0</v>
      </c>
      <c r="H318" s="160">
        <v>103.5</v>
      </c>
      <c r="I318" s="159">
        <f t="shared" si="43"/>
        <v>1035</v>
      </c>
      <c r="J318" s="160">
        <v>0</v>
      </c>
      <c r="K318" s="159">
        <f t="shared" si="44"/>
        <v>0</v>
      </c>
      <c r="L318" s="159">
        <v>15</v>
      </c>
      <c r="M318" s="159">
        <f t="shared" si="45"/>
        <v>0</v>
      </c>
      <c r="N318" s="159">
        <v>5.2999999999999998E-4</v>
      </c>
      <c r="O318" s="159">
        <f t="shared" si="46"/>
        <v>0.01</v>
      </c>
      <c r="P318" s="159">
        <v>0</v>
      </c>
      <c r="Q318" s="159">
        <f t="shared" si="47"/>
        <v>0</v>
      </c>
      <c r="R318" s="159" t="s">
        <v>200</v>
      </c>
      <c r="S318" s="159" t="s">
        <v>142</v>
      </c>
      <c r="T318" s="159" t="s">
        <v>142</v>
      </c>
      <c r="U318" s="159">
        <v>0</v>
      </c>
      <c r="V318" s="159">
        <f t="shared" si="48"/>
        <v>0</v>
      </c>
      <c r="W318" s="159"/>
      <c r="X318" s="159" t="s">
        <v>196</v>
      </c>
      <c r="Y318" s="150"/>
      <c r="Z318" s="150"/>
      <c r="AA318" s="150"/>
      <c r="AB318" s="150"/>
      <c r="AC318" s="150"/>
      <c r="AD318" s="150"/>
      <c r="AE318" s="150"/>
      <c r="AF318" s="150"/>
      <c r="AG318" s="150" t="s">
        <v>197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5">
      <c r="A319" s="174">
        <v>151</v>
      </c>
      <c r="B319" s="175" t="s">
        <v>572</v>
      </c>
      <c r="C319" s="182" t="s">
        <v>573</v>
      </c>
      <c r="D319" s="176" t="s">
        <v>184</v>
      </c>
      <c r="E319" s="177">
        <v>5</v>
      </c>
      <c r="F319" s="178"/>
      <c r="G319" s="179">
        <f t="shared" si="42"/>
        <v>0</v>
      </c>
      <c r="H319" s="160">
        <v>17.2</v>
      </c>
      <c r="I319" s="159">
        <f t="shared" si="43"/>
        <v>86</v>
      </c>
      <c r="J319" s="160">
        <v>0</v>
      </c>
      <c r="K319" s="159">
        <f t="shared" si="44"/>
        <v>0</v>
      </c>
      <c r="L319" s="159">
        <v>15</v>
      </c>
      <c r="M319" s="159">
        <f t="shared" si="45"/>
        <v>0</v>
      </c>
      <c r="N319" s="159">
        <v>8.0000000000000007E-5</v>
      </c>
      <c r="O319" s="159">
        <f t="shared" si="46"/>
        <v>0</v>
      </c>
      <c r="P319" s="159">
        <v>0</v>
      </c>
      <c r="Q319" s="159">
        <f t="shared" si="47"/>
        <v>0</v>
      </c>
      <c r="R319" s="159" t="s">
        <v>200</v>
      </c>
      <c r="S319" s="159" t="s">
        <v>142</v>
      </c>
      <c r="T319" s="159" t="s">
        <v>142</v>
      </c>
      <c r="U319" s="159">
        <v>0</v>
      </c>
      <c r="V319" s="159">
        <f t="shared" si="48"/>
        <v>0</v>
      </c>
      <c r="W319" s="159"/>
      <c r="X319" s="159" t="s">
        <v>196</v>
      </c>
      <c r="Y319" s="150"/>
      <c r="Z319" s="150"/>
      <c r="AA319" s="150"/>
      <c r="AB319" s="150"/>
      <c r="AC319" s="150"/>
      <c r="AD319" s="150"/>
      <c r="AE319" s="150"/>
      <c r="AF319" s="150"/>
      <c r="AG319" s="150" t="s">
        <v>197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5">
      <c r="A320" s="174">
        <v>152</v>
      </c>
      <c r="B320" s="175" t="s">
        <v>574</v>
      </c>
      <c r="C320" s="182" t="s">
        <v>575</v>
      </c>
      <c r="D320" s="176" t="s">
        <v>184</v>
      </c>
      <c r="E320" s="177">
        <v>0.5</v>
      </c>
      <c r="F320" s="178"/>
      <c r="G320" s="179">
        <f t="shared" si="42"/>
        <v>0</v>
      </c>
      <c r="H320" s="160">
        <v>21.2</v>
      </c>
      <c r="I320" s="159">
        <f t="shared" si="43"/>
        <v>10.6</v>
      </c>
      <c r="J320" s="160">
        <v>0</v>
      </c>
      <c r="K320" s="159">
        <f t="shared" si="44"/>
        <v>0</v>
      </c>
      <c r="L320" s="159">
        <v>15</v>
      </c>
      <c r="M320" s="159">
        <f t="shared" si="45"/>
        <v>0</v>
      </c>
      <c r="N320" s="159">
        <v>6.0000000000000002E-5</v>
      </c>
      <c r="O320" s="159">
        <f t="shared" si="46"/>
        <v>0</v>
      </c>
      <c r="P320" s="159">
        <v>0</v>
      </c>
      <c r="Q320" s="159">
        <f t="shared" si="47"/>
        <v>0</v>
      </c>
      <c r="R320" s="159" t="s">
        <v>200</v>
      </c>
      <c r="S320" s="159" t="s">
        <v>142</v>
      </c>
      <c r="T320" s="159" t="s">
        <v>142</v>
      </c>
      <c r="U320" s="159">
        <v>0</v>
      </c>
      <c r="V320" s="159">
        <f t="shared" si="48"/>
        <v>0</v>
      </c>
      <c r="W320" s="159"/>
      <c r="X320" s="159" t="s">
        <v>196</v>
      </c>
      <c r="Y320" s="150"/>
      <c r="Z320" s="150"/>
      <c r="AA320" s="150"/>
      <c r="AB320" s="150"/>
      <c r="AC320" s="150"/>
      <c r="AD320" s="150"/>
      <c r="AE320" s="150"/>
      <c r="AF320" s="150"/>
      <c r="AG320" s="150" t="s">
        <v>197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5">
      <c r="A321" s="174">
        <v>153</v>
      </c>
      <c r="B321" s="175" t="s">
        <v>576</v>
      </c>
      <c r="C321" s="182" t="s">
        <v>577</v>
      </c>
      <c r="D321" s="176" t="s">
        <v>174</v>
      </c>
      <c r="E321" s="177">
        <v>7</v>
      </c>
      <c r="F321" s="178"/>
      <c r="G321" s="179">
        <f t="shared" si="42"/>
        <v>0</v>
      </c>
      <c r="H321" s="160">
        <v>143.5</v>
      </c>
      <c r="I321" s="159">
        <f t="shared" si="43"/>
        <v>1004.5</v>
      </c>
      <c r="J321" s="160">
        <v>0</v>
      </c>
      <c r="K321" s="159">
        <f t="shared" si="44"/>
        <v>0</v>
      </c>
      <c r="L321" s="159">
        <v>15</v>
      </c>
      <c r="M321" s="159">
        <f t="shared" si="45"/>
        <v>0</v>
      </c>
      <c r="N321" s="159">
        <v>1.0000000000000001E-5</v>
      </c>
      <c r="O321" s="159">
        <f t="shared" si="46"/>
        <v>0</v>
      </c>
      <c r="P321" s="159">
        <v>0</v>
      </c>
      <c r="Q321" s="159">
        <f t="shared" si="47"/>
        <v>0</v>
      </c>
      <c r="R321" s="159" t="s">
        <v>200</v>
      </c>
      <c r="S321" s="159" t="s">
        <v>142</v>
      </c>
      <c r="T321" s="159" t="s">
        <v>142</v>
      </c>
      <c r="U321" s="159">
        <v>0</v>
      </c>
      <c r="V321" s="159">
        <f t="shared" si="48"/>
        <v>0</v>
      </c>
      <c r="W321" s="159"/>
      <c r="X321" s="159" t="s">
        <v>196</v>
      </c>
      <c r="Y321" s="150"/>
      <c r="Z321" s="150"/>
      <c r="AA321" s="150"/>
      <c r="AB321" s="150"/>
      <c r="AC321" s="150"/>
      <c r="AD321" s="150"/>
      <c r="AE321" s="150"/>
      <c r="AF321" s="150"/>
      <c r="AG321" s="150" t="s">
        <v>197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5">
      <c r="A322" s="174">
        <v>154</v>
      </c>
      <c r="B322" s="175" t="s">
        <v>578</v>
      </c>
      <c r="C322" s="182" t="s">
        <v>579</v>
      </c>
      <c r="D322" s="176" t="s">
        <v>174</v>
      </c>
      <c r="E322" s="177">
        <v>1</v>
      </c>
      <c r="F322" s="178"/>
      <c r="G322" s="179">
        <f t="shared" si="42"/>
        <v>0</v>
      </c>
      <c r="H322" s="160">
        <v>557</v>
      </c>
      <c r="I322" s="159">
        <f t="shared" si="43"/>
        <v>557</v>
      </c>
      <c r="J322" s="160">
        <v>0</v>
      </c>
      <c r="K322" s="159">
        <f t="shared" si="44"/>
        <v>0</v>
      </c>
      <c r="L322" s="159">
        <v>15</v>
      </c>
      <c r="M322" s="159">
        <f t="shared" si="45"/>
        <v>0</v>
      </c>
      <c r="N322" s="159">
        <v>2.4000000000000001E-4</v>
      </c>
      <c r="O322" s="159">
        <f t="shared" si="46"/>
        <v>0</v>
      </c>
      <c r="P322" s="159">
        <v>0</v>
      </c>
      <c r="Q322" s="159">
        <f t="shared" si="47"/>
        <v>0</v>
      </c>
      <c r="R322" s="159" t="s">
        <v>200</v>
      </c>
      <c r="S322" s="159" t="s">
        <v>142</v>
      </c>
      <c r="T322" s="159" t="s">
        <v>142</v>
      </c>
      <c r="U322" s="159">
        <v>0</v>
      </c>
      <c r="V322" s="159">
        <f t="shared" si="48"/>
        <v>0</v>
      </c>
      <c r="W322" s="159"/>
      <c r="X322" s="159" t="s">
        <v>196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197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5">
      <c r="A323" s="174">
        <v>155</v>
      </c>
      <c r="B323" s="175" t="s">
        <v>580</v>
      </c>
      <c r="C323" s="182" t="s">
        <v>581</v>
      </c>
      <c r="D323" s="176" t="s">
        <v>174</v>
      </c>
      <c r="E323" s="177">
        <v>7</v>
      </c>
      <c r="F323" s="178"/>
      <c r="G323" s="179">
        <f t="shared" si="42"/>
        <v>0</v>
      </c>
      <c r="H323" s="160">
        <v>48.6</v>
      </c>
      <c r="I323" s="159">
        <f t="shared" si="43"/>
        <v>340.2</v>
      </c>
      <c r="J323" s="160">
        <v>0</v>
      </c>
      <c r="K323" s="159">
        <f t="shared" si="44"/>
        <v>0</v>
      </c>
      <c r="L323" s="159">
        <v>15</v>
      </c>
      <c r="M323" s="159">
        <f t="shared" si="45"/>
        <v>0</v>
      </c>
      <c r="N323" s="159">
        <v>1.0000000000000001E-5</v>
      </c>
      <c r="O323" s="159">
        <f t="shared" si="46"/>
        <v>0</v>
      </c>
      <c r="P323" s="159">
        <v>0</v>
      </c>
      <c r="Q323" s="159">
        <f t="shared" si="47"/>
        <v>0</v>
      </c>
      <c r="R323" s="159" t="s">
        <v>200</v>
      </c>
      <c r="S323" s="159" t="s">
        <v>142</v>
      </c>
      <c r="T323" s="159" t="s">
        <v>142</v>
      </c>
      <c r="U323" s="159">
        <v>0</v>
      </c>
      <c r="V323" s="159">
        <f t="shared" si="48"/>
        <v>0</v>
      </c>
      <c r="W323" s="159"/>
      <c r="X323" s="159" t="s">
        <v>196</v>
      </c>
      <c r="Y323" s="150"/>
      <c r="Z323" s="150"/>
      <c r="AA323" s="150"/>
      <c r="AB323" s="150"/>
      <c r="AC323" s="150"/>
      <c r="AD323" s="150"/>
      <c r="AE323" s="150"/>
      <c r="AF323" s="150"/>
      <c r="AG323" s="150" t="s">
        <v>197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5">
      <c r="A324" s="174">
        <v>156</v>
      </c>
      <c r="B324" s="175" t="s">
        <v>582</v>
      </c>
      <c r="C324" s="182" t="s">
        <v>583</v>
      </c>
      <c r="D324" s="176" t="s">
        <v>174</v>
      </c>
      <c r="E324" s="177">
        <v>7</v>
      </c>
      <c r="F324" s="178"/>
      <c r="G324" s="179">
        <f t="shared" si="42"/>
        <v>0</v>
      </c>
      <c r="H324" s="160">
        <v>30.8</v>
      </c>
      <c r="I324" s="159">
        <f t="shared" si="43"/>
        <v>215.6</v>
      </c>
      <c r="J324" s="160">
        <v>0</v>
      </c>
      <c r="K324" s="159">
        <f t="shared" si="44"/>
        <v>0</v>
      </c>
      <c r="L324" s="159">
        <v>15</v>
      </c>
      <c r="M324" s="159">
        <f t="shared" si="45"/>
        <v>0</v>
      </c>
      <c r="N324" s="159">
        <v>5.0000000000000002E-5</v>
      </c>
      <c r="O324" s="159">
        <f t="shared" si="46"/>
        <v>0</v>
      </c>
      <c r="P324" s="159">
        <v>0</v>
      </c>
      <c r="Q324" s="159">
        <f t="shared" si="47"/>
        <v>0</v>
      </c>
      <c r="R324" s="159" t="s">
        <v>200</v>
      </c>
      <c r="S324" s="159" t="s">
        <v>142</v>
      </c>
      <c r="T324" s="159" t="s">
        <v>142</v>
      </c>
      <c r="U324" s="159">
        <v>0</v>
      </c>
      <c r="V324" s="159">
        <f t="shared" si="48"/>
        <v>0</v>
      </c>
      <c r="W324" s="159"/>
      <c r="X324" s="159" t="s">
        <v>196</v>
      </c>
      <c r="Y324" s="150"/>
      <c r="Z324" s="150"/>
      <c r="AA324" s="150"/>
      <c r="AB324" s="150"/>
      <c r="AC324" s="150"/>
      <c r="AD324" s="150"/>
      <c r="AE324" s="150"/>
      <c r="AF324" s="150"/>
      <c r="AG324" s="150" t="s">
        <v>197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5">
      <c r="A325" s="174">
        <v>157</v>
      </c>
      <c r="B325" s="175" t="s">
        <v>584</v>
      </c>
      <c r="C325" s="182" t="s">
        <v>585</v>
      </c>
      <c r="D325" s="176" t="s">
        <v>174</v>
      </c>
      <c r="E325" s="177">
        <v>1</v>
      </c>
      <c r="F325" s="178"/>
      <c r="G325" s="179">
        <f t="shared" si="42"/>
        <v>0</v>
      </c>
      <c r="H325" s="160">
        <v>42.3</v>
      </c>
      <c r="I325" s="159">
        <f t="shared" si="43"/>
        <v>42.3</v>
      </c>
      <c r="J325" s="160">
        <v>0</v>
      </c>
      <c r="K325" s="159">
        <f t="shared" si="44"/>
        <v>0</v>
      </c>
      <c r="L325" s="159">
        <v>15</v>
      </c>
      <c r="M325" s="159">
        <f t="shared" si="45"/>
        <v>0</v>
      </c>
      <c r="N325" s="159">
        <v>0</v>
      </c>
      <c r="O325" s="159">
        <f t="shared" si="46"/>
        <v>0</v>
      </c>
      <c r="P325" s="159">
        <v>0</v>
      </c>
      <c r="Q325" s="159">
        <f t="shared" si="47"/>
        <v>0</v>
      </c>
      <c r="R325" s="159" t="s">
        <v>200</v>
      </c>
      <c r="S325" s="159" t="s">
        <v>142</v>
      </c>
      <c r="T325" s="159" t="s">
        <v>142</v>
      </c>
      <c r="U325" s="159">
        <v>0</v>
      </c>
      <c r="V325" s="159">
        <f t="shared" si="48"/>
        <v>0</v>
      </c>
      <c r="W325" s="159"/>
      <c r="X325" s="159" t="s">
        <v>196</v>
      </c>
      <c r="Y325" s="150"/>
      <c r="Z325" s="150"/>
      <c r="AA325" s="150"/>
      <c r="AB325" s="150"/>
      <c r="AC325" s="150"/>
      <c r="AD325" s="150"/>
      <c r="AE325" s="150"/>
      <c r="AF325" s="150"/>
      <c r="AG325" s="150" t="s">
        <v>197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5">
      <c r="A326" s="174">
        <v>158</v>
      </c>
      <c r="B326" s="175" t="s">
        <v>586</v>
      </c>
      <c r="C326" s="182" t="s">
        <v>587</v>
      </c>
      <c r="D326" s="176" t="s">
        <v>174</v>
      </c>
      <c r="E326" s="177">
        <v>17</v>
      </c>
      <c r="F326" s="178"/>
      <c r="G326" s="179">
        <f t="shared" si="42"/>
        <v>0</v>
      </c>
      <c r="H326" s="160">
        <v>13</v>
      </c>
      <c r="I326" s="159">
        <f t="shared" si="43"/>
        <v>221</v>
      </c>
      <c r="J326" s="160">
        <v>0</v>
      </c>
      <c r="K326" s="159">
        <f t="shared" si="44"/>
        <v>0</v>
      </c>
      <c r="L326" s="159">
        <v>15</v>
      </c>
      <c r="M326" s="159">
        <f t="shared" si="45"/>
        <v>0</v>
      </c>
      <c r="N326" s="159">
        <v>4.0000000000000003E-5</v>
      </c>
      <c r="O326" s="159">
        <f t="shared" si="46"/>
        <v>0</v>
      </c>
      <c r="P326" s="159">
        <v>0</v>
      </c>
      <c r="Q326" s="159">
        <f t="shared" si="47"/>
        <v>0</v>
      </c>
      <c r="R326" s="159" t="s">
        <v>200</v>
      </c>
      <c r="S326" s="159" t="s">
        <v>142</v>
      </c>
      <c r="T326" s="159" t="s">
        <v>142</v>
      </c>
      <c r="U326" s="159">
        <v>0</v>
      </c>
      <c r="V326" s="159">
        <f t="shared" si="48"/>
        <v>0</v>
      </c>
      <c r="W326" s="159"/>
      <c r="X326" s="159" t="s">
        <v>196</v>
      </c>
      <c r="Y326" s="150"/>
      <c r="Z326" s="150"/>
      <c r="AA326" s="150"/>
      <c r="AB326" s="150"/>
      <c r="AC326" s="150"/>
      <c r="AD326" s="150"/>
      <c r="AE326" s="150"/>
      <c r="AF326" s="150"/>
      <c r="AG326" s="150" t="s">
        <v>197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5">
      <c r="A327" s="174">
        <v>159</v>
      </c>
      <c r="B327" s="175" t="s">
        <v>588</v>
      </c>
      <c r="C327" s="182" t="s">
        <v>589</v>
      </c>
      <c r="D327" s="176" t="s">
        <v>174</v>
      </c>
      <c r="E327" s="177">
        <v>4</v>
      </c>
      <c r="F327" s="178"/>
      <c r="G327" s="179">
        <f t="shared" si="42"/>
        <v>0</v>
      </c>
      <c r="H327" s="160">
        <v>1043</v>
      </c>
      <c r="I327" s="159">
        <f t="shared" si="43"/>
        <v>4172</v>
      </c>
      <c r="J327" s="160">
        <v>0</v>
      </c>
      <c r="K327" s="159">
        <f t="shared" si="44"/>
        <v>0</v>
      </c>
      <c r="L327" s="159">
        <v>15</v>
      </c>
      <c r="M327" s="159">
        <f t="shared" si="45"/>
        <v>0</v>
      </c>
      <c r="N327" s="159">
        <v>4.0000000000000001E-3</v>
      </c>
      <c r="O327" s="159">
        <f t="shared" si="46"/>
        <v>0.02</v>
      </c>
      <c r="P327" s="159">
        <v>0</v>
      </c>
      <c r="Q327" s="159">
        <f t="shared" si="47"/>
        <v>0</v>
      </c>
      <c r="R327" s="159" t="s">
        <v>200</v>
      </c>
      <c r="S327" s="159" t="s">
        <v>142</v>
      </c>
      <c r="T327" s="159" t="s">
        <v>142</v>
      </c>
      <c r="U327" s="159">
        <v>0</v>
      </c>
      <c r="V327" s="159">
        <f t="shared" si="48"/>
        <v>0</v>
      </c>
      <c r="W327" s="159"/>
      <c r="X327" s="159" t="s">
        <v>196</v>
      </c>
      <c r="Y327" s="150"/>
      <c r="Z327" s="150"/>
      <c r="AA327" s="150"/>
      <c r="AB327" s="150"/>
      <c r="AC327" s="150"/>
      <c r="AD327" s="150"/>
      <c r="AE327" s="150"/>
      <c r="AF327" s="150"/>
      <c r="AG327" s="150" t="s">
        <v>197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5">
      <c r="A328" s="174">
        <v>160</v>
      </c>
      <c r="B328" s="175" t="s">
        <v>590</v>
      </c>
      <c r="C328" s="182" t="s">
        <v>591</v>
      </c>
      <c r="D328" s="176" t="s">
        <v>174</v>
      </c>
      <c r="E328" s="177">
        <v>2</v>
      </c>
      <c r="F328" s="178"/>
      <c r="G328" s="179">
        <f t="shared" si="42"/>
        <v>0</v>
      </c>
      <c r="H328" s="160">
        <v>1210</v>
      </c>
      <c r="I328" s="159">
        <f t="shared" si="43"/>
        <v>2420</v>
      </c>
      <c r="J328" s="160">
        <v>0</v>
      </c>
      <c r="K328" s="159">
        <f t="shared" si="44"/>
        <v>0</v>
      </c>
      <c r="L328" s="159">
        <v>15</v>
      </c>
      <c r="M328" s="159">
        <f t="shared" si="45"/>
        <v>0</v>
      </c>
      <c r="N328" s="159">
        <v>4.0000000000000001E-3</v>
      </c>
      <c r="O328" s="159">
        <f t="shared" si="46"/>
        <v>0.01</v>
      </c>
      <c r="P328" s="159">
        <v>0</v>
      </c>
      <c r="Q328" s="159">
        <f t="shared" si="47"/>
        <v>0</v>
      </c>
      <c r="R328" s="159"/>
      <c r="S328" s="159" t="s">
        <v>154</v>
      </c>
      <c r="T328" s="159" t="s">
        <v>143</v>
      </c>
      <c r="U328" s="159">
        <v>0</v>
      </c>
      <c r="V328" s="159">
        <f t="shared" si="48"/>
        <v>0</v>
      </c>
      <c r="W328" s="159"/>
      <c r="X328" s="159" t="s">
        <v>196</v>
      </c>
      <c r="Y328" s="150"/>
      <c r="Z328" s="150"/>
      <c r="AA328" s="150"/>
      <c r="AB328" s="150"/>
      <c r="AC328" s="150"/>
      <c r="AD328" s="150"/>
      <c r="AE328" s="150"/>
      <c r="AF328" s="150"/>
      <c r="AG328" s="150" t="s">
        <v>197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5">
      <c r="A329" s="174">
        <v>161</v>
      </c>
      <c r="B329" s="175" t="s">
        <v>592</v>
      </c>
      <c r="C329" s="182" t="s">
        <v>593</v>
      </c>
      <c r="D329" s="176" t="s">
        <v>174</v>
      </c>
      <c r="E329" s="177">
        <v>1</v>
      </c>
      <c r="F329" s="178"/>
      <c r="G329" s="179">
        <f t="shared" si="42"/>
        <v>0</v>
      </c>
      <c r="H329" s="160">
        <v>978</v>
      </c>
      <c r="I329" s="159">
        <f t="shared" si="43"/>
        <v>978</v>
      </c>
      <c r="J329" s="160">
        <v>0</v>
      </c>
      <c r="K329" s="159">
        <f t="shared" si="44"/>
        <v>0</v>
      </c>
      <c r="L329" s="159">
        <v>15</v>
      </c>
      <c r="M329" s="159">
        <f t="shared" si="45"/>
        <v>0</v>
      </c>
      <c r="N329" s="159">
        <v>2.63E-2</v>
      </c>
      <c r="O329" s="159">
        <f t="shared" si="46"/>
        <v>0.03</v>
      </c>
      <c r="P329" s="159">
        <v>0</v>
      </c>
      <c r="Q329" s="159">
        <f t="shared" si="47"/>
        <v>0</v>
      </c>
      <c r="R329" s="159"/>
      <c r="S329" s="159" t="s">
        <v>154</v>
      </c>
      <c r="T329" s="159" t="s">
        <v>143</v>
      </c>
      <c r="U329" s="159">
        <v>0</v>
      </c>
      <c r="V329" s="159">
        <f t="shared" si="48"/>
        <v>0</v>
      </c>
      <c r="W329" s="159"/>
      <c r="X329" s="159" t="s">
        <v>196</v>
      </c>
      <c r="Y329" s="150"/>
      <c r="Z329" s="150"/>
      <c r="AA329" s="150"/>
      <c r="AB329" s="150"/>
      <c r="AC329" s="150"/>
      <c r="AD329" s="150"/>
      <c r="AE329" s="150"/>
      <c r="AF329" s="150"/>
      <c r="AG329" s="150" t="s">
        <v>197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5">
      <c r="A330" s="174">
        <v>162</v>
      </c>
      <c r="B330" s="175" t="s">
        <v>594</v>
      </c>
      <c r="C330" s="182" t="s">
        <v>595</v>
      </c>
      <c r="D330" s="176" t="s">
        <v>174</v>
      </c>
      <c r="E330" s="177">
        <v>1</v>
      </c>
      <c r="F330" s="178"/>
      <c r="G330" s="179">
        <f t="shared" si="42"/>
        <v>0</v>
      </c>
      <c r="H330" s="160">
        <v>199.5</v>
      </c>
      <c r="I330" s="159">
        <f t="shared" si="43"/>
        <v>199.5</v>
      </c>
      <c r="J330" s="160">
        <v>0</v>
      </c>
      <c r="K330" s="159">
        <f t="shared" si="44"/>
        <v>0</v>
      </c>
      <c r="L330" s="159">
        <v>15</v>
      </c>
      <c r="M330" s="159">
        <f t="shared" si="45"/>
        <v>0</v>
      </c>
      <c r="N330" s="159">
        <v>1.8000000000000001E-4</v>
      </c>
      <c r="O330" s="159">
        <f t="shared" si="46"/>
        <v>0</v>
      </c>
      <c r="P330" s="159">
        <v>0</v>
      </c>
      <c r="Q330" s="159">
        <f t="shared" si="47"/>
        <v>0</v>
      </c>
      <c r="R330" s="159" t="s">
        <v>200</v>
      </c>
      <c r="S330" s="159" t="s">
        <v>142</v>
      </c>
      <c r="T330" s="159" t="s">
        <v>142</v>
      </c>
      <c r="U330" s="159">
        <v>0</v>
      </c>
      <c r="V330" s="159">
        <f t="shared" si="48"/>
        <v>0</v>
      </c>
      <c r="W330" s="159"/>
      <c r="X330" s="159" t="s">
        <v>196</v>
      </c>
      <c r="Y330" s="150"/>
      <c r="Z330" s="150"/>
      <c r="AA330" s="150"/>
      <c r="AB330" s="150"/>
      <c r="AC330" s="150"/>
      <c r="AD330" s="150"/>
      <c r="AE330" s="150"/>
      <c r="AF330" s="150"/>
      <c r="AG330" s="150" t="s">
        <v>197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5">
      <c r="A331" s="174">
        <v>163</v>
      </c>
      <c r="B331" s="175" t="s">
        <v>596</v>
      </c>
      <c r="C331" s="182" t="s">
        <v>597</v>
      </c>
      <c r="D331" s="176" t="s">
        <v>174</v>
      </c>
      <c r="E331" s="177">
        <v>1</v>
      </c>
      <c r="F331" s="178"/>
      <c r="G331" s="179">
        <f t="shared" si="42"/>
        <v>0</v>
      </c>
      <c r="H331" s="160">
        <v>145</v>
      </c>
      <c r="I331" s="159">
        <f t="shared" si="43"/>
        <v>145</v>
      </c>
      <c r="J331" s="160">
        <v>0</v>
      </c>
      <c r="K331" s="159">
        <f t="shared" si="44"/>
        <v>0</v>
      </c>
      <c r="L331" s="159">
        <v>15</v>
      </c>
      <c r="M331" s="159">
        <f t="shared" si="45"/>
        <v>0</v>
      </c>
      <c r="N331" s="159">
        <v>1.8000000000000001E-4</v>
      </c>
      <c r="O331" s="159">
        <f t="shared" si="46"/>
        <v>0</v>
      </c>
      <c r="P331" s="159">
        <v>0</v>
      </c>
      <c r="Q331" s="159">
        <f t="shared" si="47"/>
        <v>0</v>
      </c>
      <c r="R331" s="159" t="s">
        <v>200</v>
      </c>
      <c r="S331" s="159" t="s">
        <v>142</v>
      </c>
      <c r="T331" s="159" t="s">
        <v>142</v>
      </c>
      <c r="U331" s="159">
        <v>0</v>
      </c>
      <c r="V331" s="159">
        <f t="shared" si="48"/>
        <v>0</v>
      </c>
      <c r="W331" s="159"/>
      <c r="X331" s="159" t="s">
        <v>196</v>
      </c>
      <c r="Y331" s="150"/>
      <c r="Z331" s="150"/>
      <c r="AA331" s="150"/>
      <c r="AB331" s="150"/>
      <c r="AC331" s="150"/>
      <c r="AD331" s="150"/>
      <c r="AE331" s="150"/>
      <c r="AF331" s="150"/>
      <c r="AG331" s="150" t="s">
        <v>197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5">
      <c r="A332" s="174">
        <v>164</v>
      </c>
      <c r="B332" s="175" t="s">
        <v>598</v>
      </c>
      <c r="C332" s="182" t="s">
        <v>599</v>
      </c>
      <c r="D332" s="176" t="s">
        <v>174</v>
      </c>
      <c r="E332" s="177">
        <v>1</v>
      </c>
      <c r="F332" s="178"/>
      <c r="G332" s="179">
        <f t="shared" si="42"/>
        <v>0</v>
      </c>
      <c r="H332" s="160">
        <v>378</v>
      </c>
      <c r="I332" s="159">
        <f t="shared" si="43"/>
        <v>378</v>
      </c>
      <c r="J332" s="160">
        <v>0</v>
      </c>
      <c r="K332" s="159">
        <f t="shared" si="44"/>
        <v>0</v>
      </c>
      <c r="L332" s="159">
        <v>15</v>
      </c>
      <c r="M332" s="159">
        <f t="shared" si="45"/>
        <v>0</v>
      </c>
      <c r="N332" s="159">
        <v>4.0000000000000002E-4</v>
      </c>
      <c r="O332" s="159">
        <f t="shared" si="46"/>
        <v>0</v>
      </c>
      <c r="P332" s="159">
        <v>0</v>
      </c>
      <c r="Q332" s="159">
        <f t="shared" si="47"/>
        <v>0</v>
      </c>
      <c r="R332" s="159" t="s">
        <v>200</v>
      </c>
      <c r="S332" s="159" t="s">
        <v>142</v>
      </c>
      <c r="T332" s="159" t="s">
        <v>142</v>
      </c>
      <c r="U332" s="159">
        <v>0</v>
      </c>
      <c r="V332" s="159">
        <f t="shared" si="48"/>
        <v>0</v>
      </c>
      <c r="W332" s="159"/>
      <c r="X332" s="159" t="s">
        <v>196</v>
      </c>
      <c r="Y332" s="150"/>
      <c r="Z332" s="150"/>
      <c r="AA332" s="150"/>
      <c r="AB332" s="150"/>
      <c r="AC332" s="150"/>
      <c r="AD332" s="150"/>
      <c r="AE332" s="150"/>
      <c r="AF332" s="150"/>
      <c r="AG332" s="150" t="s">
        <v>197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5">
      <c r="A333" s="174">
        <v>165</v>
      </c>
      <c r="B333" s="175" t="s">
        <v>600</v>
      </c>
      <c r="C333" s="182" t="s">
        <v>601</v>
      </c>
      <c r="D333" s="176" t="s">
        <v>174</v>
      </c>
      <c r="E333" s="177">
        <v>1</v>
      </c>
      <c r="F333" s="178"/>
      <c r="G333" s="179">
        <f t="shared" si="42"/>
        <v>0</v>
      </c>
      <c r="H333" s="160">
        <v>885</v>
      </c>
      <c r="I333" s="159">
        <f t="shared" si="43"/>
        <v>885</v>
      </c>
      <c r="J333" s="160">
        <v>0</v>
      </c>
      <c r="K333" s="159">
        <f t="shared" si="44"/>
        <v>0</v>
      </c>
      <c r="L333" s="159">
        <v>15</v>
      </c>
      <c r="M333" s="159">
        <f t="shared" si="45"/>
        <v>0</v>
      </c>
      <c r="N333" s="159">
        <v>5.0000000000000001E-4</v>
      </c>
      <c r="O333" s="159">
        <f t="shared" si="46"/>
        <v>0</v>
      </c>
      <c r="P333" s="159">
        <v>0</v>
      </c>
      <c r="Q333" s="159">
        <f t="shared" si="47"/>
        <v>0</v>
      </c>
      <c r="R333" s="159" t="s">
        <v>200</v>
      </c>
      <c r="S333" s="159" t="s">
        <v>142</v>
      </c>
      <c r="T333" s="159" t="s">
        <v>142</v>
      </c>
      <c r="U333" s="159">
        <v>0</v>
      </c>
      <c r="V333" s="159">
        <f t="shared" si="48"/>
        <v>0</v>
      </c>
      <c r="W333" s="159"/>
      <c r="X333" s="159" t="s">
        <v>196</v>
      </c>
      <c r="Y333" s="150"/>
      <c r="Z333" s="150"/>
      <c r="AA333" s="150"/>
      <c r="AB333" s="150"/>
      <c r="AC333" s="150"/>
      <c r="AD333" s="150"/>
      <c r="AE333" s="150"/>
      <c r="AF333" s="150"/>
      <c r="AG333" s="150" t="s">
        <v>197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ht="20.399999999999999" outlineLevel="1" x14ac:dyDescent="0.25">
      <c r="A334" s="174">
        <v>166</v>
      </c>
      <c r="B334" s="175" t="s">
        <v>602</v>
      </c>
      <c r="C334" s="182" t="s">
        <v>603</v>
      </c>
      <c r="D334" s="176" t="s">
        <v>174</v>
      </c>
      <c r="E334" s="177">
        <v>1</v>
      </c>
      <c r="F334" s="178"/>
      <c r="G334" s="179">
        <f t="shared" si="42"/>
        <v>0</v>
      </c>
      <c r="H334" s="160">
        <v>1416</v>
      </c>
      <c r="I334" s="159">
        <f t="shared" si="43"/>
        <v>1416</v>
      </c>
      <c r="J334" s="160">
        <v>0</v>
      </c>
      <c r="K334" s="159">
        <f t="shared" si="44"/>
        <v>0</v>
      </c>
      <c r="L334" s="159">
        <v>15</v>
      </c>
      <c r="M334" s="159">
        <f t="shared" si="45"/>
        <v>0</v>
      </c>
      <c r="N334" s="159">
        <v>2.7E-4</v>
      </c>
      <c r="O334" s="159">
        <f t="shared" si="46"/>
        <v>0</v>
      </c>
      <c r="P334" s="159">
        <v>0</v>
      </c>
      <c r="Q334" s="159">
        <f t="shared" si="47"/>
        <v>0</v>
      </c>
      <c r="R334" s="159" t="s">
        <v>200</v>
      </c>
      <c r="S334" s="159" t="s">
        <v>142</v>
      </c>
      <c r="T334" s="159" t="s">
        <v>142</v>
      </c>
      <c r="U334" s="159">
        <v>0</v>
      </c>
      <c r="V334" s="159">
        <f t="shared" si="48"/>
        <v>0</v>
      </c>
      <c r="W334" s="159"/>
      <c r="X334" s="159" t="s">
        <v>196</v>
      </c>
      <c r="Y334" s="150"/>
      <c r="Z334" s="150"/>
      <c r="AA334" s="150"/>
      <c r="AB334" s="150"/>
      <c r="AC334" s="150"/>
      <c r="AD334" s="150"/>
      <c r="AE334" s="150"/>
      <c r="AF334" s="150"/>
      <c r="AG334" s="150" t="s">
        <v>197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5">
      <c r="A335" s="174">
        <v>167</v>
      </c>
      <c r="B335" s="175" t="s">
        <v>604</v>
      </c>
      <c r="C335" s="182" t="s">
        <v>605</v>
      </c>
      <c r="D335" s="176" t="s">
        <v>606</v>
      </c>
      <c r="E335" s="177">
        <v>15</v>
      </c>
      <c r="F335" s="178"/>
      <c r="G335" s="179">
        <f t="shared" si="42"/>
        <v>0</v>
      </c>
      <c r="H335" s="160">
        <v>12</v>
      </c>
      <c r="I335" s="159">
        <f t="shared" si="43"/>
        <v>180</v>
      </c>
      <c r="J335" s="160">
        <v>0</v>
      </c>
      <c r="K335" s="159">
        <f t="shared" si="44"/>
        <v>0</v>
      </c>
      <c r="L335" s="159">
        <v>15</v>
      </c>
      <c r="M335" s="159">
        <f t="shared" si="45"/>
        <v>0</v>
      </c>
      <c r="N335" s="159">
        <v>1</v>
      </c>
      <c r="O335" s="159">
        <f t="shared" si="46"/>
        <v>15</v>
      </c>
      <c r="P335" s="159">
        <v>0</v>
      </c>
      <c r="Q335" s="159">
        <f t="shared" si="47"/>
        <v>0</v>
      </c>
      <c r="R335" s="159" t="s">
        <v>200</v>
      </c>
      <c r="S335" s="159" t="s">
        <v>142</v>
      </c>
      <c r="T335" s="159" t="s">
        <v>143</v>
      </c>
      <c r="U335" s="159">
        <v>0</v>
      </c>
      <c r="V335" s="159">
        <f t="shared" si="48"/>
        <v>0</v>
      </c>
      <c r="W335" s="159"/>
      <c r="X335" s="159" t="s">
        <v>196</v>
      </c>
      <c r="Y335" s="150"/>
      <c r="Z335" s="150"/>
      <c r="AA335" s="150"/>
      <c r="AB335" s="150"/>
      <c r="AC335" s="150"/>
      <c r="AD335" s="150"/>
      <c r="AE335" s="150"/>
      <c r="AF335" s="150"/>
      <c r="AG335" s="150" t="s">
        <v>197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5">
      <c r="A336" s="174">
        <v>168</v>
      </c>
      <c r="B336" s="175" t="s">
        <v>607</v>
      </c>
      <c r="C336" s="182" t="s">
        <v>608</v>
      </c>
      <c r="D336" s="176" t="s">
        <v>292</v>
      </c>
      <c r="E336" s="177">
        <v>1</v>
      </c>
      <c r="F336" s="178"/>
      <c r="G336" s="179">
        <f t="shared" si="42"/>
        <v>0</v>
      </c>
      <c r="H336" s="160">
        <v>0</v>
      </c>
      <c r="I336" s="159">
        <f t="shared" si="43"/>
        <v>0</v>
      </c>
      <c r="J336" s="160">
        <v>3000</v>
      </c>
      <c r="K336" s="159">
        <f t="shared" si="44"/>
        <v>3000</v>
      </c>
      <c r="L336" s="159">
        <v>15</v>
      </c>
      <c r="M336" s="159">
        <f t="shared" si="45"/>
        <v>0</v>
      </c>
      <c r="N336" s="159">
        <v>0</v>
      </c>
      <c r="O336" s="159">
        <f t="shared" si="46"/>
        <v>0</v>
      </c>
      <c r="P336" s="159">
        <v>0</v>
      </c>
      <c r="Q336" s="159">
        <f t="shared" si="47"/>
        <v>0</v>
      </c>
      <c r="R336" s="159"/>
      <c r="S336" s="159" t="s">
        <v>154</v>
      </c>
      <c r="T336" s="159" t="s">
        <v>143</v>
      </c>
      <c r="U336" s="159">
        <v>0</v>
      </c>
      <c r="V336" s="159">
        <f t="shared" si="48"/>
        <v>0</v>
      </c>
      <c r="W336" s="159"/>
      <c r="X336" s="159" t="s">
        <v>205</v>
      </c>
      <c r="Y336" s="150"/>
      <c r="Z336" s="150"/>
      <c r="AA336" s="150"/>
      <c r="AB336" s="150"/>
      <c r="AC336" s="150"/>
      <c r="AD336" s="150"/>
      <c r="AE336" s="150"/>
      <c r="AF336" s="150"/>
      <c r="AG336" s="150" t="s">
        <v>206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x14ac:dyDescent="0.25">
      <c r="A337" s="162" t="s">
        <v>137</v>
      </c>
      <c r="B337" s="163" t="s">
        <v>105</v>
      </c>
      <c r="C337" s="181" t="s">
        <v>106</v>
      </c>
      <c r="D337" s="164"/>
      <c r="E337" s="165"/>
      <c r="F337" s="166"/>
      <c r="G337" s="167">
        <f>SUMIF(AG338:AG340,"&lt;&gt;NOR",G338:G340)</f>
        <v>0</v>
      </c>
      <c r="H337" s="161"/>
      <c r="I337" s="161">
        <f>SUM(I338:I340)</f>
        <v>227.07</v>
      </c>
      <c r="J337" s="161"/>
      <c r="K337" s="161">
        <f>SUM(K338:K340)</f>
        <v>215.93</v>
      </c>
      <c r="L337" s="161"/>
      <c r="M337" s="161">
        <f>SUM(M338:M340)</f>
        <v>0</v>
      </c>
      <c r="N337" s="161"/>
      <c r="O337" s="161">
        <f>SUM(O338:O340)</f>
        <v>0</v>
      </c>
      <c r="P337" s="161"/>
      <c r="Q337" s="161">
        <f>SUM(Q338:Q340)</f>
        <v>0</v>
      </c>
      <c r="R337" s="161"/>
      <c r="S337" s="161"/>
      <c r="T337" s="161"/>
      <c r="U337" s="161"/>
      <c r="V337" s="161">
        <f>SUM(V338:V340)</f>
        <v>0.44</v>
      </c>
      <c r="W337" s="161"/>
      <c r="X337" s="161"/>
      <c r="AG337" t="s">
        <v>138</v>
      </c>
    </row>
    <row r="338" spans="1:60" outlineLevel="1" x14ac:dyDescent="0.25">
      <c r="A338" s="174">
        <v>169</v>
      </c>
      <c r="B338" s="175" t="s">
        <v>609</v>
      </c>
      <c r="C338" s="182" t="s">
        <v>610</v>
      </c>
      <c r="D338" s="176" t="s">
        <v>174</v>
      </c>
      <c r="E338" s="177">
        <v>1</v>
      </c>
      <c r="F338" s="178"/>
      <c r="G338" s="179">
        <f>ROUND(E338*F338,2)</f>
        <v>0</v>
      </c>
      <c r="H338" s="160">
        <v>75.069999999999993</v>
      </c>
      <c r="I338" s="159">
        <f>ROUND(E338*H338,2)</f>
        <v>75.069999999999993</v>
      </c>
      <c r="J338" s="160">
        <v>116.43</v>
      </c>
      <c r="K338" s="159">
        <f>ROUND(E338*J338,2)</f>
        <v>116.43</v>
      </c>
      <c r="L338" s="159">
        <v>15</v>
      </c>
      <c r="M338" s="159">
        <f>G338*(1+L338/100)</f>
        <v>0</v>
      </c>
      <c r="N338" s="159">
        <v>0</v>
      </c>
      <c r="O338" s="159">
        <f>ROUND(E338*N338,2)</f>
        <v>0</v>
      </c>
      <c r="P338" s="159">
        <v>0</v>
      </c>
      <c r="Q338" s="159">
        <f>ROUND(E338*P338,2)</f>
        <v>0</v>
      </c>
      <c r="R338" s="159"/>
      <c r="S338" s="159" t="s">
        <v>142</v>
      </c>
      <c r="T338" s="159" t="s">
        <v>142</v>
      </c>
      <c r="U338" s="159">
        <v>0.23599999999999999</v>
      </c>
      <c r="V338" s="159">
        <f>ROUND(E338*U338,2)</f>
        <v>0.24</v>
      </c>
      <c r="W338" s="159"/>
      <c r="X338" s="159" t="s">
        <v>168</v>
      </c>
      <c r="Y338" s="150"/>
      <c r="Z338" s="150"/>
      <c r="AA338" s="150"/>
      <c r="AB338" s="150"/>
      <c r="AC338" s="150"/>
      <c r="AD338" s="150"/>
      <c r="AE338" s="150"/>
      <c r="AF338" s="150"/>
      <c r="AG338" s="150" t="s">
        <v>169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5">
      <c r="A339" s="174">
        <v>170</v>
      </c>
      <c r="B339" s="175" t="s">
        <v>611</v>
      </c>
      <c r="C339" s="182" t="s">
        <v>612</v>
      </c>
      <c r="D339" s="176" t="s">
        <v>174</v>
      </c>
      <c r="E339" s="177">
        <v>1</v>
      </c>
      <c r="F339" s="178"/>
      <c r="G339" s="179">
        <f>ROUND(E339*F339,2)</f>
        <v>0</v>
      </c>
      <c r="H339" s="160">
        <v>0</v>
      </c>
      <c r="I339" s="159">
        <f>ROUND(E339*H339,2)</f>
        <v>0</v>
      </c>
      <c r="J339" s="160">
        <v>99.5</v>
      </c>
      <c r="K339" s="159">
        <f>ROUND(E339*J339,2)</f>
        <v>99.5</v>
      </c>
      <c r="L339" s="159">
        <v>15</v>
      </c>
      <c r="M339" s="159">
        <f>G339*(1+L339/100)</f>
        <v>0</v>
      </c>
      <c r="N339" s="159">
        <v>0</v>
      </c>
      <c r="O339" s="159">
        <f>ROUND(E339*N339,2)</f>
        <v>0</v>
      </c>
      <c r="P339" s="159">
        <v>0</v>
      </c>
      <c r="Q339" s="159">
        <f>ROUND(E339*P339,2)</f>
        <v>0</v>
      </c>
      <c r="R339" s="159"/>
      <c r="S339" s="159" t="s">
        <v>142</v>
      </c>
      <c r="T339" s="159" t="s">
        <v>142</v>
      </c>
      <c r="U339" s="159">
        <v>0.20166999999999999</v>
      </c>
      <c r="V339" s="159">
        <f>ROUND(E339*U339,2)</f>
        <v>0.2</v>
      </c>
      <c r="W339" s="159"/>
      <c r="X339" s="159" t="s">
        <v>168</v>
      </c>
      <c r="Y339" s="150"/>
      <c r="Z339" s="150"/>
      <c r="AA339" s="150"/>
      <c r="AB339" s="150"/>
      <c r="AC339" s="150"/>
      <c r="AD339" s="150"/>
      <c r="AE339" s="150"/>
      <c r="AF339" s="150"/>
      <c r="AG339" s="150" t="s">
        <v>169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5">
      <c r="A340" s="174">
        <v>171</v>
      </c>
      <c r="B340" s="175" t="s">
        <v>613</v>
      </c>
      <c r="C340" s="182" t="s">
        <v>614</v>
      </c>
      <c r="D340" s="176" t="s">
        <v>174</v>
      </c>
      <c r="E340" s="177">
        <v>1</v>
      </c>
      <c r="F340" s="178"/>
      <c r="G340" s="179">
        <f>ROUND(E340*F340,2)</f>
        <v>0</v>
      </c>
      <c r="H340" s="160">
        <v>152</v>
      </c>
      <c r="I340" s="159">
        <f>ROUND(E340*H340,2)</f>
        <v>152</v>
      </c>
      <c r="J340" s="160">
        <v>0</v>
      </c>
      <c r="K340" s="159">
        <f>ROUND(E340*J340,2)</f>
        <v>0</v>
      </c>
      <c r="L340" s="159">
        <v>15</v>
      </c>
      <c r="M340" s="159">
        <f>G340*(1+L340/100)</f>
        <v>0</v>
      </c>
      <c r="N340" s="159">
        <v>1.0000000000000001E-5</v>
      </c>
      <c r="O340" s="159">
        <f>ROUND(E340*N340,2)</f>
        <v>0</v>
      </c>
      <c r="P340" s="159">
        <v>0</v>
      </c>
      <c r="Q340" s="159">
        <f>ROUND(E340*P340,2)</f>
        <v>0</v>
      </c>
      <c r="R340" s="159" t="s">
        <v>200</v>
      </c>
      <c r="S340" s="159" t="s">
        <v>142</v>
      </c>
      <c r="T340" s="159" t="s">
        <v>142</v>
      </c>
      <c r="U340" s="159">
        <v>0</v>
      </c>
      <c r="V340" s="159">
        <f>ROUND(E340*U340,2)</f>
        <v>0</v>
      </c>
      <c r="W340" s="159"/>
      <c r="X340" s="159" t="s">
        <v>196</v>
      </c>
      <c r="Y340" s="150"/>
      <c r="Z340" s="150"/>
      <c r="AA340" s="150"/>
      <c r="AB340" s="150"/>
      <c r="AC340" s="150"/>
      <c r="AD340" s="150"/>
      <c r="AE340" s="150"/>
      <c r="AF340" s="150"/>
      <c r="AG340" s="150" t="s">
        <v>197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x14ac:dyDescent="0.25">
      <c r="A341" s="162" t="s">
        <v>137</v>
      </c>
      <c r="B341" s="163" t="s">
        <v>107</v>
      </c>
      <c r="C341" s="181" t="s">
        <v>108</v>
      </c>
      <c r="D341" s="164"/>
      <c r="E341" s="165"/>
      <c r="F341" s="166"/>
      <c r="G341" s="167">
        <f>SUMIF(AG342:AG350,"&lt;&gt;NOR",G342:G350)</f>
        <v>0</v>
      </c>
      <c r="H341" s="161"/>
      <c r="I341" s="161">
        <f>SUM(I342:I350)</f>
        <v>0</v>
      </c>
      <c r="J341" s="161"/>
      <c r="K341" s="161">
        <f>SUM(K342:K350)</f>
        <v>3307.85</v>
      </c>
      <c r="L341" s="161"/>
      <c r="M341" s="161">
        <f>SUM(M342:M350)</f>
        <v>0</v>
      </c>
      <c r="N341" s="161"/>
      <c r="O341" s="161">
        <f>SUM(O342:O350)</f>
        <v>0</v>
      </c>
      <c r="P341" s="161"/>
      <c r="Q341" s="161">
        <f>SUM(Q342:Q350)</f>
        <v>0</v>
      </c>
      <c r="R341" s="161"/>
      <c r="S341" s="161"/>
      <c r="T341" s="161"/>
      <c r="U341" s="161"/>
      <c r="V341" s="161">
        <f>SUM(V342:V350)</f>
        <v>5.1599999999999993</v>
      </c>
      <c r="W341" s="161"/>
      <c r="X341" s="161"/>
      <c r="AG341" t="s">
        <v>138</v>
      </c>
    </row>
    <row r="342" spans="1:60" outlineLevel="1" x14ac:dyDescent="0.25">
      <c r="A342" s="174">
        <v>172</v>
      </c>
      <c r="B342" s="175" t="s">
        <v>615</v>
      </c>
      <c r="C342" s="182" t="s">
        <v>616</v>
      </c>
      <c r="D342" s="176" t="s">
        <v>617</v>
      </c>
      <c r="E342" s="177">
        <v>2</v>
      </c>
      <c r="F342" s="178"/>
      <c r="G342" s="179">
        <f t="shared" ref="G342:G350" si="49">ROUND(E342*F342,2)</f>
        <v>0</v>
      </c>
      <c r="H342" s="160">
        <v>0</v>
      </c>
      <c r="I342" s="159">
        <f t="shared" ref="I342:I350" si="50">ROUND(E342*H342,2)</f>
        <v>0</v>
      </c>
      <c r="J342" s="160">
        <v>49.7</v>
      </c>
      <c r="K342" s="159">
        <f t="shared" ref="K342:K350" si="51">ROUND(E342*J342,2)</f>
        <v>99.4</v>
      </c>
      <c r="L342" s="159">
        <v>15</v>
      </c>
      <c r="M342" s="159">
        <f t="shared" ref="M342:M350" si="52">G342*(1+L342/100)</f>
        <v>0</v>
      </c>
      <c r="N342" s="159">
        <v>0</v>
      </c>
      <c r="O342" s="159">
        <f t="shared" ref="O342:O350" si="53">ROUND(E342*N342,2)</f>
        <v>0</v>
      </c>
      <c r="P342" s="159">
        <v>0</v>
      </c>
      <c r="Q342" s="159">
        <f t="shared" ref="Q342:Q350" si="54">ROUND(E342*P342,2)</f>
        <v>0</v>
      </c>
      <c r="R342" s="159"/>
      <c r="S342" s="159" t="s">
        <v>142</v>
      </c>
      <c r="T342" s="159" t="s">
        <v>142</v>
      </c>
      <c r="U342" s="159">
        <v>0</v>
      </c>
      <c r="V342" s="159">
        <f t="shared" ref="V342:V350" si="55">ROUND(E342*U342,2)</f>
        <v>0</v>
      </c>
      <c r="W342" s="159"/>
      <c r="X342" s="159" t="s">
        <v>168</v>
      </c>
      <c r="Y342" s="150"/>
      <c r="Z342" s="150"/>
      <c r="AA342" s="150"/>
      <c r="AB342" s="150"/>
      <c r="AC342" s="150"/>
      <c r="AD342" s="150"/>
      <c r="AE342" s="150"/>
      <c r="AF342" s="150"/>
      <c r="AG342" s="150" t="s">
        <v>169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5">
      <c r="A343" s="174">
        <v>173</v>
      </c>
      <c r="B343" s="175" t="s">
        <v>618</v>
      </c>
      <c r="C343" s="182" t="s">
        <v>619</v>
      </c>
      <c r="D343" s="176" t="s">
        <v>167</v>
      </c>
      <c r="E343" s="177">
        <v>1.0324199999999999</v>
      </c>
      <c r="F343" s="178"/>
      <c r="G343" s="179">
        <f t="shared" si="49"/>
        <v>0</v>
      </c>
      <c r="H343" s="160">
        <v>0</v>
      </c>
      <c r="I343" s="159">
        <f t="shared" si="50"/>
        <v>0</v>
      </c>
      <c r="J343" s="160">
        <v>168.5</v>
      </c>
      <c r="K343" s="159">
        <f t="shared" si="51"/>
        <v>173.96</v>
      </c>
      <c r="L343" s="159">
        <v>15</v>
      </c>
      <c r="M343" s="159">
        <f t="shared" si="52"/>
        <v>0</v>
      </c>
      <c r="N343" s="159">
        <v>0</v>
      </c>
      <c r="O343" s="159">
        <f t="shared" si="53"/>
        <v>0</v>
      </c>
      <c r="P343" s="159">
        <v>0</v>
      </c>
      <c r="Q343" s="159">
        <f t="shared" si="54"/>
        <v>0</v>
      </c>
      <c r="R343" s="159"/>
      <c r="S343" s="159" t="s">
        <v>142</v>
      </c>
      <c r="T343" s="159" t="s">
        <v>142</v>
      </c>
      <c r="U343" s="159">
        <v>0.27700000000000002</v>
      </c>
      <c r="V343" s="159">
        <f t="shared" si="55"/>
        <v>0.28999999999999998</v>
      </c>
      <c r="W343" s="159"/>
      <c r="X343" s="159" t="s">
        <v>620</v>
      </c>
      <c r="Y343" s="150"/>
      <c r="Z343" s="150"/>
      <c r="AA343" s="150"/>
      <c r="AB343" s="150"/>
      <c r="AC343" s="150"/>
      <c r="AD343" s="150"/>
      <c r="AE343" s="150"/>
      <c r="AF343" s="150"/>
      <c r="AG343" s="150" t="s">
        <v>621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5">
      <c r="A344" s="174">
        <v>174</v>
      </c>
      <c r="B344" s="175" t="s">
        <v>622</v>
      </c>
      <c r="C344" s="182" t="s">
        <v>623</v>
      </c>
      <c r="D344" s="176" t="s">
        <v>167</v>
      </c>
      <c r="E344" s="177">
        <v>1.0324199999999999</v>
      </c>
      <c r="F344" s="178"/>
      <c r="G344" s="179">
        <f t="shared" si="49"/>
        <v>0</v>
      </c>
      <c r="H344" s="160">
        <v>0</v>
      </c>
      <c r="I344" s="159">
        <f t="shared" si="50"/>
        <v>0</v>
      </c>
      <c r="J344" s="160">
        <v>706</v>
      </c>
      <c r="K344" s="159">
        <f t="shared" si="51"/>
        <v>728.89</v>
      </c>
      <c r="L344" s="159">
        <v>15</v>
      </c>
      <c r="M344" s="159">
        <f t="shared" si="52"/>
        <v>0</v>
      </c>
      <c r="N344" s="159">
        <v>0</v>
      </c>
      <c r="O344" s="159">
        <f t="shared" si="53"/>
        <v>0</v>
      </c>
      <c r="P344" s="159">
        <v>0</v>
      </c>
      <c r="Q344" s="159">
        <f t="shared" si="54"/>
        <v>0</v>
      </c>
      <c r="R344" s="159"/>
      <c r="S344" s="159" t="s">
        <v>142</v>
      </c>
      <c r="T344" s="159" t="s">
        <v>142</v>
      </c>
      <c r="U344" s="159">
        <v>2.0089999999999999</v>
      </c>
      <c r="V344" s="159">
        <f t="shared" si="55"/>
        <v>2.0699999999999998</v>
      </c>
      <c r="W344" s="159"/>
      <c r="X344" s="159" t="s">
        <v>620</v>
      </c>
      <c r="Y344" s="150"/>
      <c r="Z344" s="150"/>
      <c r="AA344" s="150"/>
      <c r="AB344" s="150"/>
      <c r="AC344" s="150"/>
      <c r="AD344" s="150"/>
      <c r="AE344" s="150"/>
      <c r="AF344" s="150"/>
      <c r="AG344" s="150" t="s">
        <v>621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5">
      <c r="A345" s="174">
        <v>175</v>
      </c>
      <c r="B345" s="175" t="s">
        <v>624</v>
      </c>
      <c r="C345" s="182" t="s">
        <v>625</v>
      </c>
      <c r="D345" s="176" t="s">
        <v>167</v>
      </c>
      <c r="E345" s="177">
        <v>1.0324199999999999</v>
      </c>
      <c r="F345" s="178"/>
      <c r="G345" s="179">
        <f t="shared" si="49"/>
        <v>0</v>
      </c>
      <c r="H345" s="160">
        <v>0</v>
      </c>
      <c r="I345" s="159">
        <f t="shared" si="50"/>
        <v>0</v>
      </c>
      <c r="J345" s="160">
        <v>337</v>
      </c>
      <c r="K345" s="159">
        <f t="shared" si="51"/>
        <v>347.93</v>
      </c>
      <c r="L345" s="159">
        <v>15</v>
      </c>
      <c r="M345" s="159">
        <f t="shared" si="52"/>
        <v>0</v>
      </c>
      <c r="N345" s="159">
        <v>0</v>
      </c>
      <c r="O345" s="159">
        <f t="shared" si="53"/>
        <v>0</v>
      </c>
      <c r="P345" s="159">
        <v>0</v>
      </c>
      <c r="Q345" s="159">
        <f t="shared" si="54"/>
        <v>0</v>
      </c>
      <c r="R345" s="159"/>
      <c r="S345" s="159" t="s">
        <v>142</v>
      </c>
      <c r="T345" s="159" t="s">
        <v>142</v>
      </c>
      <c r="U345" s="159">
        <v>0.95899999999999996</v>
      </c>
      <c r="V345" s="159">
        <f t="shared" si="55"/>
        <v>0.99</v>
      </c>
      <c r="W345" s="159"/>
      <c r="X345" s="159" t="s">
        <v>620</v>
      </c>
      <c r="Y345" s="150"/>
      <c r="Z345" s="150"/>
      <c r="AA345" s="150"/>
      <c r="AB345" s="150"/>
      <c r="AC345" s="150"/>
      <c r="AD345" s="150"/>
      <c r="AE345" s="150"/>
      <c r="AF345" s="150"/>
      <c r="AG345" s="150" t="s">
        <v>621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5">
      <c r="A346" s="174">
        <v>176</v>
      </c>
      <c r="B346" s="175" t="s">
        <v>626</v>
      </c>
      <c r="C346" s="182" t="s">
        <v>627</v>
      </c>
      <c r="D346" s="176" t="s">
        <v>167</v>
      </c>
      <c r="E346" s="177">
        <v>1.0324199999999999</v>
      </c>
      <c r="F346" s="178"/>
      <c r="G346" s="179">
        <f t="shared" si="49"/>
        <v>0</v>
      </c>
      <c r="H346" s="160">
        <v>0</v>
      </c>
      <c r="I346" s="159">
        <f t="shared" si="50"/>
        <v>0</v>
      </c>
      <c r="J346" s="160">
        <v>234.5</v>
      </c>
      <c r="K346" s="159">
        <f t="shared" si="51"/>
        <v>242.1</v>
      </c>
      <c r="L346" s="159">
        <v>15</v>
      </c>
      <c r="M346" s="159">
        <f t="shared" si="52"/>
        <v>0</v>
      </c>
      <c r="N346" s="159">
        <v>0</v>
      </c>
      <c r="O346" s="159">
        <f t="shared" si="53"/>
        <v>0</v>
      </c>
      <c r="P346" s="159">
        <v>0</v>
      </c>
      <c r="Q346" s="159">
        <f t="shared" si="54"/>
        <v>0</v>
      </c>
      <c r="R346" s="159"/>
      <c r="S346" s="159" t="s">
        <v>142</v>
      </c>
      <c r="T346" s="159" t="s">
        <v>142</v>
      </c>
      <c r="U346" s="159">
        <v>0.49</v>
      </c>
      <c r="V346" s="159">
        <f t="shared" si="55"/>
        <v>0.51</v>
      </c>
      <c r="W346" s="159"/>
      <c r="X346" s="159" t="s">
        <v>620</v>
      </c>
      <c r="Y346" s="150"/>
      <c r="Z346" s="150"/>
      <c r="AA346" s="150"/>
      <c r="AB346" s="150"/>
      <c r="AC346" s="150"/>
      <c r="AD346" s="150"/>
      <c r="AE346" s="150"/>
      <c r="AF346" s="150"/>
      <c r="AG346" s="150" t="s">
        <v>621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5">
      <c r="A347" s="174">
        <v>177</v>
      </c>
      <c r="B347" s="175" t="s">
        <v>628</v>
      </c>
      <c r="C347" s="182" t="s">
        <v>629</v>
      </c>
      <c r="D347" s="176" t="s">
        <v>167</v>
      </c>
      <c r="E347" s="177">
        <v>20.648399999999999</v>
      </c>
      <c r="F347" s="178"/>
      <c r="G347" s="179">
        <f t="shared" si="49"/>
        <v>0</v>
      </c>
      <c r="H347" s="160">
        <v>0</v>
      </c>
      <c r="I347" s="159">
        <f t="shared" si="50"/>
        <v>0</v>
      </c>
      <c r="J347" s="160">
        <v>16</v>
      </c>
      <c r="K347" s="159">
        <f t="shared" si="51"/>
        <v>330.37</v>
      </c>
      <c r="L347" s="159">
        <v>15</v>
      </c>
      <c r="M347" s="159">
        <f t="shared" si="52"/>
        <v>0</v>
      </c>
      <c r="N347" s="159">
        <v>0</v>
      </c>
      <c r="O347" s="159">
        <f t="shared" si="53"/>
        <v>0</v>
      </c>
      <c r="P347" s="159">
        <v>0</v>
      </c>
      <c r="Q347" s="159">
        <f t="shared" si="54"/>
        <v>0</v>
      </c>
      <c r="R347" s="159"/>
      <c r="S347" s="159" t="s">
        <v>142</v>
      </c>
      <c r="T347" s="159" t="s">
        <v>142</v>
      </c>
      <c r="U347" s="159">
        <v>0</v>
      </c>
      <c r="V347" s="159">
        <f t="shared" si="55"/>
        <v>0</v>
      </c>
      <c r="W347" s="159"/>
      <c r="X347" s="159" t="s">
        <v>620</v>
      </c>
      <c r="Y347" s="150"/>
      <c r="Z347" s="150"/>
      <c r="AA347" s="150"/>
      <c r="AB347" s="150"/>
      <c r="AC347" s="150"/>
      <c r="AD347" s="150"/>
      <c r="AE347" s="150"/>
      <c r="AF347" s="150"/>
      <c r="AG347" s="150" t="s">
        <v>621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5">
      <c r="A348" s="174">
        <v>178</v>
      </c>
      <c r="B348" s="175" t="s">
        <v>630</v>
      </c>
      <c r="C348" s="182" t="s">
        <v>631</v>
      </c>
      <c r="D348" s="176" t="s">
        <v>167</v>
      </c>
      <c r="E348" s="177">
        <v>1.0324199999999999</v>
      </c>
      <c r="F348" s="178"/>
      <c r="G348" s="179">
        <f t="shared" si="49"/>
        <v>0</v>
      </c>
      <c r="H348" s="160">
        <v>0</v>
      </c>
      <c r="I348" s="159">
        <f t="shared" si="50"/>
        <v>0</v>
      </c>
      <c r="J348" s="160">
        <v>331</v>
      </c>
      <c r="K348" s="159">
        <f t="shared" si="51"/>
        <v>341.73</v>
      </c>
      <c r="L348" s="159">
        <v>15</v>
      </c>
      <c r="M348" s="159">
        <f t="shared" si="52"/>
        <v>0</v>
      </c>
      <c r="N348" s="159">
        <v>0</v>
      </c>
      <c r="O348" s="159">
        <f t="shared" si="53"/>
        <v>0</v>
      </c>
      <c r="P348" s="159">
        <v>0</v>
      </c>
      <c r="Q348" s="159">
        <f t="shared" si="54"/>
        <v>0</v>
      </c>
      <c r="R348" s="159"/>
      <c r="S348" s="159" t="s">
        <v>142</v>
      </c>
      <c r="T348" s="159" t="s">
        <v>142</v>
      </c>
      <c r="U348" s="159">
        <v>0.94199999999999995</v>
      </c>
      <c r="V348" s="159">
        <f t="shared" si="55"/>
        <v>0.97</v>
      </c>
      <c r="W348" s="159"/>
      <c r="X348" s="159" t="s">
        <v>620</v>
      </c>
      <c r="Y348" s="150"/>
      <c r="Z348" s="150"/>
      <c r="AA348" s="150"/>
      <c r="AB348" s="150"/>
      <c r="AC348" s="150"/>
      <c r="AD348" s="150"/>
      <c r="AE348" s="150"/>
      <c r="AF348" s="150"/>
      <c r="AG348" s="150" t="s">
        <v>621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5">
      <c r="A349" s="174">
        <v>179</v>
      </c>
      <c r="B349" s="175" t="s">
        <v>632</v>
      </c>
      <c r="C349" s="182" t="s">
        <v>633</v>
      </c>
      <c r="D349" s="176" t="s">
        <v>167</v>
      </c>
      <c r="E349" s="177">
        <v>3.0972599999999999</v>
      </c>
      <c r="F349" s="178"/>
      <c r="G349" s="179">
        <f t="shared" si="49"/>
        <v>0</v>
      </c>
      <c r="H349" s="160">
        <v>0</v>
      </c>
      <c r="I349" s="159">
        <f t="shared" si="50"/>
        <v>0</v>
      </c>
      <c r="J349" s="160">
        <v>36.9</v>
      </c>
      <c r="K349" s="159">
        <f t="shared" si="51"/>
        <v>114.29</v>
      </c>
      <c r="L349" s="159">
        <v>15</v>
      </c>
      <c r="M349" s="159">
        <f t="shared" si="52"/>
        <v>0</v>
      </c>
      <c r="N349" s="159">
        <v>0</v>
      </c>
      <c r="O349" s="159">
        <f t="shared" si="53"/>
        <v>0</v>
      </c>
      <c r="P349" s="159">
        <v>0</v>
      </c>
      <c r="Q349" s="159">
        <f t="shared" si="54"/>
        <v>0</v>
      </c>
      <c r="R349" s="159"/>
      <c r="S349" s="159" t="s">
        <v>142</v>
      </c>
      <c r="T349" s="159" t="s">
        <v>142</v>
      </c>
      <c r="U349" s="159">
        <v>0.105</v>
      </c>
      <c r="V349" s="159">
        <f t="shared" si="55"/>
        <v>0.33</v>
      </c>
      <c r="W349" s="159"/>
      <c r="X349" s="159" t="s">
        <v>620</v>
      </c>
      <c r="Y349" s="150"/>
      <c r="Z349" s="150"/>
      <c r="AA349" s="150"/>
      <c r="AB349" s="150"/>
      <c r="AC349" s="150"/>
      <c r="AD349" s="150"/>
      <c r="AE349" s="150"/>
      <c r="AF349" s="150"/>
      <c r="AG349" s="150" t="s">
        <v>621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5">
      <c r="A350" s="168">
        <v>180</v>
      </c>
      <c r="B350" s="169" t="s">
        <v>634</v>
      </c>
      <c r="C350" s="183" t="s">
        <v>635</v>
      </c>
      <c r="D350" s="170" t="s">
        <v>167</v>
      </c>
      <c r="E350" s="171">
        <v>1.0324199999999999</v>
      </c>
      <c r="F350" s="172"/>
      <c r="G350" s="173">
        <f t="shared" si="49"/>
        <v>0</v>
      </c>
      <c r="H350" s="160">
        <v>0</v>
      </c>
      <c r="I350" s="159">
        <f t="shared" si="50"/>
        <v>0</v>
      </c>
      <c r="J350" s="160">
        <v>900</v>
      </c>
      <c r="K350" s="159">
        <f t="shared" si="51"/>
        <v>929.18</v>
      </c>
      <c r="L350" s="159">
        <v>15</v>
      </c>
      <c r="M350" s="159">
        <f t="shared" si="52"/>
        <v>0</v>
      </c>
      <c r="N350" s="159">
        <v>0</v>
      </c>
      <c r="O350" s="159">
        <f t="shared" si="53"/>
        <v>0</v>
      </c>
      <c r="P350" s="159">
        <v>0</v>
      </c>
      <c r="Q350" s="159">
        <f t="shared" si="54"/>
        <v>0</v>
      </c>
      <c r="R350" s="159"/>
      <c r="S350" s="159" t="s">
        <v>636</v>
      </c>
      <c r="T350" s="159" t="s">
        <v>143</v>
      </c>
      <c r="U350" s="159">
        <v>0</v>
      </c>
      <c r="V350" s="159">
        <f t="shared" si="55"/>
        <v>0</v>
      </c>
      <c r="W350" s="159"/>
      <c r="X350" s="159" t="s">
        <v>620</v>
      </c>
      <c r="Y350" s="150"/>
      <c r="Z350" s="150"/>
      <c r="AA350" s="150"/>
      <c r="AB350" s="150"/>
      <c r="AC350" s="150"/>
      <c r="AD350" s="150"/>
      <c r="AE350" s="150"/>
      <c r="AF350" s="150"/>
      <c r="AG350" s="150" t="s">
        <v>621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x14ac:dyDescent="0.25">
      <c r="A351" s="3"/>
      <c r="B351" s="4"/>
      <c r="C351" s="184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AE351">
        <v>15</v>
      </c>
      <c r="AF351">
        <v>21</v>
      </c>
      <c r="AG351" t="s">
        <v>124</v>
      </c>
    </row>
    <row r="352" spans="1:60" x14ac:dyDescent="0.25">
      <c r="A352" s="153"/>
      <c r="B352" s="154" t="s">
        <v>31</v>
      </c>
      <c r="C352" s="185"/>
      <c r="D352" s="155"/>
      <c r="E352" s="156"/>
      <c r="F352" s="156"/>
      <c r="G352" s="180">
        <f>G8+G30+G35+G63+G72+G76+G84+G97+G99+G107+G109+G117+G124+G153+G158+G187+G192+G210+G220+G250+G258+G293+G295+G337+G341</f>
        <v>0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AE352">
        <f>SUMIF(L7:L350,AE351,G7:G350)</f>
        <v>0</v>
      </c>
      <c r="AF352">
        <f>SUMIF(L7:L350,AF351,G7:G350)</f>
        <v>0</v>
      </c>
      <c r="AG352" t="s">
        <v>161</v>
      </c>
    </row>
    <row r="353" spans="1:33" x14ac:dyDescent="0.25">
      <c r="A353" s="3"/>
      <c r="B353" s="4"/>
      <c r="C353" s="184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33" x14ac:dyDescent="0.25">
      <c r="A354" s="3"/>
      <c r="B354" s="4"/>
      <c r="C354" s="184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33" x14ac:dyDescent="0.25">
      <c r="A355" s="264" t="s">
        <v>162</v>
      </c>
      <c r="B355" s="264"/>
      <c r="C355" s="265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33" x14ac:dyDescent="0.25">
      <c r="A356" s="245"/>
      <c r="B356" s="246"/>
      <c r="C356" s="247"/>
      <c r="D356" s="246"/>
      <c r="E356" s="246"/>
      <c r="F356" s="246"/>
      <c r="G356" s="248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AG356" t="s">
        <v>163</v>
      </c>
    </row>
    <row r="357" spans="1:33" x14ac:dyDescent="0.25">
      <c r="A357" s="249"/>
      <c r="B357" s="250"/>
      <c r="C357" s="251"/>
      <c r="D357" s="250"/>
      <c r="E357" s="250"/>
      <c r="F357" s="250"/>
      <c r="G357" s="25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33" x14ac:dyDescent="0.25">
      <c r="A358" s="249"/>
      <c r="B358" s="250"/>
      <c r="C358" s="251"/>
      <c r="D358" s="250"/>
      <c r="E358" s="250"/>
      <c r="F358" s="250"/>
      <c r="G358" s="25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33" x14ac:dyDescent="0.25">
      <c r="A359" s="249"/>
      <c r="B359" s="250"/>
      <c r="C359" s="251"/>
      <c r="D359" s="250"/>
      <c r="E359" s="250"/>
      <c r="F359" s="250"/>
      <c r="G359" s="25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33" x14ac:dyDescent="0.25">
      <c r="A360" s="253"/>
      <c r="B360" s="254"/>
      <c r="C360" s="255"/>
      <c r="D360" s="254"/>
      <c r="E360" s="254"/>
      <c r="F360" s="254"/>
      <c r="G360" s="25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33" x14ac:dyDescent="0.25">
      <c r="A361" s="3"/>
      <c r="B361" s="4"/>
      <c r="C361" s="184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33" x14ac:dyDescent="0.25">
      <c r="C362" s="186"/>
      <c r="D362" s="10"/>
      <c r="AG362" t="s">
        <v>164</v>
      </c>
    </row>
    <row r="363" spans="1:33" x14ac:dyDescent="0.25">
      <c r="D363" s="10"/>
    </row>
    <row r="364" spans="1:33" x14ac:dyDescent="0.25">
      <c r="D364" s="10"/>
    </row>
    <row r="365" spans="1:33" x14ac:dyDescent="0.25">
      <c r="D365" s="10"/>
    </row>
    <row r="366" spans="1:33" x14ac:dyDescent="0.25">
      <c r="D366" s="10"/>
    </row>
    <row r="367" spans="1:33" x14ac:dyDescent="0.25">
      <c r="D367" s="10"/>
    </row>
    <row r="368" spans="1:33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56:G360"/>
    <mergeCell ref="A1:G1"/>
    <mergeCell ref="C2:G2"/>
    <mergeCell ref="C3:G3"/>
    <mergeCell ref="C4:G4"/>
    <mergeCell ref="A355:C3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A6B7-F38A-4F12-9D13-394F40524070}">
  <sheetPr>
    <outlinePr summaryBelow="0"/>
  </sheetPr>
  <dimension ref="A1:BH5000"/>
  <sheetViews>
    <sheetView workbookViewId="0">
      <pane ySplit="7" topLeftCell="A8" activePane="bottomLeft" state="frozen"/>
      <selection pane="bottomLeft" activeCell="AA56" sqref="AA56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7</v>
      </c>
      <c r="B1" s="257"/>
      <c r="C1" s="257"/>
      <c r="D1" s="257"/>
      <c r="E1" s="257"/>
      <c r="F1" s="257"/>
      <c r="G1" s="257"/>
      <c r="AG1" t="s">
        <v>112</v>
      </c>
    </row>
    <row r="2" spans="1:60" ht="25.05" customHeight="1" x14ac:dyDescent="0.25">
      <c r="A2" s="142" t="s">
        <v>8</v>
      </c>
      <c r="B2" s="49"/>
      <c r="C2" s="258" t="s">
        <v>788</v>
      </c>
      <c r="D2" s="259"/>
      <c r="E2" s="259"/>
      <c r="F2" s="259"/>
      <c r="G2" s="260"/>
      <c r="AG2" t="s">
        <v>113</v>
      </c>
    </row>
    <row r="3" spans="1:60" ht="25.05" customHeight="1" x14ac:dyDescent="0.25">
      <c r="A3" s="142" t="s">
        <v>9</v>
      </c>
      <c r="B3" s="49"/>
      <c r="C3" s="258" t="s">
        <v>789</v>
      </c>
      <c r="D3" s="259"/>
      <c r="E3" s="259"/>
      <c r="F3" s="259"/>
      <c r="G3" s="260"/>
      <c r="AC3" s="124" t="s">
        <v>113</v>
      </c>
      <c r="AG3" t="s">
        <v>114</v>
      </c>
    </row>
    <row r="4" spans="1:60" ht="25.05" customHeight="1" x14ac:dyDescent="0.25">
      <c r="A4" s="143" t="s">
        <v>10</v>
      </c>
      <c r="B4" s="144"/>
      <c r="C4" s="261" t="s">
        <v>48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6" t="s">
        <v>116</v>
      </c>
      <c r="B6" s="148" t="s">
        <v>117</v>
      </c>
      <c r="C6" s="148" t="s">
        <v>118</v>
      </c>
      <c r="D6" s="147" t="s">
        <v>119</v>
      </c>
      <c r="E6" s="146" t="s">
        <v>120</v>
      </c>
      <c r="F6" s="145" t="s">
        <v>121</v>
      </c>
      <c r="G6" s="146" t="s">
        <v>31</v>
      </c>
      <c r="H6" s="149" t="s">
        <v>32</v>
      </c>
      <c r="I6" s="149" t="s">
        <v>122</v>
      </c>
      <c r="J6" s="149" t="s">
        <v>33</v>
      </c>
      <c r="K6" s="149" t="s">
        <v>123</v>
      </c>
      <c r="L6" s="149" t="s">
        <v>124</v>
      </c>
      <c r="M6" s="149" t="s">
        <v>125</v>
      </c>
      <c r="N6" s="149" t="s">
        <v>126</v>
      </c>
      <c r="O6" s="149" t="s">
        <v>127</v>
      </c>
      <c r="P6" s="149" t="s">
        <v>128</v>
      </c>
      <c r="Q6" s="149" t="s">
        <v>129</v>
      </c>
      <c r="R6" s="149" t="s">
        <v>130</v>
      </c>
      <c r="S6" s="149" t="s">
        <v>131</v>
      </c>
      <c r="T6" s="149" t="s">
        <v>132</v>
      </c>
      <c r="U6" s="149" t="s">
        <v>133</v>
      </c>
      <c r="V6" s="149" t="s">
        <v>134</v>
      </c>
      <c r="W6" s="149" t="s">
        <v>135</v>
      </c>
      <c r="X6" s="149" t="s">
        <v>136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2" t="s">
        <v>137</v>
      </c>
      <c r="B8" s="163" t="s">
        <v>57</v>
      </c>
      <c r="C8" s="181" t="s">
        <v>58</v>
      </c>
      <c r="D8" s="164"/>
      <c r="E8" s="165"/>
      <c r="F8" s="166"/>
      <c r="G8" s="167">
        <f>SUMIF(AG9:AG9,"&lt;&gt;NOR",G9:G9)</f>
        <v>0</v>
      </c>
      <c r="H8" s="161"/>
      <c r="I8" s="161">
        <f>SUM(I9:I9)</f>
        <v>67.77</v>
      </c>
      <c r="J8" s="161"/>
      <c r="K8" s="161">
        <f>SUM(K9:K9)</f>
        <v>251.73</v>
      </c>
      <c r="L8" s="161"/>
      <c r="M8" s="161">
        <f>SUM(M9:M9)</f>
        <v>0</v>
      </c>
      <c r="N8" s="161"/>
      <c r="O8" s="161">
        <f>SUM(O9:O9)</f>
        <v>0.01</v>
      </c>
      <c r="P8" s="161"/>
      <c r="Q8" s="161">
        <f>SUM(Q9:Q9)</f>
        <v>0</v>
      </c>
      <c r="R8" s="161"/>
      <c r="S8" s="161"/>
      <c r="T8" s="161"/>
      <c r="U8" s="161"/>
      <c r="V8" s="161">
        <f>SUM(V9:V9)</f>
        <v>0.54</v>
      </c>
      <c r="W8" s="161"/>
      <c r="X8" s="161"/>
      <c r="AG8" t="s">
        <v>138</v>
      </c>
    </row>
    <row r="9" spans="1:60" ht="20.399999999999999" outlineLevel="1" x14ac:dyDescent="0.25">
      <c r="A9" s="174">
        <v>1</v>
      </c>
      <c r="B9" s="175" t="s">
        <v>669</v>
      </c>
      <c r="C9" s="182" t="s">
        <v>670</v>
      </c>
      <c r="D9" s="176" t="s">
        <v>174</v>
      </c>
      <c r="E9" s="177">
        <v>3</v>
      </c>
      <c r="F9" s="178"/>
      <c r="G9" s="179">
        <f>ROUND(E9*F9,2)</f>
        <v>0</v>
      </c>
      <c r="H9" s="160">
        <v>22.59</v>
      </c>
      <c r="I9" s="159">
        <f>ROUND(E9*H9,2)</f>
        <v>67.77</v>
      </c>
      <c r="J9" s="160">
        <v>83.91</v>
      </c>
      <c r="K9" s="159">
        <f>ROUND(E9*J9,2)</f>
        <v>251.73</v>
      </c>
      <c r="L9" s="159">
        <v>15</v>
      </c>
      <c r="M9" s="159">
        <f>G9*(1+L9/100)</f>
        <v>0</v>
      </c>
      <c r="N9" s="159">
        <v>3.0699999999999998E-3</v>
      </c>
      <c r="O9" s="159">
        <f>ROUND(E9*N9,2)</f>
        <v>0.01</v>
      </c>
      <c r="P9" s="159">
        <v>0</v>
      </c>
      <c r="Q9" s="159">
        <f>ROUND(E9*P9,2)</f>
        <v>0</v>
      </c>
      <c r="R9" s="159"/>
      <c r="S9" s="159" t="s">
        <v>142</v>
      </c>
      <c r="T9" s="159" t="s">
        <v>142</v>
      </c>
      <c r="U9" s="159">
        <v>0.18107000000000001</v>
      </c>
      <c r="V9" s="159">
        <f>ROUND(E9*U9,2)</f>
        <v>0.54</v>
      </c>
      <c r="W9" s="159"/>
      <c r="X9" s="159" t="s">
        <v>168</v>
      </c>
      <c r="Y9" s="150"/>
      <c r="Z9" s="150"/>
      <c r="AA9" s="150"/>
      <c r="AB9" s="150"/>
      <c r="AC9" s="150"/>
      <c r="AD9" s="150"/>
      <c r="AE9" s="150"/>
      <c r="AF9" s="150"/>
      <c r="AG9" s="150" t="s">
        <v>169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5">
      <c r="A10" s="162" t="s">
        <v>137</v>
      </c>
      <c r="B10" s="163" t="s">
        <v>67</v>
      </c>
      <c r="C10" s="181" t="s">
        <v>68</v>
      </c>
      <c r="D10" s="164"/>
      <c r="E10" s="165"/>
      <c r="F10" s="166"/>
      <c r="G10" s="167">
        <f>SUMIF(AG11:AG12,"&lt;&gt;NOR",G11:G12)</f>
        <v>0</v>
      </c>
      <c r="H10" s="161"/>
      <c r="I10" s="161">
        <f>SUM(I11:I12)</f>
        <v>1584.67</v>
      </c>
      <c r="J10" s="161"/>
      <c r="K10" s="161">
        <f>SUM(K11:K12)</f>
        <v>3107.33</v>
      </c>
      <c r="L10" s="161"/>
      <c r="M10" s="161">
        <f>SUM(M11:M12)</f>
        <v>0</v>
      </c>
      <c r="N10" s="161"/>
      <c r="O10" s="161">
        <f>SUM(O11:O12)</f>
        <v>0.05</v>
      </c>
      <c r="P10" s="161"/>
      <c r="Q10" s="161">
        <f>SUM(Q11:Q12)</f>
        <v>0</v>
      </c>
      <c r="R10" s="161"/>
      <c r="S10" s="161"/>
      <c r="T10" s="161"/>
      <c r="U10" s="161"/>
      <c r="V10" s="161">
        <f>SUM(V11:V12)</f>
        <v>7.22</v>
      </c>
      <c r="W10" s="161"/>
      <c r="X10" s="161"/>
      <c r="AG10" t="s">
        <v>138</v>
      </c>
    </row>
    <row r="11" spans="1:60" outlineLevel="1" x14ac:dyDescent="0.25">
      <c r="A11" s="168">
        <v>2</v>
      </c>
      <c r="B11" s="169" t="s">
        <v>671</v>
      </c>
      <c r="C11" s="183" t="s">
        <v>672</v>
      </c>
      <c r="D11" s="170" t="s">
        <v>179</v>
      </c>
      <c r="E11" s="171">
        <v>40.799999999999997</v>
      </c>
      <c r="F11" s="172"/>
      <c r="G11" s="173">
        <f>ROUND(E11*F11,2)</f>
        <v>0</v>
      </c>
      <c r="H11" s="160">
        <v>38.840000000000003</v>
      </c>
      <c r="I11" s="159">
        <f>ROUND(E11*H11,2)</f>
        <v>1584.67</v>
      </c>
      <c r="J11" s="160">
        <v>76.16</v>
      </c>
      <c r="K11" s="159">
        <f>ROUND(E11*J11,2)</f>
        <v>3107.33</v>
      </c>
      <c r="L11" s="159">
        <v>15</v>
      </c>
      <c r="M11" s="159">
        <f>G11*(1+L11/100)</f>
        <v>0</v>
      </c>
      <c r="N11" s="159">
        <v>1.2099999999999999E-3</v>
      </c>
      <c r="O11" s="159">
        <f>ROUND(E11*N11,2)</f>
        <v>0.05</v>
      </c>
      <c r="P11" s="159">
        <v>0</v>
      </c>
      <c r="Q11" s="159">
        <f>ROUND(E11*P11,2)</f>
        <v>0</v>
      </c>
      <c r="R11" s="159"/>
      <c r="S11" s="159" t="s">
        <v>142</v>
      </c>
      <c r="T11" s="159" t="s">
        <v>142</v>
      </c>
      <c r="U11" s="159">
        <v>0.17699999999999999</v>
      </c>
      <c r="V11" s="159">
        <f>ROUND(E11*U11,2)</f>
        <v>7.22</v>
      </c>
      <c r="W11" s="159"/>
      <c r="X11" s="159" t="s">
        <v>168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169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57"/>
      <c r="B12" s="158"/>
      <c r="C12" s="191" t="s">
        <v>673</v>
      </c>
      <c r="D12" s="187"/>
      <c r="E12" s="188">
        <v>40.799999999999997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171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6.4" x14ac:dyDescent="0.25">
      <c r="A13" s="162" t="s">
        <v>137</v>
      </c>
      <c r="B13" s="163" t="s">
        <v>69</v>
      </c>
      <c r="C13" s="181" t="s">
        <v>70</v>
      </c>
      <c r="D13" s="164"/>
      <c r="E13" s="165"/>
      <c r="F13" s="166"/>
      <c r="G13" s="167">
        <f>SUMIF(AG14:AG17,"&lt;&gt;NOR",G14:G17)</f>
        <v>0</v>
      </c>
      <c r="H13" s="161"/>
      <c r="I13" s="161">
        <f>SUM(I14:I17)</f>
        <v>9022.14</v>
      </c>
      <c r="J13" s="161"/>
      <c r="K13" s="161">
        <f>SUM(K14:K17)</f>
        <v>10094.370000000001</v>
      </c>
      <c r="L13" s="161"/>
      <c r="M13" s="161">
        <f>SUM(M14:M17)</f>
        <v>0</v>
      </c>
      <c r="N13" s="161"/>
      <c r="O13" s="161">
        <f>SUM(O14:O17)</f>
        <v>0.29000000000000004</v>
      </c>
      <c r="P13" s="161"/>
      <c r="Q13" s="161">
        <f>SUM(Q14:Q17)</f>
        <v>0</v>
      </c>
      <c r="R13" s="161"/>
      <c r="S13" s="161"/>
      <c r="T13" s="161"/>
      <c r="U13" s="161"/>
      <c r="V13" s="161">
        <f>SUM(V14:V17)</f>
        <v>18.47</v>
      </c>
      <c r="W13" s="161"/>
      <c r="X13" s="161"/>
      <c r="AG13" t="s">
        <v>138</v>
      </c>
    </row>
    <row r="14" spans="1:60" outlineLevel="1" x14ac:dyDescent="0.25">
      <c r="A14" s="168">
        <v>3</v>
      </c>
      <c r="B14" s="169" t="s">
        <v>674</v>
      </c>
      <c r="C14" s="183" t="s">
        <v>675</v>
      </c>
      <c r="D14" s="170" t="s">
        <v>184</v>
      </c>
      <c r="E14" s="171">
        <v>34</v>
      </c>
      <c r="F14" s="172"/>
      <c r="G14" s="173">
        <f>ROUND(E14*F14,2)</f>
        <v>0</v>
      </c>
      <c r="H14" s="160">
        <v>201.49</v>
      </c>
      <c r="I14" s="159">
        <f>ROUND(E14*H14,2)</f>
        <v>6850.66</v>
      </c>
      <c r="J14" s="160">
        <v>229.51</v>
      </c>
      <c r="K14" s="159">
        <f>ROUND(E14*J14,2)</f>
        <v>7803.34</v>
      </c>
      <c r="L14" s="159">
        <v>15</v>
      </c>
      <c r="M14" s="159">
        <f>G14*(1+L14/100)</f>
        <v>0</v>
      </c>
      <c r="N14" s="159">
        <v>6.4999999999999997E-3</v>
      </c>
      <c r="O14" s="159">
        <f>ROUND(E14*N14,2)</f>
        <v>0.22</v>
      </c>
      <c r="P14" s="159">
        <v>0</v>
      </c>
      <c r="Q14" s="159">
        <f>ROUND(E14*P14,2)</f>
        <v>0</v>
      </c>
      <c r="R14" s="159"/>
      <c r="S14" s="159" t="s">
        <v>142</v>
      </c>
      <c r="T14" s="159" t="s">
        <v>142</v>
      </c>
      <c r="U14" s="159">
        <v>0.42</v>
      </c>
      <c r="V14" s="159">
        <f>ROUND(E14*U14,2)</f>
        <v>14.28</v>
      </c>
      <c r="W14" s="159"/>
      <c r="X14" s="159" t="s">
        <v>168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169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57"/>
      <c r="B15" s="158"/>
      <c r="C15" s="191" t="s">
        <v>676</v>
      </c>
      <c r="D15" s="187"/>
      <c r="E15" s="188">
        <v>34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171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68">
        <v>4</v>
      </c>
      <c r="B16" s="169" t="s">
        <v>677</v>
      </c>
      <c r="C16" s="183" t="s">
        <v>678</v>
      </c>
      <c r="D16" s="170" t="s">
        <v>184</v>
      </c>
      <c r="E16" s="171">
        <v>7.5</v>
      </c>
      <c r="F16" s="172"/>
      <c r="G16" s="173">
        <f>ROUND(E16*F16,2)</f>
        <v>0</v>
      </c>
      <c r="H16" s="160">
        <v>289.52999999999997</v>
      </c>
      <c r="I16" s="159">
        <f>ROUND(E16*H16,2)</f>
        <v>2171.48</v>
      </c>
      <c r="J16" s="160">
        <v>305.47000000000003</v>
      </c>
      <c r="K16" s="159">
        <f>ROUND(E16*J16,2)</f>
        <v>2291.0300000000002</v>
      </c>
      <c r="L16" s="159">
        <v>15</v>
      </c>
      <c r="M16" s="159">
        <f>G16*(1+L16/100)</f>
        <v>0</v>
      </c>
      <c r="N16" s="159">
        <v>8.6999999999999994E-3</v>
      </c>
      <c r="O16" s="159">
        <f>ROUND(E16*N16,2)</f>
        <v>7.0000000000000007E-2</v>
      </c>
      <c r="P16" s="159">
        <v>0</v>
      </c>
      <c r="Q16" s="159">
        <f>ROUND(E16*P16,2)</f>
        <v>0</v>
      </c>
      <c r="R16" s="159"/>
      <c r="S16" s="159" t="s">
        <v>142</v>
      </c>
      <c r="T16" s="159" t="s">
        <v>142</v>
      </c>
      <c r="U16" s="159">
        <v>0.55900000000000005</v>
      </c>
      <c r="V16" s="159">
        <f>ROUND(E16*U16,2)</f>
        <v>4.1900000000000004</v>
      </c>
      <c r="W16" s="159"/>
      <c r="X16" s="159" t="s">
        <v>168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169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7"/>
      <c r="B17" s="158"/>
      <c r="C17" s="191" t="s">
        <v>679</v>
      </c>
      <c r="D17" s="187"/>
      <c r="E17" s="188">
        <v>7.5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171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5">
      <c r="A18" s="162" t="s">
        <v>137</v>
      </c>
      <c r="B18" s="163" t="s">
        <v>71</v>
      </c>
      <c r="C18" s="181" t="s">
        <v>72</v>
      </c>
      <c r="D18" s="164"/>
      <c r="E18" s="165"/>
      <c r="F18" s="166"/>
      <c r="G18" s="167">
        <f>SUMIF(AG19:AG19,"&lt;&gt;NOR",G19:G19)</f>
        <v>0</v>
      </c>
      <c r="H18" s="161"/>
      <c r="I18" s="161">
        <f>SUM(I19:I19)</f>
        <v>0</v>
      </c>
      <c r="J18" s="161"/>
      <c r="K18" s="161">
        <f>SUM(K19:K19)</f>
        <v>168.6</v>
      </c>
      <c r="L18" s="161"/>
      <c r="M18" s="161">
        <f>SUM(M19:M19)</f>
        <v>0</v>
      </c>
      <c r="N18" s="161"/>
      <c r="O18" s="161">
        <f>SUM(O19:O19)</f>
        <v>0</v>
      </c>
      <c r="P18" s="161"/>
      <c r="Q18" s="161">
        <f>SUM(Q19:Q19)</f>
        <v>0.01</v>
      </c>
      <c r="R18" s="161"/>
      <c r="S18" s="161"/>
      <c r="T18" s="161"/>
      <c r="U18" s="161"/>
      <c r="V18" s="161">
        <f>SUM(V19:V19)</f>
        <v>0.48</v>
      </c>
      <c r="W18" s="161"/>
      <c r="X18" s="161"/>
      <c r="AG18" t="s">
        <v>138</v>
      </c>
    </row>
    <row r="19" spans="1:60" outlineLevel="1" x14ac:dyDescent="0.25">
      <c r="A19" s="174">
        <v>5</v>
      </c>
      <c r="B19" s="175" t="s">
        <v>680</v>
      </c>
      <c r="C19" s="182" t="s">
        <v>681</v>
      </c>
      <c r="D19" s="176" t="s">
        <v>174</v>
      </c>
      <c r="E19" s="177">
        <v>3</v>
      </c>
      <c r="F19" s="178"/>
      <c r="G19" s="179">
        <f>ROUND(E19*F19,2)</f>
        <v>0</v>
      </c>
      <c r="H19" s="160">
        <v>0</v>
      </c>
      <c r="I19" s="159">
        <f>ROUND(E19*H19,2)</f>
        <v>0</v>
      </c>
      <c r="J19" s="160">
        <v>56.2</v>
      </c>
      <c r="K19" s="159">
        <f>ROUND(E19*J19,2)</f>
        <v>168.6</v>
      </c>
      <c r="L19" s="159">
        <v>15</v>
      </c>
      <c r="M19" s="159">
        <f>G19*(1+L19/100)</f>
        <v>0</v>
      </c>
      <c r="N19" s="159">
        <v>0</v>
      </c>
      <c r="O19" s="159">
        <f>ROUND(E19*N19,2)</f>
        <v>0</v>
      </c>
      <c r="P19" s="159">
        <v>4.0000000000000001E-3</v>
      </c>
      <c r="Q19" s="159">
        <f>ROUND(E19*P19,2)</f>
        <v>0.01</v>
      </c>
      <c r="R19" s="159"/>
      <c r="S19" s="159" t="s">
        <v>142</v>
      </c>
      <c r="T19" s="159" t="s">
        <v>142</v>
      </c>
      <c r="U19" s="159">
        <v>0.16</v>
      </c>
      <c r="V19" s="159">
        <f>ROUND(E19*U19,2)</f>
        <v>0.48</v>
      </c>
      <c r="W19" s="159"/>
      <c r="X19" s="159" t="s">
        <v>168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169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5">
      <c r="A20" s="162" t="s">
        <v>137</v>
      </c>
      <c r="B20" s="163" t="s">
        <v>73</v>
      </c>
      <c r="C20" s="181" t="s">
        <v>74</v>
      </c>
      <c r="D20" s="164"/>
      <c r="E20" s="165"/>
      <c r="F20" s="166"/>
      <c r="G20" s="167">
        <f>SUMIF(AG21:AG21,"&lt;&gt;NOR",G21:G21)</f>
        <v>0</v>
      </c>
      <c r="H20" s="161"/>
      <c r="I20" s="161">
        <f>SUM(I21:I21)</f>
        <v>0</v>
      </c>
      <c r="J20" s="161"/>
      <c r="K20" s="161">
        <f>SUM(K21:K21)</f>
        <v>134.66</v>
      </c>
      <c r="L20" s="161"/>
      <c r="M20" s="161">
        <f>SUM(M21:M21)</f>
        <v>0</v>
      </c>
      <c r="N20" s="161"/>
      <c r="O20" s="161">
        <f>SUM(O21:O21)</f>
        <v>0</v>
      </c>
      <c r="P20" s="161"/>
      <c r="Q20" s="161">
        <f>SUM(Q21:Q21)</f>
        <v>0</v>
      </c>
      <c r="R20" s="161"/>
      <c r="S20" s="161"/>
      <c r="T20" s="161"/>
      <c r="U20" s="161"/>
      <c r="V20" s="161">
        <f>SUM(V21:V21)</f>
        <v>0.32</v>
      </c>
      <c r="W20" s="161"/>
      <c r="X20" s="161"/>
      <c r="AG20" t="s">
        <v>138</v>
      </c>
    </row>
    <row r="21" spans="1:60" outlineLevel="1" x14ac:dyDescent="0.25">
      <c r="A21" s="174">
        <v>6</v>
      </c>
      <c r="B21" s="175" t="s">
        <v>682</v>
      </c>
      <c r="C21" s="182" t="s">
        <v>683</v>
      </c>
      <c r="D21" s="176" t="s">
        <v>167</v>
      </c>
      <c r="E21" s="177">
        <v>0.34483000000000003</v>
      </c>
      <c r="F21" s="178"/>
      <c r="G21" s="179">
        <f>ROUND(E21*F21,2)</f>
        <v>0</v>
      </c>
      <c r="H21" s="160">
        <v>0</v>
      </c>
      <c r="I21" s="159">
        <f>ROUND(E21*H21,2)</f>
        <v>0</v>
      </c>
      <c r="J21" s="160">
        <v>390.5</v>
      </c>
      <c r="K21" s="159">
        <f>ROUND(E21*J21,2)</f>
        <v>134.66</v>
      </c>
      <c r="L21" s="159">
        <v>15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142</v>
      </c>
      <c r="T21" s="159" t="s">
        <v>142</v>
      </c>
      <c r="U21" s="159">
        <v>0.9385</v>
      </c>
      <c r="V21" s="159">
        <f>ROUND(E21*U21,2)</f>
        <v>0.32</v>
      </c>
      <c r="W21" s="159"/>
      <c r="X21" s="159" t="s">
        <v>279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280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5">
      <c r="A22" s="162" t="s">
        <v>137</v>
      </c>
      <c r="B22" s="163" t="s">
        <v>99</v>
      </c>
      <c r="C22" s="181" t="s">
        <v>100</v>
      </c>
      <c r="D22" s="164"/>
      <c r="E22" s="165"/>
      <c r="F22" s="166"/>
      <c r="G22" s="167">
        <f>SUMIF(AG23:AG31,"&lt;&gt;NOR",G23:G31)</f>
        <v>0</v>
      </c>
      <c r="H22" s="161"/>
      <c r="I22" s="161">
        <f>SUM(I23:I31)</f>
        <v>16.119999999999997</v>
      </c>
      <c r="J22" s="161"/>
      <c r="K22" s="161">
        <f>SUM(K23:K31)</f>
        <v>100.13</v>
      </c>
      <c r="L22" s="161"/>
      <c r="M22" s="161">
        <f>SUM(M23:M31)</f>
        <v>0</v>
      </c>
      <c r="N22" s="161"/>
      <c r="O22" s="161">
        <f>SUM(O23:O31)</f>
        <v>0</v>
      </c>
      <c r="P22" s="161"/>
      <c r="Q22" s="161">
        <f>SUM(Q23:Q31)</f>
        <v>0</v>
      </c>
      <c r="R22" s="161"/>
      <c r="S22" s="161"/>
      <c r="T22" s="161"/>
      <c r="U22" s="161"/>
      <c r="V22" s="161">
        <f>SUM(V23:V31)</f>
        <v>0.2</v>
      </c>
      <c r="W22" s="161"/>
      <c r="X22" s="161"/>
      <c r="AG22" t="s">
        <v>138</v>
      </c>
    </row>
    <row r="23" spans="1:60" outlineLevel="1" x14ac:dyDescent="0.25">
      <c r="A23" s="168">
        <v>7</v>
      </c>
      <c r="B23" s="169" t="s">
        <v>521</v>
      </c>
      <c r="C23" s="183" t="s">
        <v>522</v>
      </c>
      <c r="D23" s="170" t="s">
        <v>179</v>
      </c>
      <c r="E23" s="171">
        <v>1.18875</v>
      </c>
      <c r="F23" s="172"/>
      <c r="G23" s="173">
        <f>ROUND(E23*F23,2)</f>
        <v>0</v>
      </c>
      <c r="H23" s="160">
        <v>4.68</v>
      </c>
      <c r="I23" s="159">
        <f>ROUND(E23*H23,2)</f>
        <v>5.56</v>
      </c>
      <c r="J23" s="160">
        <v>16.420000000000002</v>
      </c>
      <c r="K23" s="159">
        <f>ROUND(E23*J23,2)</f>
        <v>19.52</v>
      </c>
      <c r="L23" s="159">
        <v>15</v>
      </c>
      <c r="M23" s="159">
        <f>G23*(1+L23/100)</f>
        <v>0</v>
      </c>
      <c r="N23" s="159">
        <v>6.9999999999999994E-5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142</v>
      </c>
      <c r="T23" s="159" t="s">
        <v>142</v>
      </c>
      <c r="U23" s="159">
        <v>3.2480000000000002E-2</v>
      </c>
      <c r="V23" s="159">
        <f>ROUND(E23*U23,2)</f>
        <v>0.04</v>
      </c>
      <c r="W23" s="159"/>
      <c r="X23" s="159" t="s">
        <v>168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169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57"/>
      <c r="B24" s="158"/>
      <c r="C24" s="191" t="s">
        <v>684</v>
      </c>
      <c r="D24" s="187"/>
      <c r="E24" s="188">
        <v>1.02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171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5">
      <c r="A25" s="157"/>
      <c r="B25" s="158"/>
      <c r="C25" s="191" t="s">
        <v>685</v>
      </c>
      <c r="D25" s="187"/>
      <c r="E25" s="188">
        <v>0.16875000000000001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171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68">
        <v>8</v>
      </c>
      <c r="B26" s="169" t="s">
        <v>525</v>
      </c>
      <c r="C26" s="183" t="s">
        <v>686</v>
      </c>
      <c r="D26" s="170" t="s">
        <v>179</v>
      </c>
      <c r="E26" s="171">
        <v>1.18875</v>
      </c>
      <c r="F26" s="172"/>
      <c r="G26" s="173">
        <f>ROUND(E26*F26,2)</f>
        <v>0</v>
      </c>
      <c r="H26" s="160">
        <v>4.21</v>
      </c>
      <c r="I26" s="159">
        <f>ROUND(E26*H26,2)</f>
        <v>5</v>
      </c>
      <c r="J26" s="160">
        <v>51.39</v>
      </c>
      <c r="K26" s="159">
        <f>ROUND(E26*J26,2)</f>
        <v>61.09</v>
      </c>
      <c r="L26" s="159">
        <v>15</v>
      </c>
      <c r="M26" s="159">
        <f>G26*(1+L26/100)</f>
        <v>0</v>
      </c>
      <c r="N26" s="159">
        <v>1.3999999999999999E-4</v>
      </c>
      <c r="O26" s="159">
        <f>ROUND(E26*N26,2)</f>
        <v>0</v>
      </c>
      <c r="P26" s="159">
        <v>0</v>
      </c>
      <c r="Q26" s="159">
        <f>ROUND(E26*P26,2)</f>
        <v>0</v>
      </c>
      <c r="R26" s="159"/>
      <c r="S26" s="159" t="s">
        <v>142</v>
      </c>
      <c r="T26" s="159" t="s">
        <v>142</v>
      </c>
      <c r="U26" s="159">
        <v>0.10191</v>
      </c>
      <c r="V26" s="159">
        <f>ROUND(E26*U26,2)</f>
        <v>0.12</v>
      </c>
      <c r="W26" s="159"/>
      <c r="X26" s="159" t="s">
        <v>168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169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5">
      <c r="A27" s="157"/>
      <c r="B27" s="158"/>
      <c r="C27" s="191" t="s">
        <v>684</v>
      </c>
      <c r="D27" s="187"/>
      <c r="E27" s="188">
        <v>1.02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171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5">
      <c r="A28" s="157"/>
      <c r="B28" s="158"/>
      <c r="C28" s="191" t="s">
        <v>685</v>
      </c>
      <c r="D28" s="187"/>
      <c r="E28" s="188">
        <v>0.16875000000000001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171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68">
        <v>9</v>
      </c>
      <c r="B29" s="169" t="s">
        <v>521</v>
      </c>
      <c r="C29" s="183" t="s">
        <v>522</v>
      </c>
      <c r="D29" s="170" t="s">
        <v>179</v>
      </c>
      <c r="E29" s="171">
        <v>1.18875</v>
      </c>
      <c r="F29" s="172"/>
      <c r="G29" s="173">
        <f>ROUND(E29*F29,2)</f>
        <v>0</v>
      </c>
      <c r="H29" s="160">
        <v>4.68</v>
      </c>
      <c r="I29" s="159">
        <f>ROUND(E29*H29,2)</f>
        <v>5.56</v>
      </c>
      <c r="J29" s="160">
        <v>16.420000000000002</v>
      </c>
      <c r="K29" s="159">
        <f>ROUND(E29*J29,2)</f>
        <v>19.52</v>
      </c>
      <c r="L29" s="159">
        <v>15</v>
      </c>
      <c r="M29" s="159">
        <f>G29*(1+L29/100)</f>
        <v>0</v>
      </c>
      <c r="N29" s="159">
        <v>6.9999999999999994E-5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142</v>
      </c>
      <c r="T29" s="159" t="s">
        <v>142</v>
      </c>
      <c r="U29" s="159">
        <v>3.2480000000000002E-2</v>
      </c>
      <c r="V29" s="159">
        <f>ROUND(E29*U29,2)</f>
        <v>0.04</v>
      </c>
      <c r="W29" s="159"/>
      <c r="X29" s="159" t="s">
        <v>168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169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5">
      <c r="A30" s="157"/>
      <c r="B30" s="158"/>
      <c r="C30" s="191" t="s">
        <v>684</v>
      </c>
      <c r="D30" s="187"/>
      <c r="E30" s="188">
        <v>1.02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171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5">
      <c r="A31" s="157"/>
      <c r="B31" s="158"/>
      <c r="C31" s="191" t="s">
        <v>685</v>
      </c>
      <c r="D31" s="187"/>
      <c r="E31" s="188">
        <v>0.16875000000000001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171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5">
      <c r="A32" s="162" t="s">
        <v>137</v>
      </c>
      <c r="B32" s="163" t="s">
        <v>103</v>
      </c>
      <c r="C32" s="181" t="s">
        <v>104</v>
      </c>
      <c r="D32" s="164"/>
      <c r="E32" s="165"/>
      <c r="F32" s="166"/>
      <c r="G32" s="167">
        <f>SUMIF(AG33:AG62,"&lt;&gt;NOR",G33:G62)</f>
        <v>0</v>
      </c>
      <c r="H32" s="161"/>
      <c r="I32" s="161">
        <f>SUM(I33:I62)</f>
        <v>12929.52</v>
      </c>
      <c r="J32" s="161"/>
      <c r="K32" s="161">
        <f>SUM(K33:K62)</f>
        <v>8434.880000000001</v>
      </c>
      <c r="L32" s="161"/>
      <c r="M32" s="161">
        <f>SUM(M33:M62)</f>
        <v>0</v>
      </c>
      <c r="N32" s="161"/>
      <c r="O32" s="161">
        <f>SUM(O33:O62)</f>
        <v>6.0000000000000005E-2</v>
      </c>
      <c r="P32" s="161"/>
      <c r="Q32" s="161">
        <f>SUM(Q33:Q62)</f>
        <v>0</v>
      </c>
      <c r="R32" s="161"/>
      <c r="S32" s="161"/>
      <c r="T32" s="161"/>
      <c r="U32" s="161"/>
      <c r="V32" s="161">
        <f>SUM(V33:V62)</f>
        <v>18</v>
      </c>
      <c r="W32" s="161"/>
      <c r="X32" s="161"/>
      <c r="AG32" t="s">
        <v>138</v>
      </c>
    </row>
    <row r="33" spans="1:60" ht="20.399999999999999" outlineLevel="1" x14ac:dyDescent="0.25">
      <c r="A33" s="174">
        <v>10</v>
      </c>
      <c r="B33" s="175" t="s">
        <v>687</v>
      </c>
      <c r="C33" s="182" t="s">
        <v>688</v>
      </c>
      <c r="D33" s="176" t="s">
        <v>184</v>
      </c>
      <c r="E33" s="177">
        <v>43.5</v>
      </c>
      <c r="F33" s="178"/>
      <c r="G33" s="179">
        <f>ROUND(E33*F33,2)</f>
        <v>0</v>
      </c>
      <c r="H33" s="160">
        <v>25.52</v>
      </c>
      <c r="I33" s="159">
        <f>ROUND(E33*H33,2)</f>
        <v>1110.1199999999999</v>
      </c>
      <c r="J33" s="160">
        <v>60.88</v>
      </c>
      <c r="K33" s="159">
        <f>ROUND(E33*J33,2)</f>
        <v>2648.28</v>
      </c>
      <c r="L33" s="159">
        <v>15</v>
      </c>
      <c r="M33" s="159">
        <f>G33*(1+L33/100)</f>
        <v>0</v>
      </c>
      <c r="N33" s="159">
        <v>2.7E-4</v>
      </c>
      <c r="O33" s="159">
        <f>ROUND(E33*N33,2)</f>
        <v>0.01</v>
      </c>
      <c r="P33" s="159">
        <v>0</v>
      </c>
      <c r="Q33" s="159">
        <f>ROUND(E33*P33,2)</f>
        <v>0</v>
      </c>
      <c r="R33" s="159"/>
      <c r="S33" s="159" t="s">
        <v>142</v>
      </c>
      <c r="T33" s="159" t="s">
        <v>142</v>
      </c>
      <c r="U33" s="159">
        <v>0.125</v>
      </c>
      <c r="V33" s="159">
        <f>ROUND(E33*U33,2)</f>
        <v>5.44</v>
      </c>
      <c r="W33" s="159"/>
      <c r="X33" s="159" t="s">
        <v>168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169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74">
        <v>11</v>
      </c>
      <c r="B34" s="175" t="s">
        <v>689</v>
      </c>
      <c r="C34" s="182" t="s">
        <v>690</v>
      </c>
      <c r="D34" s="176" t="s">
        <v>174</v>
      </c>
      <c r="E34" s="177">
        <v>90</v>
      </c>
      <c r="F34" s="178"/>
      <c r="G34" s="179">
        <f>ROUND(E34*F34,2)</f>
        <v>0</v>
      </c>
      <c r="H34" s="160">
        <v>1.86</v>
      </c>
      <c r="I34" s="159">
        <f>ROUND(E34*H34,2)</f>
        <v>167.4</v>
      </c>
      <c r="J34" s="160">
        <v>20.14</v>
      </c>
      <c r="K34" s="159">
        <f>ROUND(E34*J34,2)</f>
        <v>1812.6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/>
      <c r="S34" s="159" t="s">
        <v>142</v>
      </c>
      <c r="T34" s="159" t="s">
        <v>142</v>
      </c>
      <c r="U34" s="159">
        <v>0.05</v>
      </c>
      <c r="V34" s="159">
        <f>ROUND(E34*U34,2)</f>
        <v>4.5</v>
      </c>
      <c r="W34" s="159"/>
      <c r="X34" s="159" t="s">
        <v>168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169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68">
        <v>12</v>
      </c>
      <c r="B35" s="169" t="s">
        <v>556</v>
      </c>
      <c r="C35" s="183" t="s">
        <v>557</v>
      </c>
      <c r="D35" s="170" t="s">
        <v>184</v>
      </c>
      <c r="E35" s="171">
        <v>96</v>
      </c>
      <c r="F35" s="172"/>
      <c r="G35" s="173">
        <f>ROUND(E35*F35,2)</f>
        <v>0</v>
      </c>
      <c r="H35" s="160">
        <v>0</v>
      </c>
      <c r="I35" s="159">
        <f>ROUND(E35*H35,2)</f>
        <v>0</v>
      </c>
      <c r="J35" s="160">
        <v>30.9</v>
      </c>
      <c r="K35" s="159">
        <f>ROUND(E35*J35,2)</f>
        <v>2966.4</v>
      </c>
      <c r="L35" s="159">
        <v>15</v>
      </c>
      <c r="M35" s="159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142</v>
      </c>
      <c r="T35" s="159" t="s">
        <v>142</v>
      </c>
      <c r="U35" s="159">
        <v>6.2700000000000006E-2</v>
      </c>
      <c r="V35" s="159">
        <f>ROUND(E35*U35,2)</f>
        <v>6.02</v>
      </c>
      <c r="W35" s="159"/>
      <c r="X35" s="159" t="s">
        <v>168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169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5">
      <c r="A36" s="157"/>
      <c r="B36" s="158"/>
      <c r="C36" s="191" t="s">
        <v>691</v>
      </c>
      <c r="D36" s="187"/>
      <c r="E36" s="188">
        <v>2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171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57"/>
      <c r="B37" s="158"/>
      <c r="C37" s="191" t="s">
        <v>692</v>
      </c>
      <c r="D37" s="187"/>
      <c r="E37" s="188">
        <v>8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171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5">
      <c r="A38" s="157"/>
      <c r="B38" s="158"/>
      <c r="C38" s="191" t="s">
        <v>693</v>
      </c>
      <c r="D38" s="187"/>
      <c r="E38" s="188">
        <v>13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171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57"/>
      <c r="B39" s="158"/>
      <c r="C39" s="191" t="s">
        <v>694</v>
      </c>
      <c r="D39" s="187"/>
      <c r="E39" s="188">
        <v>22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171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57"/>
      <c r="B40" s="158"/>
      <c r="C40" s="191" t="s">
        <v>695</v>
      </c>
      <c r="D40" s="187"/>
      <c r="E40" s="188">
        <v>13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171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57"/>
      <c r="B41" s="158"/>
      <c r="C41" s="191" t="s">
        <v>696</v>
      </c>
      <c r="D41" s="187"/>
      <c r="E41" s="188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171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57"/>
      <c r="B42" s="158"/>
      <c r="C42" s="191" t="s">
        <v>697</v>
      </c>
      <c r="D42" s="187"/>
      <c r="E42" s="188">
        <v>6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171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57"/>
      <c r="B43" s="158"/>
      <c r="C43" s="191" t="s">
        <v>698</v>
      </c>
      <c r="D43" s="187"/>
      <c r="E43" s="18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171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57"/>
      <c r="B44" s="158"/>
      <c r="C44" s="191" t="s">
        <v>699</v>
      </c>
      <c r="D44" s="187"/>
      <c r="E44" s="188">
        <v>19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171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57"/>
      <c r="B45" s="158"/>
      <c r="C45" s="191" t="s">
        <v>700</v>
      </c>
      <c r="D45" s="187"/>
      <c r="E45" s="188">
        <v>11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171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57"/>
      <c r="B46" s="158"/>
      <c r="C46" s="191" t="s">
        <v>701</v>
      </c>
      <c r="D46" s="187"/>
      <c r="E46" s="18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171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5">
      <c r="A47" s="157"/>
      <c r="B47" s="158"/>
      <c r="C47" s="191" t="s">
        <v>702</v>
      </c>
      <c r="D47" s="187"/>
      <c r="E47" s="188">
        <v>2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0"/>
      <c r="Z47" s="150"/>
      <c r="AA47" s="150"/>
      <c r="AB47" s="150"/>
      <c r="AC47" s="150"/>
      <c r="AD47" s="150"/>
      <c r="AE47" s="150"/>
      <c r="AF47" s="150"/>
      <c r="AG47" s="150" t="s">
        <v>171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68">
        <v>13</v>
      </c>
      <c r="B48" s="169" t="s">
        <v>570</v>
      </c>
      <c r="C48" s="183" t="s">
        <v>571</v>
      </c>
      <c r="D48" s="170" t="s">
        <v>184</v>
      </c>
      <c r="E48" s="171">
        <v>96</v>
      </c>
      <c r="F48" s="172"/>
      <c r="G48" s="173">
        <f>ROUND(E48*F48,2)</f>
        <v>0</v>
      </c>
      <c r="H48" s="160">
        <v>103.5</v>
      </c>
      <c r="I48" s="159">
        <f>ROUND(E48*H48,2)</f>
        <v>9936</v>
      </c>
      <c r="J48" s="160">
        <v>0</v>
      </c>
      <c r="K48" s="159">
        <f>ROUND(E48*J48,2)</f>
        <v>0</v>
      </c>
      <c r="L48" s="159">
        <v>15</v>
      </c>
      <c r="M48" s="159">
        <f>G48*(1+L48/100)</f>
        <v>0</v>
      </c>
      <c r="N48" s="159">
        <v>5.2999999999999998E-4</v>
      </c>
      <c r="O48" s="159">
        <f>ROUND(E48*N48,2)</f>
        <v>0.05</v>
      </c>
      <c r="P48" s="159">
        <v>0</v>
      </c>
      <c r="Q48" s="159">
        <f>ROUND(E48*P48,2)</f>
        <v>0</v>
      </c>
      <c r="R48" s="159" t="s">
        <v>200</v>
      </c>
      <c r="S48" s="159" t="s">
        <v>142</v>
      </c>
      <c r="T48" s="159" t="s">
        <v>142</v>
      </c>
      <c r="U48" s="159">
        <v>0</v>
      </c>
      <c r="V48" s="159">
        <f>ROUND(E48*U48,2)</f>
        <v>0</v>
      </c>
      <c r="W48" s="159"/>
      <c r="X48" s="159" t="s">
        <v>196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197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5">
      <c r="A49" s="157"/>
      <c r="B49" s="158"/>
      <c r="C49" s="191" t="s">
        <v>691</v>
      </c>
      <c r="D49" s="187"/>
      <c r="E49" s="188">
        <v>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171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57"/>
      <c r="B50" s="158"/>
      <c r="C50" s="191" t="s">
        <v>692</v>
      </c>
      <c r="D50" s="187"/>
      <c r="E50" s="188">
        <v>8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171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57"/>
      <c r="B51" s="158"/>
      <c r="C51" s="191" t="s">
        <v>693</v>
      </c>
      <c r="D51" s="187"/>
      <c r="E51" s="188">
        <v>13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171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57"/>
      <c r="B52" s="158"/>
      <c r="C52" s="191" t="s">
        <v>694</v>
      </c>
      <c r="D52" s="187"/>
      <c r="E52" s="188">
        <v>22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171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57"/>
      <c r="B53" s="158"/>
      <c r="C53" s="191" t="s">
        <v>695</v>
      </c>
      <c r="D53" s="187"/>
      <c r="E53" s="188">
        <v>13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171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5">
      <c r="A54" s="157"/>
      <c r="B54" s="158"/>
      <c r="C54" s="191" t="s">
        <v>696</v>
      </c>
      <c r="D54" s="187"/>
      <c r="E54" s="188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171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57"/>
      <c r="B55" s="158"/>
      <c r="C55" s="191" t="s">
        <v>697</v>
      </c>
      <c r="D55" s="187"/>
      <c r="E55" s="188">
        <v>6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171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57"/>
      <c r="B56" s="158"/>
      <c r="C56" s="191" t="s">
        <v>698</v>
      </c>
      <c r="D56" s="187"/>
      <c r="E56" s="188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171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57"/>
      <c r="B57" s="158"/>
      <c r="C57" s="191" t="s">
        <v>699</v>
      </c>
      <c r="D57" s="187"/>
      <c r="E57" s="188">
        <v>19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0"/>
      <c r="Z57" s="150"/>
      <c r="AA57" s="150"/>
      <c r="AB57" s="150"/>
      <c r="AC57" s="150"/>
      <c r="AD57" s="150"/>
      <c r="AE57" s="150"/>
      <c r="AF57" s="150"/>
      <c r="AG57" s="150" t="s">
        <v>171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7"/>
      <c r="B58" s="158"/>
      <c r="C58" s="191" t="s">
        <v>700</v>
      </c>
      <c r="D58" s="187"/>
      <c r="E58" s="188">
        <v>11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171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57"/>
      <c r="B59" s="158"/>
      <c r="C59" s="191" t="s">
        <v>701</v>
      </c>
      <c r="D59" s="187"/>
      <c r="E59" s="188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0"/>
      <c r="Z59" s="150"/>
      <c r="AA59" s="150"/>
      <c r="AB59" s="150"/>
      <c r="AC59" s="150"/>
      <c r="AD59" s="150"/>
      <c r="AE59" s="150"/>
      <c r="AF59" s="150"/>
      <c r="AG59" s="150" t="s">
        <v>171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5">
      <c r="A60" s="157"/>
      <c r="B60" s="158"/>
      <c r="C60" s="191" t="s">
        <v>702</v>
      </c>
      <c r="D60" s="187"/>
      <c r="E60" s="188">
        <v>2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171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74">
        <v>14</v>
      </c>
      <c r="B61" s="175" t="s">
        <v>703</v>
      </c>
      <c r="C61" s="182" t="s">
        <v>704</v>
      </c>
      <c r="D61" s="176" t="s">
        <v>184</v>
      </c>
      <c r="E61" s="177">
        <v>44</v>
      </c>
      <c r="F61" s="178"/>
      <c r="G61" s="179">
        <f>ROUND(E61*F61,2)</f>
        <v>0</v>
      </c>
      <c r="H61" s="160">
        <v>0</v>
      </c>
      <c r="I61" s="159">
        <f>ROUND(E61*H61,2)</f>
        <v>0</v>
      </c>
      <c r="J61" s="160">
        <v>22.9</v>
      </c>
      <c r="K61" s="159">
        <f>ROUND(E61*J61,2)</f>
        <v>1007.6</v>
      </c>
      <c r="L61" s="159">
        <v>15</v>
      </c>
      <c r="M61" s="159">
        <f>G61*(1+L61/100)</f>
        <v>0</v>
      </c>
      <c r="N61" s="159">
        <v>2.0000000000000002E-5</v>
      </c>
      <c r="O61" s="159">
        <f>ROUND(E61*N61,2)</f>
        <v>0</v>
      </c>
      <c r="P61" s="159">
        <v>0</v>
      </c>
      <c r="Q61" s="159">
        <f>ROUND(E61*P61,2)</f>
        <v>0</v>
      </c>
      <c r="R61" s="159"/>
      <c r="S61" s="159" t="s">
        <v>142</v>
      </c>
      <c r="T61" s="159" t="s">
        <v>142</v>
      </c>
      <c r="U61" s="159">
        <v>4.6330000000000003E-2</v>
      </c>
      <c r="V61" s="159">
        <f>ROUND(E61*U61,2)</f>
        <v>2.04</v>
      </c>
      <c r="W61" s="159"/>
      <c r="X61" s="159" t="s">
        <v>168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169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5">
      <c r="A62" s="174">
        <v>15</v>
      </c>
      <c r="B62" s="175" t="s">
        <v>705</v>
      </c>
      <c r="C62" s="182" t="s">
        <v>706</v>
      </c>
      <c r="D62" s="176" t="s">
        <v>184</v>
      </c>
      <c r="E62" s="177">
        <v>44</v>
      </c>
      <c r="F62" s="178"/>
      <c r="G62" s="179">
        <f>ROUND(E62*F62,2)</f>
        <v>0</v>
      </c>
      <c r="H62" s="160">
        <v>39</v>
      </c>
      <c r="I62" s="159">
        <f>ROUND(E62*H62,2)</f>
        <v>1716</v>
      </c>
      <c r="J62" s="160">
        <v>0</v>
      </c>
      <c r="K62" s="159">
        <f>ROUND(E62*J62,2)</f>
        <v>0</v>
      </c>
      <c r="L62" s="159">
        <v>15</v>
      </c>
      <c r="M62" s="159">
        <f>G62*(1+L62/100)</f>
        <v>0</v>
      </c>
      <c r="N62" s="159">
        <v>1.1E-4</v>
      </c>
      <c r="O62" s="159">
        <f>ROUND(E62*N62,2)</f>
        <v>0</v>
      </c>
      <c r="P62" s="159">
        <v>0</v>
      </c>
      <c r="Q62" s="159">
        <f>ROUND(E62*P62,2)</f>
        <v>0</v>
      </c>
      <c r="R62" s="159" t="s">
        <v>200</v>
      </c>
      <c r="S62" s="159" t="s">
        <v>142</v>
      </c>
      <c r="T62" s="159" t="s">
        <v>142</v>
      </c>
      <c r="U62" s="159">
        <v>0</v>
      </c>
      <c r="V62" s="159">
        <f>ROUND(E62*U62,2)</f>
        <v>0</v>
      </c>
      <c r="W62" s="159"/>
      <c r="X62" s="159" t="s">
        <v>196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197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5">
      <c r="A63" s="162" t="s">
        <v>137</v>
      </c>
      <c r="B63" s="163" t="s">
        <v>105</v>
      </c>
      <c r="C63" s="181" t="s">
        <v>106</v>
      </c>
      <c r="D63" s="164"/>
      <c r="E63" s="165"/>
      <c r="F63" s="166"/>
      <c r="G63" s="167">
        <f>SUMIF(AG64:AG65,"&lt;&gt;NOR",G64:G65)</f>
        <v>0</v>
      </c>
      <c r="H63" s="161"/>
      <c r="I63" s="161">
        <f>SUM(I64:I65)</f>
        <v>0</v>
      </c>
      <c r="J63" s="161"/>
      <c r="K63" s="161">
        <f>SUM(K64:K65)</f>
        <v>1760</v>
      </c>
      <c r="L63" s="161"/>
      <c r="M63" s="161">
        <f>SUM(M64:M65)</f>
        <v>0</v>
      </c>
      <c r="N63" s="161"/>
      <c r="O63" s="161">
        <f>SUM(O64:O65)</f>
        <v>0</v>
      </c>
      <c r="P63" s="161"/>
      <c r="Q63" s="161">
        <f>SUM(Q64:Q65)</f>
        <v>0</v>
      </c>
      <c r="R63" s="161"/>
      <c r="S63" s="161"/>
      <c r="T63" s="161"/>
      <c r="U63" s="161"/>
      <c r="V63" s="161">
        <f>SUM(V64:V65)</f>
        <v>4</v>
      </c>
      <c r="W63" s="161"/>
      <c r="X63" s="161"/>
      <c r="AG63" t="s">
        <v>138</v>
      </c>
    </row>
    <row r="64" spans="1:60" outlineLevel="1" x14ac:dyDescent="0.25">
      <c r="A64" s="168">
        <v>16</v>
      </c>
      <c r="B64" s="169" t="s">
        <v>665</v>
      </c>
      <c r="C64" s="183" t="s">
        <v>666</v>
      </c>
      <c r="D64" s="170" t="s">
        <v>667</v>
      </c>
      <c r="E64" s="171">
        <v>4</v>
      </c>
      <c r="F64" s="172"/>
      <c r="G64" s="173">
        <f>ROUND(E64*F64,2)</f>
        <v>0</v>
      </c>
      <c r="H64" s="160">
        <v>0</v>
      </c>
      <c r="I64" s="159">
        <f>ROUND(E64*H64,2)</f>
        <v>0</v>
      </c>
      <c r="J64" s="160">
        <v>440</v>
      </c>
      <c r="K64" s="159">
        <f>ROUND(E64*J64,2)</f>
        <v>1760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142</v>
      </c>
      <c r="T64" s="159" t="s">
        <v>142</v>
      </c>
      <c r="U64" s="159">
        <v>1</v>
      </c>
      <c r="V64" s="159">
        <f>ROUND(E64*U64,2)</f>
        <v>4</v>
      </c>
      <c r="W64" s="159"/>
      <c r="X64" s="159" t="s">
        <v>168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169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57"/>
      <c r="B65" s="158"/>
      <c r="C65" s="191" t="s">
        <v>707</v>
      </c>
      <c r="D65" s="187"/>
      <c r="E65" s="188">
        <v>4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171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5">
      <c r="A66" s="3"/>
      <c r="B66" s="4"/>
      <c r="C66" s="184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124</v>
      </c>
    </row>
    <row r="67" spans="1:60" x14ac:dyDescent="0.25">
      <c r="A67" s="153"/>
      <c r="B67" s="154" t="s">
        <v>31</v>
      </c>
      <c r="C67" s="185"/>
      <c r="D67" s="155"/>
      <c r="E67" s="156"/>
      <c r="F67" s="156"/>
      <c r="G67" s="180">
        <f>G8+G10+G13+G18+G20+G22+G32+G63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161</v>
      </c>
    </row>
    <row r="68" spans="1:60" x14ac:dyDescent="0.25">
      <c r="A68" s="3"/>
      <c r="B68" s="4"/>
      <c r="C68" s="184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5">
      <c r="A69" s="3"/>
      <c r="B69" s="4"/>
      <c r="C69" s="184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264" t="s">
        <v>162</v>
      </c>
      <c r="B70" s="264"/>
      <c r="C70" s="265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45"/>
      <c r="B71" s="246"/>
      <c r="C71" s="247"/>
      <c r="D71" s="246"/>
      <c r="E71" s="246"/>
      <c r="F71" s="246"/>
      <c r="G71" s="24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163</v>
      </c>
    </row>
    <row r="72" spans="1:60" x14ac:dyDescent="0.25">
      <c r="A72" s="249"/>
      <c r="B72" s="250"/>
      <c r="C72" s="251"/>
      <c r="D72" s="250"/>
      <c r="E72" s="250"/>
      <c r="F72" s="250"/>
      <c r="G72" s="25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249"/>
      <c r="B73" s="250"/>
      <c r="C73" s="251"/>
      <c r="D73" s="250"/>
      <c r="E73" s="250"/>
      <c r="F73" s="250"/>
      <c r="G73" s="25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49"/>
      <c r="B74" s="250"/>
      <c r="C74" s="251"/>
      <c r="D74" s="250"/>
      <c r="E74" s="250"/>
      <c r="F74" s="250"/>
      <c r="G74" s="25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53"/>
      <c r="B75" s="254"/>
      <c r="C75" s="255"/>
      <c r="D75" s="254"/>
      <c r="E75" s="254"/>
      <c r="F75" s="254"/>
      <c r="G75" s="25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184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C77" s="186"/>
      <c r="D77" s="10"/>
      <c r="AG77" t="s">
        <v>164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71:G75"/>
    <mergeCell ref="A1:G1"/>
    <mergeCell ref="C2:G2"/>
    <mergeCell ref="C3:G3"/>
    <mergeCell ref="C4:G4"/>
    <mergeCell ref="A70:C7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4531-F5BB-4682-88F1-270134C25700}">
  <sheetPr>
    <outlinePr summaryBelow="0"/>
  </sheetPr>
  <dimension ref="A1:BH5000"/>
  <sheetViews>
    <sheetView workbookViewId="0">
      <pane ySplit="7" topLeftCell="A8" activePane="bottomLeft" state="frozen"/>
      <selection pane="bottomLeft" activeCell="Z12" sqref="Z12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7</v>
      </c>
      <c r="B1" s="257"/>
      <c r="C1" s="257"/>
      <c r="D1" s="257"/>
      <c r="E1" s="257"/>
      <c r="F1" s="257"/>
      <c r="G1" s="257"/>
      <c r="AG1" t="s">
        <v>112</v>
      </c>
    </row>
    <row r="2" spans="1:60" ht="25.05" customHeight="1" x14ac:dyDescent="0.25">
      <c r="A2" s="142" t="s">
        <v>8</v>
      </c>
      <c r="B2" s="49"/>
      <c r="C2" s="258" t="s">
        <v>788</v>
      </c>
      <c r="D2" s="259"/>
      <c r="E2" s="259"/>
      <c r="F2" s="259"/>
      <c r="G2" s="260"/>
      <c r="AG2" t="s">
        <v>113</v>
      </c>
    </row>
    <row r="3" spans="1:60" ht="25.05" customHeight="1" x14ac:dyDescent="0.25">
      <c r="A3" s="142" t="s">
        <v>9</v>
      </c>
      <c r="B3" s="49"/>
      <c r="C3" s="258" t="s">
        <v>789</v>
      </c>
      <c r="D3" s="259"/>
      <c r="E3" s="259"/>
      <c r="F3" s="259"/>
      <c r="G3" s="260"/>
      <c r="AC3" s="124" t="s">
        <v>113</v>
      </c>
      <c r="AG3" t="s">
        <v>114</v>
      </c>
    </row>
    <row r="4" spans="1:60" ht="25.05" customHeight="1" x14ac:dyDescent="0.25">
      <c r="A4" s="143" t="s">
        <v>10</v>
      </c>
      <c r="B4" s="144"/>
      <c r="C4" s="261" t="s">
        <v>47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6" t="s">
        <v>116</v>
      </c>
      <c r="B6" s="148" t="s">
        <v>117</v>
      </c>
      <c r="C6" s="148" t="s">
        <v>118</v>
      </c>
      <c r="D6" s="147" t="s">
        <v>119</v>
      </c>
      <c r="E6" s="146" t="s">
        <v>120</v>
      </c>
      <c r="F6" s="145" t="s">
        <v>121</v>
      </c>
      <c r="G6" s="146" t="s">
        <v>31</v>
      </c>
      <c r="H6" s="149" t="s">
        <v>32</v>
      </c>
      <c r="I6" s="149" t="s">
        <v>122</v>
      </c>
      <c r="J6" s="149" t="s">
        <v>33</v>
      </c>
      <c r="K6" s="149" t="s">
        <v>123</v>
      </c>
      <c r="L6" s="149" t="s">
        <v>124</v>
      </c>
      <c r="M6" s="149" t="s">
        <v>125</v>
      </c>
      <c r="N6" s="149" t="s">
        <v>126</v>
      </c>
      <c r="O6" s="149" t="s">
        <v>127</v>
      </c>
      <c r="P6" s="149" t="s">
        <v>128</v>
      </c>
      <c r="Q6" s="149" t="s">
        <v>129</v>
      </c>
      <c r="R6" s="149" t="s">
        <v>130</v>
      </c>
      <c r="S6" s="149" t="s">
        <v>131</v>
      </c>
      <c r="T6" s="149" t="s">
        <v>132</v>
      </c>
      <c r="U6" s="149" t="s">
        <v>133</v>
      </c>
      <c r="V6" s="149" t="s">
        <v>134</v>
      </c>
      <c r="W6" s="149" t="s">
        <v>135</v>
      </c>
      <c r="X6" s="149" t="s">
        <v>136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2" t="s">
        <v>137</v>
      </c>
      <c r="B8" s="163" t="s">
        <v>61</v>
      </c>
      <c r="C8" s="181" t="s">
        <v>62</v>
      </c>
      <c r="D8" s="164"/>
      <c r="E8" s="165"/>
      <c r="F8" s="166"/>
      <c r="G8" s="167">
        <f>SUMIF(AG9:AG23,"&lt;&gt;NOR",G9:G23)</f>
        <v>0</v>
      </c>
      <c r="H8" s="161"/>
      <c r="I8" s="161">
        <f>SUM(I9:I23)</f>
        <v>572.79</v>
      </c>
      <c r="J8" s="161"/>
      <c r="K8" s="161">
        <f>SUM(K9:K23)</f>
        <v>4528.2299999999996</v>
      </c>
      <c r="L8" s="161"/>
      <c r="M8" s="161">
        <f>SUM(M9:M23)</f>
        <v>0</v>
      </c>
      <c r="N8" s="161"/>
      <c r="O8" s="161">
        <f>SUM(O9:O23)</f>
        <v>0.06</v>
      </c>
      <c r="P8" s="161"/>
      <c r="Q8" s="161">
        <f>SUM(Q9:Q23)</f>
        <v>0</v>
      </c>
      <c r="R8" s="161"/>
      <c r="S8" s="161"/>
      <c r="T8" s="161"/>
      <c r="U8" s="161"/>
      <c r="V8" s="161">
        <f>SUM(V9:V23)</f>
        <v>2.6900000000000004</v>
      </c>
      <c r="W8" s="161"/>
      <c r="X8" s="161"/>
      <c r="AG8" t="s">
        <v>138</v>
      </c>
    </row>
    <row r="9" spans="1:60" outlineLevel="1" x14ac:dyDescent="0.25">
      <c r="A9" s="168">
        <v>1</v>
      </c>
      <c r="B9" s="169" t="s">
        <v>708</v>
      </c>
      <c r="C9" s="183" t="s">
        <v>709</v>
      </c>
      <c r="D9" s="170" t="s">
        <v>179</v>
      </c>
      <c r="E9" s="171">
        <v>4.7</v>
      </c>
      <c r="F9" s="172"/>
      <c r="G9" s="173">
        <f>ROUND(E9*F9,2)</f>
        <v>0</v>
      </c>
      <c r="H9" s="160">
        <v>59.34</v>
      </c>
      <c r="I9" s="159">
        <f>ROUND(E9*H9,2)</f>
        <v>278.89999999999998</v>
      </c>
      <c r="J9" s="160">
        <v>296.66000000000003</v>
      </c>
      <c r="K9" s="159">
        <f>ROUND(E9*J9,2)</f>
        <v>1394.3</v>
      </c>
      <c r="L9" s="159">
        <v>15</v>
      </c>
      <c r="M9" s="159">
        <f>G9*(1+L9/100)</f>
        <v>0</v>
      </c>
      <c r="N9" s="159">
        <v>4.2300000000000003E-3</v>
      </c>
      <c r="O9" s="159">
        <f>ROUND(E9*N9,2)</f>
        <v>0.02</v>
      </c>
      <c r="P9" s="159">
        <v>0</v>
      </c>
      <c r="Q9" s="159">
        <f>ROUND(E9*P9,2)</f>
        <v>0</v>
      </c>
      <c r="R9" s="159"/>
      <c r="S9" s="159" t="s">
        <v>142</v>
      </c>
      <c r="T9" s="159" t="s">
        <v>143</v>
      </c>
      <c r="U9" s="159">
        <v>0.36499999999999999</v>
      </c>
      <c r="V9" s="159">
        <f>ROUND(E9*U9,2)</f>
        <v>1.72</v>
      </c>
      <c r="W9" s="159"/>
      <c r="X9" s="159" t="s">
        <v>168</v>
      </c>
      <c r="Y9" s="150"/>
      <c r="Z9" s="150"/>
      <c r="AA9" s="150"/>
      <c r="AB9" s="150"/>
      <c r="AC9" s="150"/>
      <c r="AD9" s="150"/>
      <c r="AE9" s="150"/>
      <c r="AF9" s="150"/>
      <c r="AG9" s="150" t="s">
        <v>169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57"/>
      <c r="B10" s="158"/>
      <c r="C10" s="191" t="s">
        <v>710</v>
      </c>
      <c r="D10" s="187"/>
      <c r="E10" s="188">
        <v>3.45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171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57"/>
      <c r="B11" s="158"/>
      <c r="C11" s="191" t="s">
        <v>711</v>
      </c>
      <c r="D11" s="187"/>
      <c r="E11" s="188">
        <v>1.25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171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68">
        <v>2</v>
      </c>
      <c r="B12" s="169" t="s">
        <v>712</v>
      </c>
      <c r="C12" s="183" t="s">
        <v>713</v>
      </c>
      <c r="D12" s="170" t="s">
        <v>179</v>
      </c>
      <c r="E12" s="171">
        <v>4.7</v>
      </c>
      <c r="F12" s="172"/>
      <c r="G12" s="173">
        <f>ROUND(E12*F12,2)</f>
        <v>0</v>
      </c>
      <c r="H12" s="160">
        <v>62.43</v>
      </c>
      <c r="I12" s="159">
        <f>ROUND(E12*H12,2)</f>
        <v>293.42</v>
      </c>
      <c r="J12" s="160">
        <v>54.07</v>
      </c>
      <c r="K12" s="159">
        <f>ROUND(E12*J12,2)</f>
        <v>254.13</v>
      </c>
      <c r="L12" s="159">
        <v>15</v>
      </c>
      <c r="M12" s="159">
        <f>G12*(1+L12/100)</f>
        <v>0</v>
      </c>
      <c r="N12" s="159">
        <v>8.0000000000000002E-3</v>
      </c>
      <c r="O12" s="159">
        <f>ROUND(E12*N12,2)</f>
        <v>0.04</v>
      </c>
      <c r="P12" s="159">
        <v>0</v>
      </c>
      <c r="Q12" s="159">
        <f>ROUND(E12*P12,2)</f>
        <v>0</v>
      </c>
      <c r="R12" s="159"/>
      <c r="S12" s="159" t="s">
        <v>142</v>
      </c>
      <c r="T12" s="159" t="s">
        <v>142</v>
      </c>
      <c r="U12" s="159">
        <v>0.111</v>
      </c>
      <c r="V12" s="159">
        <f>ROUND(E12*U12,2)</f>
        <v>0.52</v>
      </c>
      <c r="W12" s="159"/>
      <c r="X12" s="159" t="s">
        <v>168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169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57"/>
      <c r="B13" s="158"/>
      <c r="C13" s="191" t="s">
        <v>714</v>
      </c>
      <c r="D13" s="187"/>
      <c r="E13" s="188">
        <v>3.45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171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57"/>
      <c r="B14" s="158"/>
      <c r="C14" s="191" t="s">
        <v>711</v>
      </c>
      <c r="D14" s="187"/>
      <c r="E14" s="188">
        <v>1.25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171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68">
        <v>3</v>
      </c>
      <c r="B15" s="169" t="s">
        <v>517</v>
      </c>
      <c r="C15" s="183" t="s">
        <v>715</v>
      </c>
      <c r="D15" s="170" t="s">
        <v>179</v>
      </c>
      <c r="E15" s="171">
        <v>4.7</v>
      </c>
      <c r="F15" s="172"/>
      <c r="G15" s="173">
        <f>ROUND(E15*F15,2)</f>
        <v>0</v>
      </c>
      <c r="H15" s="160">
        <v>0.1</v>
      </c>
      <c r="I15" s="159">
        <f>ROUND(E15*H15,2)</f>
        <v>0.47</v>
      </c>
      <c r="J15" s="160">
        <v>34</v>
      </c>
      <c r="K15" s="159">
        <f>ROUND(E15*J15,2)</f>
        <v>159.80000000000001</v>
      </c>
      <c r="L15" s="159">
        <v>15</v>
      </c>
      <c r="M15" s="159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59"/>
      <c r="S15" s="159" t="s">
        <v>142</v>
      </c>
      <c r="T15" s="159" t="s">
        <v>142</v>
      </c>
      <c r="U15" s="159">
        <v>6.9709999999999994E-2</v>
      </c>
      <c r="V15" s="159">
        <f>ROUND(E15*U15,2)</f>
        <v>0.33</v>
      </c>
      <c r="W15" s="159"/>
      <c r="X15" s="159" t="s">
        <v>168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169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57"/>
      <c r="B16" s="158"/>
      <c r="C16" s="191" t="s">
        <v>716</v>
      </c>
      <c r="D16" s="187"/>
      <c r="E16" s="188">
        <v>3.45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0"/>
      <c r="Z16" s="150"/>
      <c r="AA16" s="150"/>
      <c r="AB16" s="150"/>
      <c r="AC16" s="150"/>
      <c r="AD16" s="150"/>
      <c r="AE16" s="150"/>
      <c r="AF16" s="150"/>
      <c r="AG16" s="150" t="s">
        <v>171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7"/>
      <c r="B17" s="158"/>
      <c r="C17" s="191" t="s">
        <v>711</v>
      </c>
      <c r="D17" s="187"/>
      <c r="E17" s="188">
        <v>1.25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171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68">
        <v>4</v>
      </c>
      <c r="B18" s="169" t="s">
        <v>717</v>
      </c>
      <c r="C18" s="183" t="s">
        <v>718</v>
      </c>
      <c r="D18" s="170" t="s">
        <v>195</v>
      </c>
      <c r="E18" s="171">
        <v>4</v>
      </c>
      <c r="F18" s="172"/>
      <c r="G18" s="173">
        <f>ROUND(E18*F18,2)</f>
        <v>0</v>
      </c>
      <c r="H18" s="160">
        <v>0</v>
      </c>
      <c r="I18" s="159">
        <f>ROUND(E18*H18,2)</f>
        <v>0</v>
      </c>
      <c r="J18" s="160">
        <v>680</v>
      </c>
      <c r="K18" s="159">
        <f>ROUND(E18*J18,2)</f>
        <v>2720</v>
      </c>
      <c r="L18" s="159">
        <v>15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142</v>
      </c>
      <c r="T18" s="159" t="s">
        <v>143</v>
      </c>
      <c r="U18" s="159">
        <v>2.9000000000000001E-2</v>
      </c>
      <c r="V18" s="159">
        <f>ROUND(E18*U18,2)</f>
        <v>0.12</v>
      </c>
      <c r="W18" s="159"/>
      <c r="X18" s="159" t="s">
        <v>168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169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0.399999999999999" outlineLevel="1" x14ac:dyDescent="0.25">
      <c r="A19" s="157"/>
      <c r="B19" s="158"/>
      <c r="C19" s="191" t="s">
        <v>719</v>
      </c>
      <c r="D19" s="187"/>
      <c r="E19" s="188">
        <v>4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171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0.399999999999999" outlineLevel="1" x14ac:dyDescent="0.25">
      <c r="A20" s="157"/>
      <c r="B20" s="158"/>
      <c r="C20" s="191" t="s">
        <v>720</v>
      </c>
      <c r="D20" s="187"/>
      <c r="E20" s="188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171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57"/>
      <c r="B21" s="158"/>
      <c r="C21" s="191" t="s">
        <v>721</v>
      </c>
      <c r="D21" s="187"/>
      <c r="E21" s="188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0"/>
      <c r="Z21" s="150"/>
      <c r="AA21" s="150"/>
      <c r="AB21" s="150"/>
      <c r="AC21" s="150"/>
      <c r="AD21" s="150"/>
      <c r="AE21" s="150"/>
      <c r="AF21" s="150"/>
      <c r="AG21" s="150" t="s">
        <v>171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57"/>
      <c r="B22" s="158"/>
      <c r="C22" s="191" t="s">
        <v>722</v>
      </c>
      <c r="D22" s="187"/>
      <c r="E22" s="188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171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57"/>
      <c r="B23" s="158"/>
      <c r="C23" s="191" t="s">
        <v>723</v>
      </c>
      <c r="D23" s="187"/>
      <c r="E23" s="188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171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5">
      <c r="A24" s="162" t="s">
        <v>137</v>
      </c>
      <c r="B24" s="163" t="s">
        <v>73</v>
      </c>
      <c r="C24" s="181" t="s">
        <v>74</v>
      </c>
      <c r="D24" s="164"/>
      <c r="E24" s="165"/>
      <c r="F24" s="166"/>
      <c r="G24" s="167">
        <f>SUMIF(AG25:AG25,"&lt;&gt;NOR",G25:G25)</f>
        <v>0</v>
      </c>
      <c r="H24" s="161"/>
      <c r="I24" s="161">
        <f>SUM(I25:I25)</f>
        <v>0</v>
      </c>
      <c r="J24" s="161"/>
      <c r="K24" s="161">
        <f>SUM(K25:K25)</f>
        <v>45.58</v>
      </c>
      <c r="L24" s="161"/>
      <c r="M24" s="161">
        <f>SUM(M25:M25)</f>
        <v>0</v>
      </c>
      <c r="N24" s="161"/>
      <c r="O24" s="161">
        <f>SUM(O25:O25)</f>
        <v>0</v>
      </c>
      <c r="P24" s="161"/>
      <c r="Q24" s="161">
        <f>SUM(Q25:Q25)</f>
        <v>0</v>
      </c>
      <c r="R24" s="161"/>
      <c r="S24" s="161"/>
      <c r="T24" s="161"/>
      <c r="U24" s="161"/>
      <c r="V24" s="161">
        <f>SUM(V25:V25)</f>
        <v>0.11</v>
      </c>
      <c r="W24" s="161"/>
      <c r="X24" s="161"/>
      <c r="AG24" t="s">
        <v>138</v>
      </c>
    </row>
    <row r="25" spans="1:60" outlineLevel="1" x14ac:dyDescent="0.25">
      <c r="A25" s="174">
        <v>5</v>
      </c>
      <c r="B25" s="175" t="s">
        <v>724</v>
      </c>
      <c r="C25" s="182" t="s">
        <v>725</v>
      </c>
      <c r="D25" s="176" t="s">
        <v>167</v>
      </c>
      <c r="E25" s="177">
        <v>5.7480000000000003E-2</v>
      </c>
      <c r="F25" s="178"/>
      <c r="G25" s="179">
        <f>ROUND(E25*F25,2)</f>
        <v>0</v>
      </c>
      <c r="H25" s="160">
        <v>0</v>
      </c>
      <c r="I25" s="159">
        <f>ROUND(E25*H25,2)</f>
        <v>0</v>
      </c>
      <c r="J25" s="160">
        <v>793</v>
      </c>
      <c r="K25" s="159">
        <f>ROUND(E25*J25,2)</f>
        <v>45.58</v>
      </c>
      <c r="L25" s="159">
        <v>15</v>
      </c>
      <c r="M25" s="159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142</v>
      </c>
      <c r="T25" s="159" t="s">
        <v>142</v>
      </c>
      <c r="U25" s="159">
        <v>1.8919999999999999</v>
      </c>
      <c r="V25" s="159">
        <f>ROUND(E25*U25,2)</f>
        <v>0.11</v>
      </c>
      <c r="W25" s="159"/>
      <c r="X25" s="159" t="s">
        <v>279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280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5">
      <c r="A26" s="162" t="s">
        <v>137</v>
      </c>
      <c r="B26" s="163" t="s">
        <v>93</v>
      </c>
      <c r="C26" s="181" t="s">
        <v>94</v>
      </c>
      <c r="D26" s="164"/>
      <c r="E26" s="165"/>
      <c r="F26" s="166"/>
      <c r="G26" s="167">
        <f>SUMIF(AG27:AG98,"&lt;&gt;NOR",G27:G98)</f>
        <v>0</v>
      </c>
      <c r="H26" s="161"/>
      <c r="I26" s="161">
        <f>SUM(I27:I98)</f>
        <v>37386.01</v>
      </c>
      <c r="J26" s="161"/>
      <c r="K26" s="161">
        <f>SUM(K27:K98)</f>
        <v>66444.900000000009</v>
      </c>
      <c r="L26" s="161"/>
      <c r="M26" s="161">
        <f>SUM(M27:M98)</f>
        <v>0</v>
      </c>
      <c r="N26" s="161"/>
      <c r="O26" s="161">
        <f>SUM(O27:O98)</f>
        <v>0.02</v>
      </c>
      <c r="P26" s="161"/>
      <c r="Q26" s="161">
        <f>SUM(Q27:Q98)</f>
        <v>0.46</v>
      </c>
      <c r="R26" s="161"/>
      <c r="S26" s="161"/>
      <c r="T26" s="161"/>
      <c r="U26" s="161"/>
      <c r="V26" s="161">
        <f>SUM(V27:V98)</f>
        <v>96.029999999999973</v>
      </c>
      <c r="W26" s="161"/>
      <c r="X26" s="161"/>
      <c r="AG26" t="s">
        <v>138</v>
      </c>
    </row>
    <row r="27" spans="1:60" outlineLevel="1" x14ac:dyDescent="0.25">
      <c r="A27" s="168">
        <v>6</v>
      </c>
      <c r="B27" s="169" t="s">
        <v>726</v>
      </c>
      <c r="C27" s="183" t="s">
        <v>727</v>
      </c>
      <c r="D27" s="170" t="s">
        <v>184</v>
      </c>
      <c r="E27" s="171">
        <v>66.7</v>
      </c>
      <c r="F27" s="172"/>
      <c r="G27" s="173">
        <f>ROUND(E27*F27,2)</f>
        <v>0</v>
      </c>
      <c r="H27" s="160">
        <v>0</v>
      </c>
      <c r="I27" s="159">
        <f>ROUND(E27*H27,2)</f>
        <v>0</v>
      </c>
      <c r="J27" s="160">
        <v>31.7</v>
      </c>
      <c r="K27" s="159">
        <f>ROUND(E27*J27,2)</f>
        <v>2114.39</v>
      </c>
      <c r="L27" s="159">
        <v>15</v>
      </c>
      <c r="M27" s="159">
        <f>G27*(1+L27/100)</f>
        <v>0</v>
      </c>
      <c r="N27" s="159">
        <v>0</v>
      </c>
      <c r="O27" s="159">
        <f>ROUND(E27*N27,2)</f>
        <v>0</v>
      </c>
      <c r="P27" s="159">
        <v>5.0000000000000001E-3</v>
      </c>
      <c r="Q27" s="159">
        <f>ROUND(E27*P27,2)</f>
        <v>0.33</v>
      </c>
      <c r="R27" s="159"/>
      <c r="S27" s="159" t="s">
        <v>142</v>
      </c>
      <c r="T27" s="159" t="s">
        <v>142</v>
      </c>
      <c r="U27" s="159">
        <v>0.08</v>
      </c>
      <c r="V27" s="159">
        <f>ROUND(E27*U27,2)</f>
        <v>5.34</v>
      </c>
      <c r="W27" s="159"/>
      <c r="X27" s="159" t="s">
        <v>168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728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5">
      <c r="A28" s="157"/>
      <c r="B28" s="158"/>
      <c r="C28" s="191" t="s">
        <v>729</v>
      </c>
      <c r="D28" s="187"/>
      <c r="E28" s="188">
        <v>66.7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171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68">
        <v>7</v>
      </c>
      <c r="B29" s="169" t="s">
        <v>730</v>
      </c>
      <c r="C29" s="183" t="s">
        <v>731</v>
      </c>
      <c r="D29" s="170" t="s">
        <v>184</v>
      </c>
      <c r="E29" s="171">
        <v>66.7</v>
      </c>
      <c r="F29" s="172"/>
      <c r="G29" s="173">
        <f>ROUND(E29*F29,2)</f>
        <v>0</v>
      </c>
      <c r="H29" s="160">
        <v>0</v>
      </c>
      <c r="I29" s="159">
        <f>ROUND(E29*H29,2)</f>
        <v>0</v>
      </c>
      <c r="J29" s="160">
        <v>15.8</v>
      </c>
      <c r="K29" s="159">
        <f>ROUND(E29*J29,2)</f>
        <v>1053.8599999999999</v>
      </c>
      <c r="L29" s="159">
        <v>15</v>
      </c>
      <c r="M29" s="159">
        <f>G29*(1+L29/100)</f>
        <v>0</v>
      </c>
      <c r="N29" s="159">
        <v>0</v>
      </c>
      <c r="O29" s="159">
        <f>ROUND(E29*N29,2)</f>
        <v>0</v>
      </c>
      <c r="P29" s="159">
        <v>2.9999999999999997E-4</v>
      </c>
      <c r="Q29" s="159">
        <f>ROUND(E29*P29,2)</f>
        <v>0.02</v>
      </c>
      <c r="R29" s="159"/>
      <c r="S29" s="159" t="s">
        <v>142</v>
      </c>
      <c r="T29" s="159" t="s">
        <v>142</v>
      </c>
      <c r="U29" s="159">
        <v>0.04</v>
      </c>
      <c r="V29" s="159">
        <f>ROUND(E29*U29,2)</f>
        <v>2.67</v>
      </c>
      <c r="W29" s="159"/>
      <c r="X29" s="159" t="s">
        <v>168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728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5">
      <c r="A30" s="157"/>
      <c r="B30" s="158"/>
      <c r="C30" s="191" t="s">
        <v>729</v>
      </c>
      <c r="D30" s="187"/>
      <c r="E30" s="188">
        <v>66.7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171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0.399999999999999" outlineLevel="1" x14ac:dyDescent="0.25">
      <c r="A31" s="168">
        <v>8</v>
      </c>
      <c r="B31" s="169" t="s">
        <v>732</v>
      </c>
      <c r="C31" s="183" t="s">
        <v>733</v>
      </c>
      <c r="D31" s="170" t="s">
        <v>184</v>
      </c>
      <c r="E31" s="171">
        <v>66.7</v>
      </c>
      <c r="F31" s="172"/>
      <c r="G31" s="173">
        <f>ROUND(E31*F31,2)</f>
        <v>0</v>
      </c>
      <c r="H31" s="160">
        <v>13.98</v>
      </c>
      <c r="I31" s="159">
        <f>ROUND(E31*H31,2)</f>
        <v>932.47</v>
      </c>
      <c r="J31" s="160">
        <v>65.52</v>
      </c>
      <c r="K31" s="159">
        <f>ROUND(E31*J31,2)</f>
        <v>4370.18</v>
      </c>
      <c r="L31" s="159">
        <v>15</v>
      </c>
      <c r="M31" s="159">
        <f>G31*(1+L31/100)</f>
        <v>0</v>
      </c>
      <c r="N31" s="159">
        <v>5.0000000000000002E-5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142</v>
      </c>
      <c r="T31" s="159" t="s">
        <v>142</v>
      </c>
      <c r="U31" s="159">
        <v>0.13</v>
      </c>
      <c r="V31" s="159">
        <f>ROUND(E31*U31,2)</f>
        <v>8.67</v>
      </c>
      <c r="W31" s="159"/>
      <c r="X31" s="159" t="s">
        <v>168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728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57"/>
      <c r="B32" s="158"/>
      <c r="C32" s="191" t="s">
        <v>729</v>
      </c>
      <c r="D32" s="187"/>
      <c r="E32" s="188">
        <v>66.7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171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0.399999999999999" outlineLevel="1" x14ac:dyDescent="0.25">
      <c r="A33" s="168">
        <v>9</v>
      </c>
      <c r="B33" s="169" t="s">
        <v>734</v>
      </c>
      <c r="C33" s="183" t="s">
        <v>735</v>
      </c>
      <c r="D33" s="170" t="s">
        <v>184</v>
      </c>
      <c r="E33" s="171">
        <v>58.65</v>
      </c>
      <c r="F33" s="172"/>
      <c r="G33" s="173">
        <f>ROUND(E33*F33,2)</f>
        <v>0</v>
      </c>
      <c r="H33" s="160">
        <v>25.17</v>
      </c>
      <c r="I33" s="159">
        <f>ROUND(E33*H33,2)</f>
        <v>1476.22</v>
      </c>
      <c r="J33" s="160">
        <v>196.83</v>
      </c>
      <c r="K33" s="159">
        <f>ROUND(E33*J33,2)</f>
        <v>11544.08</v>
      </c>
      <c r="L33" s="159">
        <v>15</v>
      </c>
      <c r="M33" s="159">
        <f>G33*(1+L33/100)</f>
        <v>0</v>
      </c>
      <c r="N33" s="159">
        <v>9.0000000000000006E-5</v>
      </c>
      <c r="O33" s="159">
        <f>ROUND(E33*N33,2)</f>
        <v>0.01</v>
      </c>
      <c r="P33" s="159">
        <v>0</v>
      </c>
      <c r="Q33" s="159">
        <f>ROUND(E33*P33,2)</f>
        <v>0</v>
      </c>
      <c r="R33" s="159"/>
      <c r="S33" s="159" t="s">
        <v>142</v>
      </c>
      <c r="T33" s="159" t="s">
        <v>142</v>
      </c>
      <c r="U33" s="159">
        <v>0.39</v>
      </c>
      <c r="V33" s="159">
        <f>ROUND(E33*U33,2)</f>
        <v>22.87</v>
      </c>
      <c r="W33" s="159"/>
      <c r="X33" s="159" t="s">
        <v>168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728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57"/>
      <c r="B34" s="158"/>
      <c r="C34" s="191" t="s">
        <v>736</v>
      </c>
      <c r="D34" s="187"/>
      <c r="E34" s="188">
        <v>58.65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171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0.399999999999999" outlineLevel="1" x14ac:dyDescent="0.25">
      <c r="A35" s="168">
        <v>10</v>
      </c>
      <c r="B35" s="169" t="s">
        <v>737</v>
      </c>
      <c r="C35" s="183" t="s">
        <v>738</v>
      </c>
      <c r="D35" s="170" t="s">
        <v>184</v>
      </c>
      <c r="E35" s="171">
        <v>66.7</v>
      </c>
      <c r="F35" s="172"/>
      <c r="G35" s="173">
        <f>ROUND(E35*F35,2)</f>
        <v>0</v>
      </c>
      <c r="H35" s="160">
        <v>13.98</v>
      </c>
      <c r="I35" s="159">
        <f>ROUND(E35*H35,2)</f>
        <v>932.47</v>
      </c>
      <c r="J35" s="160">
        <v>226.02</v>
      </c>
      <c r="K35" s="159">
        <f>ROUND(E35*J35,2)</f>
        <v>15075.53</v>
      </c>
      <c r="L35" s="159">
        <v>15</v>
      </c>
      <c r="M35" s="159">
        <f>G35*(1+L35/100)</f>
        <v>0</v>
      </c>
      <c r="N35" s="159">
        <v>5.0000000000000002E-5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142</v>
      </c>
      <c r="T35" s="159" t="s">
        <v>142</v>
      </c>
      <c r="U35" s="159">
        <v>0.44850000000000001</v>
      </c>
      <c r="V35" s="159">
        <f>ROUND(E35*U35,2)</f>
        <v>29.91</v>
      </c>
      <c r="W35" s="159"/>
      <c r="X35" s="159" t="s">
        <v>168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728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5">
      <c r="A36" s="157"/>
      <c r="B36" s="158"/>
      <c r="C36" s="191" t="s">
        <v>729</v>
      </c>
      <c r="D36" s="187"/>
      <c r="E36" s="188">
        <v>66.7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171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68">
        <v>11</v>
      </c>
      <c r="B37" s="169" t="s">
        <v>739</v>
      </c>
      <c r="C37" s="183" t="s">
        <v>740</v>
      </c>
      <c r="D37" s="170" t="s">
        <v>179</v>
      </c>
      <c r="E37" s="171">
        <v>21.391999999999999</v>
      </c>
      <c r="F37" s="172"/>
      <c r="G37" s="173">
        <f>ROUND(E37*F37,2)</f>
        <v>0</v>
      </c>
      <c r="H37" s="160">
        <v>0</v>
      </c>
      <c r="I37" s="159">
        <f>ROUND(E37*H37,2)</f>
        <v>0</v>
      </c>
      <c r="J37" s="160">
        <v>41.6</v>
      </c>
      <c r="K37" s="159">
        <f>ROUND(E37*J37,2)</f>
        <v>889.91</v>
      </c>
      <c r="L37" s="159">
        <v>15</v>
      </c>
      <c r="M37" s="159">
        <f>G37*(1+L37/100)</f>
        <v>0</v>
      </c>
      <c r="N37" s="159">
        <v>0</v>
      </c>
      <c r="O37" s="159">
        <f>ROUND(E37*N37,2)</f>
        <v>0</v>
      </c>
      <c r="P37" s="159">
        <v>5.0000000000000001E-3</v>
      </c>
      <c r="Q37" s="159">
        <f>ROUND(E37*P37,2)</f>
        <v>0.11</v>
      </c>
      <c r="R37" s="159"/>
      <c r="S37" s="159" t="s">
        <v>142</v>
      </c>
      <c r="T37" s="159" t="s">
        <v>142</v>
      </c>
      <c r="U37" s="159">
        <v>0.11</v>
      </c>
      <c r="V37" s="159">
        <f>ROUND(E37*U37,2)</f>
        <v>2.35</v>
      </c>
      <c r="W37" s="159"/>
      <c r="X37" s="159" t="s">
        <v>168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728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5">
      <c r="A38" s="157"/>
      <c r="B38" s="158"/>
      <c r="C38" s="191" t="s">
        <v>741</v>
      </c>
      <c r="D38" s="187"/>
      <c r="E38" s="188">
        <v>1.6120000000000001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171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57"/>
      <c r="B39" s="158"/>
      <c r="C39" s="191" t="s">
        <v>742</v>
      </c>
      <c r="D39" s="187"/>
      <c r="E39" s="188">
        <v>3.45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171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57"/>
      <c r="B40" s="158"/>
      <c r="C40" s="191" t="s">
        <v>743</v>
      </c>
      <c r="D40" s="187"/>
      <c r="E40" s="188">
        <v>8.9700000000000006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171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57"/>
      <c r="B41" s="158"/>
      <c r="C41" s="191" t="s">
        <v>744</v>
      </c>
      <c r="D41" s="187"/>
      <c r="E41" s="188">
        <v>7.36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171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68">
        <v>12</v>
      </c>
      <c r="B42" s="169" t="s">
        <v>745</v>
      </c>
      <c r="C42" s="183" t="s">
        <v>746</v>
      </c>
      <c r="D42" s="170" t="s">
        <v>179</v>
      </c>
      <c r="E42" s="171">
        <v>21.391999999999999</v>
      </c>
      <c r="F42" s="172"/>
      <c r="G42" s="173">
        <f>ROUND(E42*F42,2)</f>
        <v>0</v>
      </c>
      <c r="H42" s="160">
        <v>39.159999999999997</v>
      </c>
      <c r="I42" s="159">
        <f>ROUND(E42*H42,2)</f>
        <v>837.71</v>
      </c>
      <c r="J42" s="160">
        <v>191.34</v>
      </c>
      <c r="K42" s="159">
        <f>ROUND(E42*J42,2)</f>
        <v>4093.15</v>
      </c>
      <c r="L42" s="159">
        <v>15</v>
      </c>
      <c r="M42" s="159">
        <f>G42*(1+L42/100)</f>
        <v>0</v>
      </c>
      <c r="N42" s="159">
        <v>4.0000000000000002E-4</v>
      </c>
      <c r="O42" s="159">
        <f>ROUND(E42*N42,2)</f>
        <v>0.01</v>
      </c>
      <c r="P42" s="159">
        <v>0</v>
      </c>
      <c r="Q42" s="159">
        <f>ROUND(E42*P42,2)</f>
        <v>0</v>
      </c>
      <c r="R42" s="159"/>
      <c r="S42" s="159" t="s">
        <v>142</v>
      </c>
      <c r="T42" s="159" t="s">
        <v>142</v>
      </c>
      <c r="U42" s="159">
        <v>0.38</v>
      </c>
      <c r="V42" s="159">
        <f>ROUND(E42*U42,2)</f>
        <v>8.1300000000000008</v>
      </c>
      <c r="W42" s="159"/>
      <c r="X42" s="159" t="s">
        <v>168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728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57"/>
      <c r="B43" s="158"/>
      <c r="C43" s="191" t="s">
        <v>741</v>
      </c>
      <c r="D43" s="187"/>
      <c r="E43" s="188">
        <v>1.6120000000000001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171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57"/>
      <c r="B44" s="158"/>
      <c r="C44" s="191" t="s">
        <v>742</v>
      </c>
      <c r="D44" s="187"/>
      <c r="E44" s="188">
        <v>3.45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171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57"/>
      <c r="B45" s="158"/>
      <c r="C45" s="191" t="s">
        <v>743</v>
      </c>
      <c r="D45" s="187"/>
      <c r="E45" s="188">
        <v>8.9700000000000006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171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57"/>
      <c r="B46" s="158"/>
      <c r="C46" s="191" t="s">
        <v>744</v>
      </c>
      <c r="D46" s="187"/>
      <c r="E46" s="188">
        <v>7.36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171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0.399999999999999" outlineLevel="1" x14ac:dyDescent="0.25">
      <c r="A47" s="168">
        <v>13</v>
      </c>
      <c r="B47" s="169" t="s">
        <v>469</v>
      </c>
      <c r="C47" s="183" t="s">
        <v>747</v>
      </c>
      <c r="D47" s="170" t="s">
        <v>184</v>
      </c>
      <c r="E47" s="171">
        <v>25.076750000000001</v>
      </c>
      <c r="F47" s="172"/>
      <c r="G47" s="173">
        <f>ROUND(E47*F47,2)</f>
        <v>0</v>
      </c>
      <c r="H47" s="160">
        <v>10.92</v>
      </c>
      <c r="I47" s="159">
        <f>ROUND(E47*H47,2)</f>
        <v>273.83999999999997</v>
      </c>
      <c r="J47" s="160">
        <v>39.380000000000003</v>
      </c>
      <c r="K47" s="159">
        <f>ROUND(E47*J47,2)</f>
        <v>987.52</v>
      </c>
      <c r="L47" s="159">
        <v>15</v>
      </c>
      <c r="M47" s="159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59"/>
      <c r="S47" s="159" t="s">
        <v>142</v>
      </c>
      <c r="T47" s="159" t="s">
        <v>142</v>
      </c>
      <c r="U47" s="159">
        <v>7.8200000000000006E-2</v>
      </c>
      <c r="V47" s="159">
        <f>ROUND(E47*U47,2)</f>
        <v>1.96</v>
      </c>
      <c r="W47" s="159"/>
      <c r="X47" s="159" t="s">
        <v>168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728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57"/>
      <c r="B48" s="158"/>
      <c r="C48" s="192" t="s">
        <v>471</v>
      </c>
      <c r="D48" s="189"/>
      <c r="E48" s="190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171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5">
      <c r="A49" s="157"/>
      <c r="B49" s="158"/>
      <c r="C49" s="193" t="s">
        <v>748</v>
      </c>
      <c r="D49" s="189"/>
      <c r="E49" s="190">
        <v>12.339499999999999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171</v>
      </c>
      <c r="AH49" s="150">
        <v>2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57"/>
      <c r="B50" s="158"/>
      <c r="C50" s="193" t="s">
        <v>749</v>
      </c>
      <c r="D50" s="189"/>
      <c r="E50" s="190">
        <v>16.422000000000001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0"/>
      <c r="Z50" s="150"/>
      <c r="AA50" s="150"/>
      <c r="AB50" s="150"/>
      <c r="AC50" s="150"/>
      <c r="AD50" s="150"/>
      <c r="AE50" s="150"/>
      <c r="AF50" s="150"/>
      <c r="AG50" s="150" t="s">
        <v>171</v>
      </c>
      <c r="AH50" s="150">
        <v>2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57"/>
      <c r="B51" s="158"/>
      <c r="C51" s="193" t="s">
        <v>750</v>
      </c>
      <c r="D51" s="189"/>
      <c r="E51" s="190">
        <v>1.6120000000000001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0"/>
      <c r="Z51" s="150"/>
      <c r="AA51" s="150"/>
      <c r="AB51" s="150"/>
      <c r="AC51" s="150"/>
      <c r="AD51" s="150"/>
      <c r="AE51" s="150"/>
      <c r="AF51" s="150"/>
      <c r="AG51" s="150" t="s">
        <v>171</v>
      </c>
      <c r="AH51" s="150">
        <v>2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57"/>
      <c r="B52" s="158"/>
      <c r="C52" s="193" t="s">
        <v>751</v>
      </c>
      <c r="D52" s="189"/>
      <c r="E52" s="190">
        <v>3.45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171</v>
      </c>
      <c r="AH52" s="150">
        <v>2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57"/>
      <c r="B53" s="158"/>
      <c r="C53" s="193" t="s">
        <v>752</v>
      </c>
      <c r="D53" s="189"/>
      <c r="E53" s="190">
        <v>8.9700000000000006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0"/>
      <c r="Z53" s="150"/>
      <c r="AA53" s="150"/>
      <c r="AB53" s="150"/>
      <c r="AC53" s="150"/>
      <c r="AD53" s="150"/>
      <c r="AE53" s="150"/>
      <c r="AF53" s="150"/>
      <c r="AG53" s="150" t="s">
        <v>171</v>
      </c>
      <c r="AH53" s="150">
        <v>2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5">
      <c r="A54" s="157"/>
      <c r="B54" s="158"/>
      <c r="C54" s="193" t="s">
        <v>753</v>
      </c>
      <c r="D54" s="189"/>
      <c r="E54" s="190">
        <v>7.36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171</v>
      </c>
      <c r="AH54" s="150">
        <v>2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57"/>
      <c r="B55" s="158"/>
      <c r="C55" s="192" t="s">
        <v>474</v>
      </c>
      <c r="D55" s="189"/>
      <c r="E55" s="190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0"/>
      <c r="Z55" s="150"/>
      <c r="AA55" s="150"/>
      <c r="AB55" s="150"/>
      <c r="AC55" s="150"/>
      <c r="AD55" s="150"/>
      <c r="AE55" s="150"/>
      <c r="AF55" s="150"/>
      <c r="AG55" s="150" t="s">
        <v>171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57"/>
      <c r="B56" s="158"/>
      <c r="C56" s="191" t="s">
        <v>754</v>
      </c>
      <c r="D56" s="187"/>
      <c r="E56" s="188">
        <v>25.076750000000001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171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68">
        <v>14</v>
      </c>
      <c r="B57" s="169" t="s">
        <v>665</v>
      </c>
      <c r="C57" s="183" t="s">
        <v>666</v>
      </c>
      <c r="D57" s="170" t="s">
        <v>667</v>
      </c>
      <c r="E57" s="171">
        <v>10</v>
      </c>
      <c r="F57" s="172"/>
      <c r="G57" s="173">
        <f>ROUND(E57*F57,2)</f>
        <v>0</v>
      </c>
      <c r="H57" s="160">
        <v>0</v>
      </c>
      <c r="I57" s="159">
        <f>ROUND(E57*H57,2)</f>
        <v>0</v>
      </c>
      <c r="J57" s="160">
        <v>440</v>
      </c>
      <c r="K57" s="159">
        <f>ROUND(E57*J57,2)</f>
        <v>4400</v>
      </c>
      <c r="L57" s="159">
        <v>15</v>
      </c>
      <c r="M57" s="159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59"/>
      <c r="S57" s="159" t="s">
        <v>142</v>
      </c>
      <c r="T57" s="159" t="s">
        <v>142</v>
      </c>
      <c r="U57" s="159">
        <v>1</v>
      </c>
      <c r="V57" s="159">
        <f>ROUND(E57*U57,2)</f>
        <v>10</v>
      </c>
      <c r="W57" s="159"/>
      <c r="X57" s="159" t="s">
        <v>168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728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7"/>
      <c r="B58" s="158"/>
      <c r="C58" s="191" t="s">
        <v>755</v>
      </c>
      <c r="D58" s="187"/>
      <c r="E58" s="188">
        <v>10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171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57"/>
      <c r="B59" s="158"/>
      <c r="C59" s="191" t="s">
        <v>756</v>
      </c>
      <c r="D59" s="187"/>
      <c r="E59" s="188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0"/>
      <c r="Z59" s="150"/>
      <c r="AA59" s="150"/>
      <c r="AB59" s="150"/>
      <c r="AC59" s="150"/>
      <c r="AD59" s="150"/>
      <c r="AE59" s="150"/>
      <c r="AF59" s="150"/>
      <c r="AG59" s="150" t="s">
        <v>171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5">
      <c r="A60" s="157"/>
      <c r="B60" s="158"/>
      <c r="C60" s="191" t="s">
        <v>757</v>
      </c>
      <c r="D60" s="187"/>
      <c r="E60" s="188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171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68">
        <v>15</v>
      </c>
      <c r="B61" s="169" t="s">
        <v>758</v>
      </c>
      <c r="C61" s="183" t="s">
        <v>759</v>
      </c>
      <c r="D61" s="170" t="s">
        <v>184</v>
      </c>
      <c r="E61" s="171">
        <v>29</v>
      </c>
      <c r="F61" s="172"/>
      <c r="G61" s="173">
        <f>ROUND(E61*F61,2)</f>
        <v>0</v>
      </c>
      <c r="H61" s="160">
        <v>0</v>
      </c>
      <c r="I61" s="159">
        <f>ROUND(E61*H61,2)</f>
        <v>0</v>
      </c>
      <c r="J61" s="160">
        <v>135</v>
      </c>
      <c r="K61" s="159">
        <f>ROUND(E61*J61,2)</f>
        <v>3915</v>
      </c>
      <c r="L61" s="159">
        <v>15</v>
      </c>
      <c r="M61" s="159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59"/>
      <c r="S61" s="159" t="s">
        <v>154</v>
      </c>
      <c r="T61" s="159" t="s">
        <v>143</v>
      </c>
      <c r="U61" s="159">
        <v>0</v>
      </c>
      <c r="V61" s="159">
        <f>ROUND(E61*U61,2)</f>
        <v>0</v>
      </c>
      <c r="W61" s="159"/>
      <c r="X61" s="159" t="s">
        <v>168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728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5">
      <c r="A62" s="157"/>
      <c r="B62" s="158"/>
      <c r="C62" s="191" t="s">
        <v>760</v>
      </c>
      <c r="D62" s="187"/>
      <c r="E62" s="188">
        <v>29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0"/>
      <c r="Z62" s="150"/>
      <c r="AA62" s="150"/>
      <c r="AB62" s="150"/>
      <c r="AC62" s="150"/>
      <c r="AD62" s="150"/>
      <c r="AE62" s="150"/>
      <c r="AF62" s="150"/>
      <c r="AG62" s="150" t="s">
        <v>171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68">
        <v>16</v>
      </c>
      <c r="B63" s="169" t="s">
        <v>761</v>
      </c>
      <c r="C63" s="183" t="s">
        <v>762</v>
      </c>
      <c r="D63" s="170" t="s">
        <v>179</v>
      </c>
      <c r="E63" s="171">
        <v>37.814</v>
      </c>
      <c r="F63" s="172"/>
      <c r="G63" s="173">
        <f>ROUND(E63*F63,2)</f>
        <v>0</v>
      </c>
      <c r="H63" s="160">
        <v>0</v>
      </c>
      <c r="I63" s="159">
        <f>ROUND(E63*H63,2)</f>
        <v>0</v>
      </c>
      <c r="J63" s="160">
        <v>150</v>
      </c>
      <c r="K63" s="159">
        <f>ROUND(E63*J63,2)</f>
        <v>5672.1</v>
      </c>
      <c r="L63" s="159">
        <v>15</v>
      </c>
      <c r="M63" s="159">
        <f>G63*(1+L63/100)</f>
        <v>0</v>
      </c>
      <c r="N63" s="159">
        <v>0</v>
      </c>
      <c r="O63" s="159">
        <f>ROUND(E63*N63,2)</f>
        <v>0</v>
      </c>
      <c r="P63" s="159">
        <v>0</v>
      </c>
      <c r="Q63" s="159">
        <f>ROUND(E63*P63,2)</f>
        <v>0</v>
      </c>
      <c r="R63" s="159"/>
      <c r="S63" s="159" t="s">
        <v>154</v>
      </c>
      <c r="T63" s="159" t="s">
        <v>143</v>
      </c>
      <c r="U63" s="159">
        <v>0</v>
      </c>
      <c r="V63" s="159">
        <f>ROUND(E63*U63,2)</f>
        <v>0</v>
      </c>
      <c r="W63" s="159"/>
      <c r="X63" s="159" t="s">
        <v>168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728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57"/>
      <c r="B64" s="158"/>
      <c r="C64" s="191" t="s">
        <v>763</v>
      </c>
      <c r="D64" s="187"/>
      <c r="E64" s="188">
        <v>16.422000000000001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0"/>
      <c r="Z64" s="150"/>
      <c r="AA64" s="150"/>
      <c r="AB64" s="150"/>
      <c r="AC64" s="150"/>
      <c r="AD64" s="150"/>
      <c r="AE64" s="150"/>
      <c r="AF64" s="150"/>
      <c r="AG64" s="150" t="s">
        <v>171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57"/>
      <c r="B65" s="158"/>
      <c r="C65" s="191" t="s">
        <v>741</v>
      </c>
      <c r="D65" s="187"/>
      <c r="E65" s="188">
        <v>1.6120000000000001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0"/>
      <c r="Z65" s="150"/>
      <c r="AA65" s="150"/>
      <c r="AB65" s="150"/>
      <c r="AC65" s="150"/>
      <c r="AD65" s="150"/>
      <c r="AE65" s="150"/>
      <c r="AF65" s="150"/>
      <c r="AG65" s="150" t="s">
        <v>171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5">
      <c r="A66" s="157"/>
      <c r="B66" s="158"/>
      <c r="C66" s="191" t="s">
        <v>742</v>
      </c>
      <c r="D66" s="187"/>
      <c r="E66" s="188">
        <v>3.45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0"/>
      <c r="Z66" s="150"/>
      <c r="AA66" s="150"/>
      <c r="AB66" s="150"/>
      <c r="AC66" s="150"/>
      <c r="AD66" s="150"/>
      <c r="AE66" s="150"/>
      <c r="AF66" s="150"/>
      <c r="AG66" s="150" t="s">
        <v>171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5">
      <c r="A67" s="157"/>
      <c r="B67" s="158"/>
      <c r="C67" s="191" t="s">
        <v>743</v>
      </c>
      <c r="D67" s="187"/>
      <c r="E67" s="188">
        <v>8.9700000000000006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171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5">
      <c r="A68" s="157"/>
      <c r="B68" s="158"/>
      <c r="C68" s="191" t="s">
        <v>744</v>
      </c>
      <c r="D68" s="187"/>
      <c r="E68" s="188">
        <v>7.36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0"/>
      <c r="Z68" s="150"/>
      <c r="AA68" s="150"/>
      <c r="AB68" s="150"/>
      <c r="AC68" s="150"/>
      <c r="AD68" s="150"/>
      <c r="AE68" s="150"/>
      <c r="AF68" s="150"/>
      <c r="AG68" s="150" t="s">
        <v>171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0.399999999999999" outlineLevel="1" x14ac:dyDescent="0.25">
      <c r="A69" s="168">
        <v>17</v>
      </c>
      <c r="B69" s="169" t="s">
        <v>764</v>
      </c>
      <c r="C69" s="183" t="s">
        <v>765</v>
      </c>
      <c r="D69" s="170" t="s">
        <v>184</v>
      </c>
      <c r="E69" s="171">
        <v>58.93</v>
      </c>
      <c r="F69" s="172"/>
      <c r="G69" s="173">
        <f>ROUND(E69*F69,2)</f>
        <v>0</v>
      </c>
      <c r="H69" s="160">
        <v>0</v>
      </c>
      <c r="I69" s="159">
        <f>ROUND(E69*H69,2)</f>
        <v>0</v>
      </c>
      <c r="J69" s="160">
        <v>57.1</v>
      </c>
      <c r="K69" s="159">
        <f>ROUND(E69*J69,2)</f>
        <v>3364.9</v>
      </c>
      <c r="L69" s="159">
        <v>15</v>
      </c>
      <c r="M69" s="159">
        <f>G69*(1+L69/100)</f>
        <v>0</v>
      </c>
      <c r="N69" s="159">
        <v>4.0000000000000003E-5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154</v>
      </c>
      <c r="T69" s="159" t="s">
        <v>142</v>
      </c>
      <c r="U69" s="159">
        <v>7.0000000000000007E-2</v>
      </c>
      <c r="V69" s="159">
        <f>ROUND(E69*U69,2)</f>
        <v>4.13</v>
      </c>
      <c r="W69" s="159"/>
      <c r="X69" s="159" t="s">
        <v>168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169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57"/>
      <c r="B70" s="158"/>
      <c r="C70" s="191" t="s">
        <v>766</v>
      </c>
      <c r="D70" s="187"/>
      <c r="E70" s="188">
        <v>11.45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0"/>
      <c r="Z70" s="150"/>
      <c r="AA70" s="150"/>
      <c r="AB70" s="150"/>
      <c r="AC70" s="150"/>
      <c r="AD70" s="150"/>
      <c r="AE70" s="150"/>
      <c r="AF70" s="150"/>
      <c r="AG70" s="150" t="s">
        <v>171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57"/>
      <c r="B71" s="158"/>
      <c r="C71" s="191" t="s">
        <v>767</v>
      </c>
      <c r="D71" s="187"/>
      <c r="E71" s="188">
        <v>1.3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171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57"/>
      <c r="B72" s="158"/>
      <c r="C72" s="191" t="s">
        <v>768</v>
      </c>
      <c r="D72" s="187"/>
      <c r="E72" s="188">
        <v>5.3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171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57"/>
      <c r="B73" s="158"/>
      <c r="C73" s="191" t="s">
        <v>769</v>
      </c>
      <c r="D73" s="187"/>
      <c r="E73" s="188">
        <v>7.8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0"/>
      <c r="Z73" s="150"/>
      <c r="AA73" s="150"/>
      <c r="AB73" s="150"/>
      <c r="AC73" s="150"/>
      <c r="AD73" s="150"/>
      <c r="AE73" s="150"/>
      <c r="AF73" s="150"/>
      <c r="AG73" s="150" t="s">
        <v>171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5">
      <c r="A74" s="157"/>
      <c r="B74" s="158"/>
      <c r="C74" s="191" t="s">
        <v>770</v>
      </c>
      <c r="D74" s="187"/>
      <c r="E74" s="188">
        <v>6.4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171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5">
      <c r="A75" s="157"/>
      <c r="B75" s="158"/>
      <c r="C75" s="191" t="s">
        <v>771</v>
      </c>
      <c r="D75" s="187"/>
      <c r="E75" s="188">
        <v>26.68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0"/>
      <c r="Z75" s="150"/>
      <c r="AA75" s="150"/>
      <c r="AB75" s="150"/>
      <c r="AC75" s="150"/>
      <c r="AD75" s="150"/>
      <c r="AE75" s="150"/>
      <c r="AF75" s="150"/>
      <c r="AG75" s="150" t="s">
        <v>171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5">
      <c r="A76" s="168">
        <v>18</v>
      </c>
      <c r="B76" s="169" t="s">
        <v>772</v>
      </c>
      <c r="C76" s="183" t="s">
        <v>773</v>
      </c>
      <c r="D76" s="170" t="s">
        <v>179</v>
      </c>
      <c r="E76" s="171">
        <v>37.814</v>
      </c>
      <c r="F76" s="172"/>
      <c r="G76" s="173">
        <f>ROUND(E76*F76,2)</f>
        <v>0</v>
      </c>
      <c r="H76" s="160">
        <v>0</v>
      </c>
      <c r="I76" s="159">
        <f>ROUND(E76*H76,2)</f>
        <v>0</v>
      </c>
      <c r="J76" s="160">
        <v>50</v>
      </c>
      <c r="K76" s="159">
        <f>ROUND(E76*J76,2)</f>
        <v>1890.7</v>
      </c>
      <c r="L76" s="159">
        <v>15</v>
      </c>
      <c r="M76" s="159">
        <f>G76*(1+L76/100)</f>
        <v>0</v>
      </c>
      <c r="N76" s="159">
        <v>0</v>
      </c>
      <c r="O76" s="159">
        <f>ROUND(E76*N76,2)</f>
        <v>0</v>
      </c>
      <c r="P76" s="159">
        <v>0</v>
      </c>
      <c r="Q76" s="159">
        <f>ROUND(E76*P76,2)</f>
        <v>0</v>
      </c>
      <c r="R76" s="159"/>
      <c r="S76" s="159" t="s">
        <v>154</v>
      </c>
      <c r="T76" s="159" t="s">
        <v>143</v>
      </c>
      <c r="U76" s="159">
        <v>0</v>
      </c>
      <c r="V76" s="159">
        <f>ROUND(E76*U76,2)</f>
        <v>0</v>
      </c>
      <c r="W76" s="159"/>
      <c r="X76" s="159" t="s">
        <v>168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728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5">
      <c r="A77" s="157"/>
      <c r="B77" s="158"/>
      <c r="C77" s="191" t="s">
        <v>763</v>
      </c>
      <c r="D77" s="187"/>
      <c r="E77" s="188">
        <v>16.422000000000001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0"/>
      <c r="Z77" s="150"/>
      <c r="AA77" s="150"/>
      <c r="AB77" s="150"/>
      <c r="AC77" s="150"/>
      <c r="AD77" s="150"/>
      <c r="AE77" s="150"/>
      <c r="AF77" s="150"/>
      <c r="AG77" s="150" t="s">
        <v>171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5">
      <c r="A78" s="157"/>
      <c r="B78" s="158"/>
      <c r="C78" s="191" t="s">
        <v>741</v>
      </c>
      <c r="D78" s="187"/>
      <c r="E78" s="188">
        <v>1.6120000000000001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0"/>
      <c r="Z78" s="150"/>
      <c r="AA78" s="150"/>
      <c r="AB78" s="150"/>
      <c r="AC78" s="150"/>
      <c r="AD78" s="150"/>
      <c r="AE78" s="150"/>
      <c r="AF78" s="150"/>
      <c r="AG78" s="150" t="s">
        <v>171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57"/>
      <c r="B79" s="158"/>
      <c r="C79" s="191" t="s">
        <v>742</v>
      </c>
      <c r="D79" s="187"/>
      <c r="E79" s="188">
        <v>3.45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0"/>
      <c r="Z79" s="150"/>
      <c r="AA79" s="150"/>
      <c r="AB79" s="150"/>
      <c r="AC79" s="150"/>
      <c r="AD79" s="150"/>
      <c r="AE79" s="150"/>
      <c r="AF79" s="150"/>
      <c r="AG79" s="150" t="s">
        <v>171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57"/>
      <c r="B80" s="158"/>
      <c r="C80" s="191" t="s">
        <v>743</v>
      </c>
      <c r="D80" s="187"/>
      <c r="E80" s="188">
        <v>8.9700000000000006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0"/>
      <c r="Z80" s="150"/>
      <c r="AA80" s="150"/>
      <c r="AB80" s="150"/>
      <c r="AC80" s="150"/>
      <c r="AD80" s="150"/>
      <c r="AE80" s="150"/>
      <c r="AF80" s="150"/>
      <c r="AG80" s="150" t="s">
        <v>171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5">
      <c r="A81" s="157"/>
      <c r="B81" s="158"/>
      <c r="C81" s="191" t="s">
        <v>744</v>
      </c>
      <c r="D81" s="187"/>
      <c r="E81" s="188">
        <v>7.36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0"/>
      <c r="Z81" s="150"/>
      <c r="AA81" s="150"/>
      <c r="AB81" s="150"/>
      <c r="AC81" s="150"/>
      <c r="AD81" s="150"/>
      <c r="AE81" s="150"/>
      <c r="AF81" s="150"/>
      <c r="AG81" s="150" t="s">
        <v>171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5">
      <c r="A82" s="168">
        <v>19</v>
      </c>
      <c r="B82" s="169" t="s">
        <v>774</v>
      </c>
      <c r="C82" s="183" t="s">
        <v>775</v>
      </c>
      <c r="D82" s="170" t="s">
        <v>179</v>
      </c>
      <c r="E82" s="171">
        <v>37.814</v>
      </c>
      <c r="F82" s="172"/>
      <c r="G82" s="173">
        <f>ROUND(E82*F82,2)</f>
        <v>0</v>
      </c>
      <c r="H82" s="160">
        <v>0</v>
      </c>
      <c r="I82" s="159">
        <f>ROUND(E82*H82,2)</f>
        <v>0</v>
      </c>
      <c r="J82" s="160">
        <v>165</v>
      </c>
      <c r="K82" s="159">
        <f>ROUND(E82*J82,2)</f>
        <v>6239.31</v>
      </c>
      <c r="L82" s="159">
        <v>15</v>
      </c>
      <c r="M82" s="159">
        <f>G82*(1+L82/100)</f>
        <v>0</v>
      </c>
      <c r="N82" s="159">
        <v>0</v>
      </c>
      <c r="O82" s="159">
        <f>ROUND(E82*N82,2)</f>
        <v>0</v>
      </c>
      <c r="P82" s="159">
        <v>0</v>
      </c>
      <c r="Q82" s="159">
        <f>ROUND(E82*P82,2)</f>
        <v>0</v>
      </c>
      <c r="R82" s="159"/>
      <c r="S82" s="159" t="s">
        <v>154</v>
      </c>
      <c r="T82" s="159" t="s">
        <v>143</v>
      </c>
      <c r="U82" s="159">
        <v>0</v>
      </c>
      <c r="V82" s="159">
        <f>ROUND(E82*U82,2)</f>
        <v>0</v>
      </c>
      <c r="W82" s="159"/>
      <c r="X82" s="159" t="s">
        <v>168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728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57"/>
      <c r="B83" s="158"/>
      <c r="C83" s="191" t="s">
        <v>763</v>
      </c>
      <c r="D83" s="187"/>
      <c r="E83" s="188">
        <v>16.422000000000001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0"/>
      <c r="Z83" s="150"/>
      <c r="AA83" s="150"/>
      <c r="AB83" s="150"/>
      <c r="AC83" s="150"/>
      <c r="AD83" s="150"/>
      <c r="AE83" s="150"/>
      <c r="AF83" s="150"/>
      <c r="AG83" s="150" t="s">
        <v>171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5">
      <c r="A84" s="157"/>
      <c r="B84" s="158"/>
      <c r="C84" s="191" t="s">
        <v>741</v>
      </c>
      <c r="D84" s="187"/>
      <c r="E84" s="188">
        <v>1.6120000000000001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0"/>
      <c r="Z84" s="150"/>
      <c r="AA84" s="150"/>
      <c r="AB84" s="150"/>
      <c r="AC84" s="150"/>
      <c r="AD84" s="150"/>
      <c r="AE84" s="150"/>
      <c r="AF84" s="150"/>
      <c r="AG84" s="150" t="s">
        <v>171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57"/>
      <c r="B85" s="158"/>
      <c r="C85" s="191" t="s">
        <v>742</v>
      </c>
      <c r="D85" s="187"/>
      <c r="E85" s="188">
        <v>3.45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0"/>
      <c r="Z85" s="150"/>
      <c r="AA85" s="150"/>
      <c r="AB85" s="150"/>
      <c r="AC85" s="150"/>
      <c r="AD85" s="150"/>
      <c r="AE85" s="150"/>
      <c r="AF85" s="150"/>
      <c r="AG85" s="150" t="s">
        <v>171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57"/>
      <c r="B86" s="158"/>
      <c r="C86" s="191" t="s">
        <v>743</v>
      </c>
      <c r="D86" s="187"/>
      <c r="E86" s="188">
        <v>8.9700000000000006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0"/>
      <c r="Z86" s="150"/>
      <c r="AA86" s="150"/>
      <c r="AB86" s="150"/>
      <c r="AC86" s="150"/>
      <c r="AD86" s="150"/>
      <c r="AE86" s="150"/>
      <c r="AF86" s="150"/>
      <c r="AG86" s="150" t="s">
        <v>171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57"/>
      <c r="B87" s="158"/>
      <c r="C87" s="191" t="s">
        <v>744</v>
      </c>
      <c r="D87" s="187"/>
      <c r="E87" s="188">
        <v>7.36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0"/>
      <c r="Z87" s="150"/>
      <c r="AA87" s="150"/>
      <c r="AB87" s="150"/>
      <c r="AC87" s="150"/>
      <c r="AD87" s="150"/>
      <c r="AE87" s="150"/>
      <c r="AF87" s="150"/>
      <c r="AG87" s="150" t="s">
        <v>171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68">
        <v>20</v>
      </c>
      <c r="B88" s="169" t="s">
        <v>776</v>
      </c>
      <c r="C88" s="183" t="s">
        <v>777</v>
      </c>
      <c r="D88" s="170" t="s">
        <v>179</v>
      </c>
      <c r="E88" s="171">
        <v>57.67653</v>
      </c>
      <c r="F88" s="172"/>
      <c r="G88" s="173">
        <f>ROUND(E88*F88,2)</f>
        <v>0</v>
      </c>
      <c r="H88" s="160">
        <v>571</v>
      </c>
      <c r="I88" s="159">
        <f>ROUND(E88*H88,2)</f>
        <v>32933.300000000003</v>
      </c>
      <c r="J88" s="160">
        <v>0</v>
      </c>
      <c r="K88" s="159">
        <f>ROUND(E88*J88,2)</f>
        <v>0</v>
      </c>
      <c r="L88" s="159">
        <v>15</v>
      </c>
      <c r="M88" s="159">
        <f>G88*(1+L88/100)</f>
        <v>0</v>
      </c>
      <c r="N88" s="159">
        <v>0</v>
      </c>
      <c r="O88" s="159">
        <f>ROUND(E88*N88,2)</f>
        <v>0</v>
      </c>
      <c r="P88" s="159">
        <v>0</v>
      </c>
      <c r="Q88" s="159">
        <f>ROUND(E88*P88,2)</f>
        <v>0</v>
      </c>
      <c r="R88" s="159" t="s">
        <v>200</v>
      </c>
      <c r="S88" s="159" t="s">
        <v>142</v>
      </c>
      <c r="T88" s="159" t="s">
        <v>142</v>
      </c>
      <c r="U88" s="159">
        <v>0</v>
      </c>
      <c r="V88" s="159">
        <f>ROUND(E88*U88,2)</f>
        <v>0</v>
      </c>
      <c r="W88" s="159"/>
      <c r="X88" s="159" t="s">
        <v>196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197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57"/>
      <c r="B89" s="158"/>
      <c r="C89" s="192" t="s">
        <v>471</v>
      </c>
      <c r="D89" s="189"/>
      <c r="E89" s="190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0"/>
      <c r="Z89" s="150"/>
      <c r="AA89" s="150"/>
      <c r="AB89" s="150"/>
      <c r="AC89" s="150"/>
      <c r="AD89" s="150"/>
      <c r="AE89" s="150"/>
      <c r="AF89" s="150"/>
      <c r="AG89" s="150" t="s">
        <v>171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57"/>
      <c r="B90" s="158"/>
      <c r="C90" s="193" t="s">
        <v>748</v>
      </c>
      <c r="D90" s="189"/>
      <c r="E90" s="190">
        <v>12.339499999999999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0"/>
      <c r="Z90" s="150"/>
      <c r="AA90" s="150"/>
      <c r="AB90" s="150"/>
      <c r="AC90" s="150"/>
      <c r="AD90" s="150"/>
      <c r="AE90" s="150"/>
      <c r="AF90" s="150"/>
      <c r="AG90" s="150" t="s">
        <v>171</v>
      </c>
      <c r="AH90" s="150">
        <v>2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57"/>
      <c r="B91" s="158"/>
      <c r="C91" s="193" t="s">
        <v>749</v>
      </c>
      <c r="D91" s="189"/>
      <c r="E91" s="190">
        <v>16.422000000000001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0"/>
      <c r="Z91" s="150"/>
      <c r="AA91" s="150"/>
      <c r="AB91" s="150"/>
      <c r="AC91" s="150"/>
      <c r="AD91" s="150"/>
      <c r="AE91" s="150"/>
      <c r="AF91" s="150"/>
      <c r="AG91" s="150" t="s">
        <v>171</v>
      </c>
      <c r="AH91" s="150">
        <v>2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5">
      <c r="A92" s="157"/>
      <c r="B92" s="158"/>
      <c r="C92" s="193" t="s">
        <v>750</v>
      </c>
      <c r="D92" s="189"/>
      <c r="E92" s="190">
        <v>1.6120000000000001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0"/>
      <c r="Z92" s="150"/>
      <c r="AA92" s="150"/>
      <c r="AB92" s="150"/>
      <c r="AC92" s="150"/>
      <c r="AD92" s="150"/>
      <c r="AE92" s="150"/>
      <c r="AF92" s="150"/>
      <c r="AG92" s="150" t="s">
        <v>171</v>
      </c>
      <c r="AH92" s="150">
        <v>2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5">
      <c r="A93" s="157"/>
      <c r="B93" s="158"/>
      <c r="C93" s="193" t="s">
        <v>751</v>
      </c>
      <c r="D93" s="189"/>
      <c r="E93" s="190">
        <v>3.45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0"/>
      <c r="Z93" s="150"/>
      <c r="AA93" s="150"/>
      <c r="AB93" s="150"/>
      <c r="AC93" s="150"/>
      <c r="AD93" s="150"/>
      <c r="AE93" s="150"/>
      <c r="AF93" s="150"/>
      <c r="AG93" s="150" t="s">
        <v>171</v>
      </c>
      <c r="AH93" s="150">
        <v>2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57"/>
      <c r="B94" s="158"/>
      <c r="C94" s="193" t="s">
        <v>752</v>
      </c>
      <c r="D94" s="189"/>
      <c r="E94" s="190">
        <v>8.9700000000000006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0"/>
      <c r="Z94" s="150"/>
      <c r="AA94" s="150"/>
      <c r="AB94" s="150"/>
      <c r="AC94" s="150"/>
      <c r="AD94" s="150"/>
      <c r="AE94" s="150"/>
      <c r="AF94" s="150"/>
      <c r="AG94" s="150" t="s">
        <v>171</v>
      </c>
      <c r="AH94" s="150">
        <v>2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57"/>
      <c r="B95" s="158"/>
      <c r="C95" s="193" t="s">
        <v>753</v>
      </c>
      <c r="D95" s="189"/>
      <c r="E95" s="190">
        <v>7.36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0"/>
      <c r="Z95" s="150"/>
      <c r="AA95" s="150"/>
      <c r="AB95" s="150"/>
      <c r="AC95" s="150"/>
      <c r="AD95" s="150"/>
      <c r="AE95" s="150"/>
      <c r="AF95" s="150"/>
      <c r="AG95" s="150" t="s">
        <v>171</v>
      </c>
      <c r="AH95" s="150">
        <v>2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57"/>
      <c r="B96" s="158"/>
      <c r="C96" s="192" t="s">
        <v>474</v>
      </c>
      <c r="D96" s="189"/>
      <c r="E96" s="190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0"/>
      <c r="Z96" s="150"/>
      <c r="AA96" s="150"/>
      <c r="AB96" s="150"/>
      <c r="AC96" s="150"/>
      <c r="AD96" s="150"/>
      <c r="AE96" s="150"/>
      <c r="AF96" s="150"/>
      <c r="AG96" s="150" t="s">
        <v>171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57"/>
      <c r="B97" s="158"/>
      <c r="C97" s="191" t="s">
        <v>778</v>
      </c>
      <c r="D97" s="187"/>
      <c r="E97" s="188">
        <v>57.67653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0"/>
      <c r="Z97" s="150"/>
      <c r="AA97" s="150"/>
      <c r="AB97" s="150"/>
      <c r="AC97" s="150"/>
      <c r="AD97" s="150"/>
      <c r="AE97" s="150"/>
      <c r="AF97" s="150"/>
      <c r="AG97" s="150" t="s">
        <v>171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74">
        <v>21</v>
      </c>
      <c r="B98" s="175" t="s">
        <v>779</v>
      </c>
      <c r="C98" s="182" t="s">
        <v>780</v>
      </c>
      <c r="D98" s="176" t="s">
        <v>0</v>
      </c>
      <c r="E98" s="177">
        <v>1029.9664</v>
      </c>
      <c r="F98" s="178"/>
      <c r="G98" s="179">
        <f>ROUND(E98*F98,2)</f>
        <v>0</v>
      </c>
      <c r="H98" s="160">
        <v>0</v>
      </c>
      <c r="I98" s="159">
        <f>ROUND(E98*H98,2)</f>
        <v>0</v>
      </c>
      <c r="J98" s="160">
        <v>0.81</v>
      </c>
      <c r="K98" s="159">
        <f>ROUND(E98*J98,2)</f>
        <v>834.27</v>
      </c>
      <c r="L98" s="159">
        <v>15</v>
      </c>
      <c r="M98" s="159">
        <f>G98*(1+L98/100)</f>
        <v>0</v>
      </c>
      <c r="N98" s="159">
        <v>0</v>
      </c>
      <c r="O98" s="159">
        <f>ROUND(E98*N98,2)</f>
        <v>0</v>
      </c>
      <c r="P98" s="159">
        <v>0</v>
      </c>
      <c r="Q98" s="159">
        <f>ROUND(E98*P98,2)</f>
        <v>0</v>
      </c>
      <c r="R98" s="159"/>
      <c r="S98" s="159" t="s">
        <v>142</v>
      </c>
      <c r="T98" s="159" t="s">
        <v>142</v>
      </c>
      <c r="U98" s="159">
        <v>0</v>
      </c>
      <c r="V98" s="159">
        <f>ROUND(E98*U98,2)</f>
        <v>0</v>
      </c>
      <c r="W98" s="159"/>
      <c r="X98" s="159" t="s">
        <v>279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280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x14ac:dyDescent="0.25">
      <c r="A99" s="162" t="s">
        <v>137</v>
      </c>
      <c r="B99" s="163" t="s">
        <v>95</v>
      </c>
      <c r="C99" s="181" t="s">
        <v>96</v>
      </c>
      <c r="D99" s="164"/>
      <c r="E99" s="165"/>
      <c r="F99" s="166"/>
      <c r="G99" s="167">
        <f>SUMIF(AG100:AG101,"&lt;&gt;NOR",G100:G101)</f>
        <v>0</v>
      </c>
      <c r="H99" s="161"/>
      <c r="I99" s="161">
        <f>SUM(I100:I101)</f>
        <v>728.4</v>
      </c>
      <c r="J99" s="161"/>
      <c r="K99" s="161">
        <f>SUM(K100:K101)</f>
        <v>756.6</v>
      </c>
      <c r="L99" s="161"/>
      <c r="M99" s="161">
        <f>SUM(M100:M101)</f>
        <v>0</v>
      </c>
      <c r="N99" s="161"/>
      <c r="O99" s="161">
        <f>SUM(O100:O101)</f>
        <v>0.14000000000000001</v>
      </c>
      <c r="P99" s="161"/>
      <c r="Q99" s="161">
        <f>SUM(Q100:Q101)</f>
        <v>0</v>
      </c>
      <c r="R99" s="161"/>
      <c r="S99" s="161"/>
      <c r="T99" s="161"/>
      <c r="U99" s="161"/>
      <c r="V99" s="161">
        <f>SUM(V100:V101)</f>
        <v>1.5</v>
      </c>
      <c r="W99" s="161"/>
      <c r="X99" s="161"/>
      <c r="AG99" t="s">
        <v>138</v>
      </c>
    </row>
    <row r="100" spans="1:60" ht="20.399999999999999" outlineLevel="1" x14ac:dyDescent="0.25">
      <c r="A100" s="174">
        <v>22</v>
      </c>
      <c r="B100" s="175" t="s">
        <v>781</v>
      </c>
      <c r="C100" s="182" t="s">
        <v>782</v>
      </c>
      <c r="D100" s="176" t="s">
        <v>174</v>
      </c>
      <c r="E100" s="177">
        <v>10</v>
      </c>
      <c r="F100" s="178"/>
      <c r="G100" s="179">
        <f>ROUND(E100*F100,2)</f>
        <v>0</v>
      </c>
      <c r="H100" s="160">
        <v>7.84</v>
      </c>
      <c r="I100" s="159">
        <f>ROUND(E100*H100,2)</f>
        <v>78.400000000000006</v>
      </c>
      <c r="J100" s="160">
        <v>75.66</v>
      </c>
      <c r="K100" s="159">
        <f>ROUND(E100*J100,2)</f>
        <v>756.6</v>
      </c>
      <c r="L100" s="159">
        <v>15</v>
      </c>
      <c r="M100" s="159">
        <f>G100*(1+L100/100)</f>
        <v>0</v>
      </c>
      <c r="N100" s="159">
        <v>1.39E-3</v>
      </c>
      <c r="O100" s="159">
        <f>ROUND(E100*N100,2)</f>
        <v>0.01</v>
      </c>
      <c r="P100" s="159">
        <v>0</v>
      </c>
      <c r="Q100" s="159">
        <f>ROUND(E100*P100,2)</f>
        <v>0</v>
      </c>
      <c r="R100" s="159"/>
      <c r="S100" s="159" t="s">
        <v>142</v>
      </c>
      <c r="T100" s="159" t="s">
        <v>142</v>
      </c>
      <c r="U100" s="159">
        <v>0.15</v>
      </c>
      <c r="V100" s="159">
        <f>ROUND(E100*U100,2)</f>
        <v>1.5</v>
      </c>
      <c r="W100" s="159"/>
      <c r="X100" s="159" t="s">
        <v>168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169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74">
        <v>23</v>
      </c>
      <c r="B101" s="175" t="s">
        <v>783</v>
      </c>
      <c r="C101" s="182" t="s">
        <v>784</v>
      </c>
      <c r="D101" s="176" t="s">
        <v>195</v>
      </c>
      <c r="E101" s="177">
        <v>10</v>
      </c>
      <c r="F101" s="178"/>
      <c r="G101" s="179">
        <f>ROUND(E101*F101,2)</f>
        <v>0</v>
      </c>
      <c r="H101" s="160">
        <v>65</v>
      </c>
      <c r="I101" s="159">
        <f>ROUND(E101*H101,2)</f>
        <v>650</v>
      </c>
      <c r="J101" s="160">
        <v>0</v>
      </c>
      <c r="K101" s="159">
        <f>ROUND(E101*J101,2)</f>
        <v>0</v>
      </c>
      <c r="L101" s="159">
        <v>15</v>
      </c>
      <c r="M101" s="159">
        <f>G101*(1+L101/100)</f>
        <v>0</v>
      </c>
      <c r="N101" s="159">
        <v>1.29E-2</v>
      </c>
      <c r="O101" s="159">
        <f>ROUND(E101*N101,2)</f>
        <v>0.13</v>
      </c>
      <c r="P101" s="159">
        <v>0</v>
      </c>
      <c r="Q101" s="159">
        <f>ROUND(E101*P101,2)</f>
        <v>0</v>
      </c>
      <c r="R101" s="159" t="s">
        <v>200</v>
      </c>
      <c r="S101" s="159" t="s">
        <v>142</v>
      </c>
      <c r="T101" s="159" t="s">
        <v>143</v>
      </c>
      <c r="U101" s="159">
        <v>0</v>
      </c>
      <c r="V101" s="159">
        <f>ROUND(E101*U101,2)</f>
        <v>0</v>
      </c>
      <c r="W101" s="159"/>
      <c r="X101" s="159" t="s">
        <v>196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197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x14ac:dyDescent="0.25">
      <c r="A102" s="162" t="s">
        <v>137</v>
      </c>
      <c r="B102" s="163" t="s">
        <v>99</v>
      </c>
      <c r="C102" s="181" t="s">
        <v>100</v>
      </c>
      <c r="D102" s="164"/>
      <c r="E102" s="165"/>
      <c r="F102" s="166"/>
      <c r="G102" s="167">
        <f>SUMIF(AG103:AG105,"&lt;&gt;NOR",G103:G105)</f>
        <v>0</v>
      </c>
      <c r="H102" s="161"/>
      <c r="I102" s="161">
        <f>SUM(I103:I105)</f>
        <v>19.79</v>
      </c>
      <c r="J102" s="161"/>
      <c r="K102" s="161">
        <f>SUM(K103:K105)</f>
        <v>241.53</v>
      </c>
      <c r="L102" s="161"/>
      <c r="M102" s="161">
        <f>SUM(M103:M105)</f>
        <v>0</v>
      </c>
      <c r="N102" s="161"/>
      <c r="O102" s="161">
        <f>SUM(O103:O105)</f>
        <v>0</v>
      </c>
      <c r="P102" s="161"/>
      <c r="Q102" s="161">
        <f>SUM(Q103:Q105)</f>
        <v>0</v>
      </c>
      <c r="R102" s="161"/>
      <c r="S102" s="161"/>
      <c r="T102" s="161"/>
      <c r="U102" s="161"/>
      <c r="V102" s="161">
        <f>SUM(V103:V105)</f>
        <v>0.48</v>
      </c>
      <c r="W102" s="161"/>
      <c r="X102" s="161"/>
      <c r="AG102" t="s">
        <v>138</v>
      </c>
    </row>
    <row r="103" spans="1:60" outlineLevel="1" x14ac:dyDescent="0.25">
      <c r="A103" s="168">
        <v>24</v>
      </c>
      <c r="B103" s="169" t="s">
        <v>525</v>
      </c>
      <c r="C103" s="183" t="s">
        <v>686</v>
      </c>
      <c r="D103" s="170" t="s">
        <v>179</v>
      </c>
      <c r="E103" s="171">
        <v>4.7</v>
      </c>
      <c r="F103" s="172"/>
      <c r="G103" s="173">
        <f>ROUND(E103*F103,2)</f>
        <v>0</v>
      </c>
      <c r="H103" s="160">
        <v>4.21</v>
      </c>
      <c r="I103" s="159">
        <f>ROUND(E103*H103,2)</f>
        <v>19.79</v>
      </c>
      <c r="J103" s="160">
        <v>51.39</v>
      </c>
      <c r="K103" s="159">
        <f>ROUND(E103*J103,2)</f>
        <v>241.53</v>
      </c>
      <c r="L103" s="159">
        <v>15</v>
      </c>
      <c r="M103" s="159">
        <f>G103*(1+L103/100)</f>
        <v>0</v>
      </c>
      <c r="N103" s="159">
        <v>1.3999999999999999E-4</v>
      </c>
      <c r="O103" s="159">
        <f>ROUND(E103*N103,2)</f>
        <v>0</v>
      </c>
      <c r="P103" s="159">
        <v>0</v>
      </c>
      <c r="Q103" s="159">
        <f>ROUND(E103*P103,2)</f>
        <v>0</v>
      </c>
      <c r="R103" s="159"/>
      <c r="S103" s="159" t="s">
        <v>142</v>
      </c>
      <c r="T103" s="159" t="s">
        <v>142</v>
      </c>
      <c r="U103" s="159">
        <v>0.10191</v>
      </c>
      <c r="V103" s="159">
        <f>ROUND(E103*U103,2)</f>
        <v>0.48</v>
      </c>
      <c r="W103" s="159"/>
      <c r="X103" s="159" t="s">
        <v>168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169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57"/>
      <c r="B104" s="158"/>
      <c r="C104" s="191" t="s">
        <v>785</v>
      </c>
      <c r="D104" s="187"/>
      <c r="E104" s="188">
        <v>3.45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171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57"/>
      <c r="B105" s="158"/>
      <c r="C105" s="191" t="s">
        <v>711</v>
      </c>
      <c r="D105" s="187"/>
      <c r="E105" s="188">
        <v>1.25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171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5">
      <c r="A106" s="162" t="s">
        <v>137</v>
      </c>
      <c r="B106" s="163" t="s">
        <v>107</v>
      </c>
      <c r="C106" s="181" t="s">
        <v>108</v>
      </c>
      <c r="D106" s="164"/>
      <c r="E106" s="165"/>
      <c r="F106" s="166"/>
      <c r="G106" s="167">
        <f>SUMIF(AG107:AG115,"&lt;&gt;NOR",G107:G115)</f>
        <v>0</v>
      </c>
      <c r="H106" s="161"/>
      <c r="I106" s="161">
        <f>SUM(I107:I115)</f>
        <v>0</v>
      </c>
      <c r="J106" s="161"/>
      <c r="K106" s="161">
        <f>SUM(K107:K115)</f>
        <v>2108.29</v>
      </c>
      <c r="L106" s="161"/>
      <c r="M106" s="161">
        <f>SUM(M107:M115)</f>
        <v>0</v>
      </c>
      <c r="N106" s="161"/>
      <c r="O106" s="161">
        <f>SUM(O107:O115)</f>
        <v>0</v>
      </c>
      <c r="P106" s="161"/>
      <c r="Q106" s="161">
        <f>SUM(Q107:Q115)</f>
        <v>0</v>
      </c>
      <c r="R106" s="161"/>
      <c r="S106" s="161"/>
      <c r="T106" s="161"/>
      <c r="U106" s="161"/>
      <c r="V106" s="161">
        <f>SUM(V107:V115)</f>
        <v>2.31</v>
      </c>
      <c r="W106" s="161"/>
      <c r="X106" s="161"/>
      <c r="AG106" t="s">
        <v>138</v>
      </c>
    </row>
    <row r="107" spans="1:60" outlineLevel="1" x14ac:dyDescent="0.25">
      <c r="A107" s="174">
        <v>25</v>
      </c>
      <c r="B107" s="175" t="s">
        <v>615</v>
      </c>
      <c r="C107" s="182" t="s">
        <v>616</v>
      </c>
      <c r="D107" s="176" t="s">
        <v>617</v>
      </c>
      <c r="E107" s="177">
        <v>2</v>
      </c>
      <c r="F107" s="178"/>
      <c r="G107" s="179">
        <f t="shared" ref="G107:G115" si="0">ROUND(E107*F107,2)</f>
        <v>0</v>
      </c>
      <c r="H107" s="160">
        <v>0</v>
      </c>
      <c r="I107" s="159">
        <f t="shared" ref="I107:I115" si="1">ROUND(E107*H107,2)</f>
        <v>0</v>
      </c>
      <c r="J107" s="160">
        <v>49.7</v>
      </c>
      <c r="K107" s="159">
        <f t="shared" ref="K107:K115" si="2">ROUND(E107*J107,2)</f>
        <v>99.4</v>
      </c>
      <c r="L107" s="159">
        <v>15</v>
      </c>
      <c r="M107" s="159">
        <f t="shared" ref="M107:M115" si="3">G107*(1+L107/100)</f>
        <v>0</v>
      </c>
      <c r="N107" s="159">
        <v>0</v>
      </c>
      <c r="O107" s="159">
        <f t="shared" ref="O107:O115" si="4">ROUND(E107*N107,2)</f>
        <v>0</v>
      </c>
      <c r="P107" s="159">
        <v>0</v>
      </c>
      <c r="Q107" s="159">
        <f t="shared" ref="Q107:Q115" si="5">ROUND(E107*P107,2)</f>
        <v>0</v>
      </c>
      <c r="R107" s="159"/>
      <c r="S107" s="159" t="s">
        <v>142</v>
      </c>
      <c r="T107" s="159" t="s">
        <v>142</v>
      </c>
      <c r="U107" s="159">
        <v>0</v>
      </c>
      <c r="V107" s="159">
        <f t="shared" ref="V107:V115" si="6">ROUND(E107*U107,2)</f>
        <v>0</v>
      </c>
      <c r="W107" s="159"/>
      <c r="X107" s="159" t="s">
        <v>168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169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74">
        <v>26</v>
      </c>
      <c r="B108" s="175" t="s">
        <v>618</v>
      </c>
      <c r="C108" s="182" t="s">
        <v>619</v>
      </c>
      <c r="D108" s="176" t="s">
        <v>167</v>
      </c>
      <c r="E108" s="177">
        <v>0.46046999999999999</v>
      </c>
      <c r="F108" s="178"/>
      <c r="G108" s="179">
        <f t="shared" si="0"/>
        <v>0</v>
      </c>
      <c r="H108" s="160">
        <v>0</v>
      </c>
      <c r="I108" s="159">
        <f t="shared" si="1"/>
        <v>0</v>
      </c>
      <c r="J108" s="160">
        <v>168.5</v>
      </c>
      <c r="K108" s="159">
        <f t="shared" si="2"/>
        <v>77.59</v>
      </c>
      <c r="L108" s="159">
        <v>15</v>
      </c>
      <c r="M108" s="159">
        <f t="shared" si="3"/>
        <v>0</v>
      </c>
      <c r="N108" s="159">
        <v>0</v>
      </c>
      <c r="O108" s="159">
        <f t="shared" si="4"/>
        <v>0</v>
      </c>
      <c r="P108" s="159">
        <v>0</v>
      </c>
      <c r="Q108" s="159">
        <f t="shared" si="5"/>
        <v>0</v>
      </c>
      <c r="R108" s="159"/>
      <c r="S108" s="159" t="s">
        <v>142</v>
      </c>
      <c r="T108" s="159" t="s">
        <v>142</v>
      </c>
      <c r="U108" s="159">
        <v>0.27700000000000002</v>
      </c>
      <c r="V108" s="159">
        <f t="shared" si="6"/>
        <v>0.13</v>
      </c>
      <c r="W108" s="159"/>
      <c r="X108" s="159" t="s">
        <v>620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621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4">
        <v>27</v>
      </c>
      <c r="B109" s="175" t="s">
        <v>622</v>
      </c>
      <c r="C109" s="182" t="s">
        <v>623</v>
      </c>
      <c r="D109" s="176" t="s">
        <v>167</v>
      </c>
      <c r="E109" s="177">
        <v>0.46046999999999999</v>
      </c>
      <c r="F109" s="178"/>
      <c r="G109" s="179">
        <f t="shared" si="0"/>
        <v>0</v>
      </c>
      <c r="H109" s="160">
        <v>0</v>
      </c>
      <c r="I109" s="159">
        <f t="shared" si="1"/>
        <v>0</v>
      </c>
      <c r="J109" s="160">
        <v>706</v>
      </c>
      <c r="K109" s="159">
        <f t="shared" si="2"/>
        <v>325.08999999999997</v>
      </c>
      <c r="L109" s="159">
        <v>15</v>
      </c>
      <c r="M109" s="159">
        <f t="shared" si="3"/>
        <v>0</v>
      </c>
      <c r="N109" s="159">
        <v>0</v>
      </c>
      <c r="O109" s="159">
        <f t="shared" si="4"/>
        <v>0</v>
      </c>
      <c r="P109" s="159">
        <v>0</v>
      </c>
      <c r="Q109" s="159">
        <f t="shared" si="5"/>
        <v>0</v>
      </c>
      <c r="R109" s="159"/>
      <c r="S109" s="159" t="s">
        <v>142</v>
      </c>
      <c r="T109" s="159" t="s">
        <v>142</v>
      </c>
      <c r="U109" s="159">
        <v>2.0089999999999999</v>
      </c>
      <c r="V109" s="159">
        <f t="shared" si="6"/>
        <v>0.93</v>
      </c>
      <c r="W109" s="159"/>
      <c r="X109" s="159" t="s">
        <v>620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621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74">
        <v>28</v>
      </c>
      <c r="B110" s="175" t="s">
        <v>624</v>
      </c>
      <c r="C110" s="182" t="s">
        <v>625</v>
      </c>
      <c r="D110" s="176" t="s">
        <v>167</v>
      </c>
      <c r="E110" s="177">
        <v>0.46046999999999999</v>
      </c>
      <c r="F110" s="178"/>
      <c r="G110" s="179">
        <f t="shared" si="0"/>
        <v>0</v>
      </c>
      <c r="H110" s="160">
        <v>0</v>
      </c>
      <c r="I110" s="159">
        <f t="shared" si="1"/>
        <v>0</v>
      </c>
      <c r="J110" s="160">
        <v>337</v>
      </c>
      <c r="K110" s="159">
        <f t="shared" si="2"/>
        <v>155.18</v>
      </c>
      <c r="L110" s="159">
        <v>15</v>
      </c>
      <c r="M110" s="159">
        <f t="shared" si="3"/>
        <v>0</v>
      </c>
      <c r="N110" s="159">
        <v>0</v>
      </c>
      <c r="O110" s="159">
        <f t="shared" si="4"/>
        <v>0</v>
      </c>
      <c r="P110" s="159">
        <v>0</v>
      </c>
      <c r="Q110" s="159">
        <f t="shared" si="5"/>
        <v>0</v>
      </c>
      <c r="R110" s="159"/>
      <c r="S110" s="159" t="s">
        <v>142</v>
      </c>
      <c r="T110" s="159" t="s">
        <v>142</v>
      </c>
      <c r="U110" s="159">
        <v>0.95899999999999996</v>
      </c>
      <c r="V110" s="159">
        <f t="shared" si="6"/>
        <v>0.44</v>
      </c>
      <c r="W110" s="159"/>
      <c r="X110" s="159" t="s">
        <v>620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621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74">
        <v>29</v>
      </c>
      <c r="B111" s="175" t="s">
        <v>626</v>
      </c>
      <c r="C111" s="182" t="s">
        <v>627</v>
      </c>
      <c r="D111" s="176" t="s">
        <v>167</v>
      </c>
      <c r="E111" s="177">
        <v>0.46046999999999999</v>
      </c>
      <c r="F111" s="178"/>
      <c r="G111" s="179">
        <f t="shared" si="0"/>
        <v>0</v>
      </c>
      <c r="H111" s="160">
        <v>0</v>
      </c>
      <c r="I111" s="159">
        <f t="shared" si="1"/>
        <v>0</v>
      </c>
      <c r="J111" s="160">
        <v>234.5</v>
      </c>
      <c r="K111" s="159">
        <f t="shared" si="2"/>
        <v>107.98</v>
      </c>
      <c r="L111" s="159">
        <v>15</v>
      </c>
      <c r="M111" s="159">
        <f t="shared" si="3"/>
        <v>0</v>
      </c>
      <c r="N111" s="159">
        <v>0</v>
      </c>
      <c r="O111" s="159">
        <f t="shared" si="4"/>
        <v>0</v>
      </c>
      <c r="P111" s="159">
        <v>0</v>
      </c>
      <c r="Q111" s="159">
        <f t="shared" si="5"/>
        <v>0</v>
      </c>
      <c r="R111" s="159"/>
      <c r="S111" s="159" t="s">
        <v>142</v>
      </c>
      <c r="T111" s="159" t="s">
        <v>142</v>
      </c>
      <c r="U111" s="159">
        <v>0.49</v>
      </c>
      <c r="V111" s="159">
        <f t="shared" si="6"/>
        <v>0.23</v>
      </c>
      <c r="W111" s="159"/>
      <c r="X111" s="159" t="s">
        <v>620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621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4">
        <v>30</v>
      </c>
      <c r="B112" s="175" t="s">
        <v>628</v>
      </c>
      <c r="C112" s="182" t="s">
        <v>629</v>
      </c>
      <c r="D112" s="176" t="s">
        <v>167</v>
      </c>
      <c r="E112" s="177">
        <v>9.2094000000000005</v>
      </c>
      <c r="F112" s="178"/>
      <c r="G112" s="179">
        <f t="shared" si="0"/>
        <v>0</v>
      </c>
      <c r="H112" s="160">
        <v>0</v>
      </c>
      <c r="I112" s="159">
        <f t="shared" si="1"/>
        <v>0</v>
      </c>
      <c r="J112" s="160">
        <v>16</v>
      </c>
      <c r="K112" s="159">
        <f t="shared" si="2"/>
        <v>147.35</v>
      </c>
      <c r="L112" s="159">
        <v>15</v>
      </c>
      <c r="M112" s="159">
        <f t="shared" si="3"/>
        <v>0</v>
      </c>
      <c r="N112" s="159">
        <v>0</v>
      </c>
      <c r="O112" s="159">
        <f t="shared" si="4"/>
        <v>0</v>
      </c>
      <c r="P112" s="159">
        <v>0</v>
      </c>
      <c r="Q112" s="159">
        <f t="shared" si="5"/>
        <v>0</v>
      </c>
      <c r="R112" s="159"/>
      <c r="S112" s="159" t="s">
        <v>142</v>
      </c>
      <c r="T112" s="159" t="s">
        <v>142</v>
      </c>
      <c r="U112" s="159">
        <v>0</v>
      </c>
      <c r="V112" s="159">
        <f t="shared" si="6"/>
        <v>0</v>
      </c>
      <c r="W112" s="159"/>
      <c r="X112" s="159" t="s">
        <v>620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621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74">
        <v>31</v>
      </c>
      <c r="B113" s="175" t="s">
        <v>630</v>
      </c>
      <c r="C113" s="182" t="s">
        <v>631</v>
      </c>
      <c r="D113" s="176" t="s">
        <v>167</v>
      </c>
      <c r="E113" s="177">
        <v>0.46046999999999999</v>
      </c>
      <c r="F113" s="178"/>
      <c r="G113" s="179">
        <f t="shared" si="0"/>
        <v>0</v>
      </c>
      <c r="H113" s="160">
        <v>0</v>
      </c>
      <c r="I113" s="159">
        <f t="shared" si="1"/>
        <v>0</v>
      </c>
      <c r="J113" s="160">
        <v>331</v>
      </c>
      <c r="K113" s="159">
        <f t="shared" si="2"/>
        <v>152.41999999999999</v>
      </c>
      <c r="L113" s="159">
        <v>15</v>
      </c>
      <c r="M113" s="159">
        <f t="shared" si="3"/>
        <v>0</v>
      </c>
      <c r="N113" s="159">
        <v>0</v>
      </c>
      <c r="O113" s="159">
        <f t="shared" si="4"/>
        <v>0</v>
      </c>
      <c r="P113" s="159">
        <v>0</v>
      </c>
      <c r="Q113" s="159">
        <f t="shared" si="5"/>
        <v>0</v>
      </c>
      <c r="R113" s="159"/>
      <c r="S113" s="159" t="s">
        <v>142</v>
      </c>
      <c r="T113" s="159" t="s">
        <v>142</v>
      </c>
      <c r="U113" s="159">
        <v>0.94199999999999995</v>
      </c>
      <c r="V113" s="159">
        <f t="shared" si="6"/>
        <v>0.43</v>
      </c>
      <c r="W113" s="159"/>
      <c r="X113" s="159" t="s">
        <v>620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621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5">
      <c r="A114" s="174">
        <v>32</v>
      </c>
      <c r="B114" s="175" t="s">
        <v>632</v>
      </c>
      <c r="C114" s="182" t="s">
        <v>633</v>
      </c>
      <c r="D114" s="176" t="s">
        <v>167</v>
      </c>
      <c r="E114" s="177">
        <v>1.38141</v>
      </c>
      <c r="F114" s="178"/>
      <c r="G114" s="179">
        <f t="shared" si="0"/>
        <v>0</v>
      </c>
      <c r="H114" s="160">
        <v>0</v>
      </c>
      <c r="I114" s="159">
        <f t="shared" si="1"/>
        <v>0</v>
      </c>
      <c r="J114" s="160">
        <v>36.9</v>
      </c>
      <c r="K114" s="159">
        <f t="shared" si="2"/>
        <v>50.97</v>
      </c>
      <c r="L114" s="159">
        <v>15</v>
      </c>
      <c r="M114" s="159">
        <f t="shared" si="3"/>
        <v>0</v>
      </c>
      <c r="N114" s="159">
        <v>0</v>
      </c>
      <c r="O114" s="159">
        <f t="shared" si="4"/>
        <v>0</v>
      </c>
      <c r="P114" s="159">
        <v>0</v>
      </c>
      <c r="Q114" s="159">
        <f t="shared" si="5"/>
        <v>0</v>
      </c>
      <c r="R114" s="159"/>
      <c r="S114" s="159" t="s">
        <v>142</v>
      </c>
      <c r="T114" s="159" t="s">
        <v>142</v>
      </c>
      <c r="U114" s="159">
        <v>0.105</v>
      </c>
      <c r="V114" s="159">
        <f t="shared" si="6"/>
        <v>0.15</v>
      </c>
      <c r="W114" s="159"/>
      <c r="X114" s="159" t="s">
        <v>620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621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68">
        <v>33</v>
      </c>
      <c r="B115" s="169" t="s">
        <v>786</v>
      </c>
      <c r="C115" s="183" t="s">
        <v>787</v>
      </c>
      <c r="D115" s="170" t="s">
        <v>167</v>
      </c>
      <c r="E115" s="171">
        <v>0.46046999999999999</v>
      </c>
      <c r="F115" s="172"/>
      <c r="G115" s="173">
        <f t="shared" si="0"/>
        <v>0</v>
      </c>
      <c r="H115" s="160">
        <v>0</v>
      </c>
      <c r="I115" s="159">
        <f t="shared" si="1"/>
        <v>0</v>
      </c>
      <c r="J115" s="160">
        <v>2155</v>
      </c>
      <c r="K115" s="159">
        <f t="shared" si="2"/>
        <v>992.31</v>
      </c>
      <c r="L115" s="159">
        <v>15</v>
      </c>
      <c r="M115" s="159">
        <f t="shared" si="3"/>
        <v>0</v>
      </c>
      <c r="N115" s="159">
        <v>0</v>
      </c>
      <c r="O115" s="159">
        <f t="shared" si="4"/>
        <v>0</v>
      </c>
      <c r="P115" s="159">
        <v>0</v>
      </c>
      <c r="Q115" s="159">
        <f t="shared" si="5"/>
        <v>0</v>
      </c>
      <c r="R115" s="159"/>
      <c r="S115" s="159" t="s">
        <v>142</v>
      </c>
      <c r="T115" s="159" t="s">
        <v>142</v>
      </c>
      <c r="U115" s="159">
        <v>0</v>
      </c>
      <c r="V115" s="159">
        <f t="shared" si="6"/>
        <v>0</v>
      </c>
      <c r="W115" s="159"/>
      <c r="X115" s="159" t="s">
        <v>620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621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5">
      <c r="A116" s="3"/>
      <c r="B116" s="4"/>
      <c r="C116" s="184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E116">
        <v>15</v>
      </c>
      <c r="AF116">
        <v>21</v>
      </c>
      <c r="AG116" t="s">
        <v>124</v>
      </c>
    </row>
    <row r="117" spans="1:60" x14ac:dyDescent="0.25">
      <c r="A117" s="153"/>
      <c r="B117" s="154" t="s">
        <v>31</v>
      </c>
      <c r="C117" s="185"/>
      <c r="D117" s="155"/>
      <c r="E117" s="156"/>
      <c r="F117" s="156"/>
      <c r="G117" s="180">
        <f>G8+G24+G26+G99+G102+G106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f>SUMIF(L7:L115,AE116,G7:G115)</f>
        <v>0</v>
      </c>
      <c r="AF117">
        <f>SUMIF(L7:L115,AF116,G7:G115)</f>
        <v>0</v>
      </c>
      <c r="AG117" t="s">
        <v>161</v>
      </c>
    </row>
    <row r="118" spans="1:60" x14ac:dyDescent="0.25">
      <c r="A118" s="3"/>
      <c r="B118" s="4"/>
      <c r="C118" s="184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60" x14ac:dyDescent="0.25">
      <c r="A119" s="3"/>
      <c r="B119" s="4"/>
      <c r="C119" s="184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60" x14ac:dyDescent="0.25">
      <c r="A120" s="264" t="s">
        <v>162</v>
      </c>
      <c r="B120" s="264"/>
      <c r="C120" s="265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x14ac:dyDescent="0.25">
      <c r="A121" s="245"/>
      <c r="B121" s="246"/>
      <c r="C121" s="247"/>
      <c r="D121" s="246"/>
      <c r="E121" s="246"/>
      <c r="F121" s="246"/>
      <c r="G121" s="24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G121" t="s">
        <v>163</v>
      </c>
    </row>
    <row r="122" spans="1:60" x14ac:dyDescent="0.25">
      <c r="A122" s="249"/>
      <c r="B122" s="250"/>
      <c r="C122" s="251"/>
      <c r="D122" s="250"/>
      <c r="E122" s="250"/>
      <c r="F122" s="250"/>
      <c r="G122" s="25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60" x14ac:dyDescent="0.25">
      <c r="A123" s="249"/>
      <c r="B123" s="250"/>
      <c r="C123" s="251"/>
      <c r="D123" s="250"/>
      <c r="E123" s="250"/>
      <c r="F123" s="250"/>
      <c r="G123" s="25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5">
      <c r="A124" s="249"/>
      <c r="B124" s="250"/>
      <c r="C124" s="251"/>
      <c r="D124" s="250"/>
      <c r="E124" s="250"/>
      <c r="F124" s="250"/>
      <c r="G124" s="25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5">
      <c r="A125" s="253"/>
      <c r="B125" s="254"/>
      <c r="C125" s="255"/>
      <c r="D125" s="254"/>
      <c r="E125" s="254"/>
      <c r="F125" s="254"/>
      <c r="G125" s="25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5">
      <c r="A126" s="3"/>
      <c r="B126" s="4"/>
      <c r="C126" s="184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5">
      <c r="C127" s="186"/>
      <c r="D127" s="10"/>
      <c r="AG127" t="s">
        <v>164</v>
      </c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21:G125"/>
    <mergeCell ref="A1:G1"/>
    <mergeCell ref="C2:G2"/>
    <mergeCell ref="C3:G3"/>
    <mergeCell ref="C4:G4"/>
    <mergeCell ref="A120:C1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SO 01 P4</vt:lpstr>
      <vt:lpstr>SO 01 P5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P4'!Názvy_tisku</vt:lpstr>
      <vt:lpstr>'SO 01 P5'!Názvy_tisku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P4'!Oblast_tisku</vt:lpstr>
      <vt:lpstr>'SO 01 P5'!Oblast_tisku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2023-03-08T18:33:47Z</dcterms:modified>
</cp:coreProperties>
</file>