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D:\david\Krnov_dřevěné domky\"/>
    </mc:Choice>
  </mc:AlternateContent>
  <xr:revisionPtr revIDLastSave="0" documentId="13_ncr:1_{16434D38-20ED-46BF-8128-E2ADE24FF6C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01 - Domek" sheetId="2" r:id="rId2"/>
    <sheet name="02 - Elektroinstalace" sheetId="3" r:id="rId3"/>
  </sheets>
  <definedNames>
    <definedName name="_xlnm._FilterDatabase" localSheetId="1" hidden="1">'01 - Domek'!$C$123:$K$390</definedName>
    <definedName name="_xlnm._FilterDatabase" localSheetId="2" hidden="1">'02 - Elektroinstalace'!$C$117:$K$185</definedName>
    <definedName name="_xlnm.Print_Titles" localSheetId="1">'01 - Domek'!$123:$123</definedName>
    <definedName name="_xlnm.Print_Titles" localSheetId="2">'02 - Elektroinstalace'!$117:$117</definedName>
    <definedName name="_xlnm.Print_Titles" localSheetId="0">'Rekapitulace stavby'!$92:$92</definedName>
    <definedName name="_xlnm.Print_Area" localSheetId="1">'01 - Domek'!$C$4:$J$76,'01 - Domek'!$C$82:$J$105,'01 - Domek'!$C$111:$J$390</definedName>
    <definedName name="_xlnm.Print_Area" localSheetId="2">'02 - Elektroinstalace'!$C$4:$J$76,'02 - Elektroinstalace'!$C$82:$J$99,'02 - Elektroinstalace'!$C$105:$J$185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F112" i="3"/>
  <c r="E110" i="3"/>
  <c r="F89" i="3"/>
  <c r="E87" i="3"/>
  <c r="J24" i="3"/>
  <c r="E24" i="3"/>
  <c r="J115" i="3" s="1"/>
  <c r="J23" i="3"/>
  <c r="J21" i="3"/>
  <c r="E21" i="3"/>
  <c r="J91" i="3" s="1"/>
  <c r="J20" i="3"/>
  <c r="J18" i="3"/>
  <c r="E18" i="3"/>
  <c r="F92" i="3" s="1"/>
  <c r="J17" i="3"/>
  <c r="J15" i="3"/>
  <c r="E15" i="3"/>
  <c r="F114" i="3" s="1"/>
  <c r="J14" i="3"/>
  <c r="J12" i="3"/>
  <c r="J112" i="3" s="1"/>
  <c r="E7" i="3"/>
  <c r="E85" i="3"/>
  <c r="J37" i="2"/>
  <c r="J36" i="2"/>
  <c r="AY95" i="1"/>
  <c r="J35" i="2"/>
  <c r="AX95" i="1" s="1"/>
  <c r="BI383" i="2"/>
  <c r="BH383" i="2"/>
  <c r="BG383" i="2"/>
  <c r="BF383" i="2"/>
  <c r="T383" i="2"/>
  <c r="R383" i="2"/>
  <c r="P383" i="2"/>
  <c r="BI375" i="2"/>
  <c r="BH375" i="2"/>
  <c r="BG375" i="2"/>
  <c r="BF375" i="2"/>
  <c r="T375" i="2"/>
  <c r="R375" i="2"/>
  <c r="P375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46" i="2"/>
  <c r="BH246" i="2"/>
  <c r="BG246" i="2"/>
  <c r="BF246" i="2"/>
  <c r="T246" i="2"/>
  <c r="R246" i="2"/>
  <c r="P246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28" i="2"/>
  <c r="BH228" i="2"/>
  <c r="BG228" i="2"/>
  <c r="BF228" i="2"/>
  <c r="T228" i="2"/>
  <c r="R228" i="2"/>
  <c r="P228" i="2"/>
  <c r="BI220" i="2"/>
  <c r="BH220" i="2"/>
  <c r="BG220" i="2"/>
  <c r="BF220" i="2"/>
  <c r="T220" i="2"/>
  <c r="R220" i="2"/>
  <c r="P220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62" i="2"/>
  <c r="BH162" i="2"/>
  <c r="BG162" i="2"/>
  <c r="BF162" i="2"/>
  <c r="T162" i="2"/>
  <c r="R162" i="2"/>
  <c r="P162" i="2"/>
  <c r="BI149" i="2"/>
  <c r="BH149" i="2"/>
  <c r="BG149" i="2"/>
  <c r="BF149" i="2"/>
  <c r="T149" i="2"/>
  <c r="R149" i="2"/>
  <c r="P14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121" i="2" s="1"/>
  <c r="J23" i="2"/>
  <c r="J21" i="2"/>
  <c r="E21" i="2"/>
  <c r="J120" i="2"/>
  <c r="J20" i="2"/>
  <c r="J18" i="2"/>
  <c r="E18" i="2"/>
  <c r="F121" i="2" s="1"/>
  <c r="J17" i="2"/>
  <c r="J15" i="2"/>
  <c r="E15" i="2"/>
  <c r="F120" i="2"/>
  <c r="J14" i="2"/>
  <c r="J12" i="2"/>
  <c r="J118" i="2" s="1"/>
  <c r="E7" i="2"/>
  <c r="E114" i="2"/>
  <c r="L90" i="1"/>
  <c r="AM90" i="1"/>
  <c r="AM89" i="1"/>
  <c r="L89" i="1"/>
  <c r="AM87" i="1"/>
  <c r="L87" i="1"/>
  <c r="L85" i="1"/>
  <c r="L84" i="1"/>
  <c r="J375" i="2"/>
  <c r="J361" i="2"/>
  <c r="BK352" i="2"/>
  <c r="BK345" i="2"/>
  <c r="BK332" i="2"/>
  <c r="J326" i="2"/>
  <c r="J320" i="2"/>
  <c r="J310" i="2"/>
  <c r="J301" i="2"/>
  <c r="BK291" i="2"/>
  <c r="BK280" i="2"/>
  <c r="BK269" i="2"/>
  <c r="BK253" i="2"/>
  <c r="BK234" i="2"/>
  <c r="BK214" i="2"/>
  <c r="BK197" i="2"/>
  <c r="BK149" i="2"/>
  <c r="BK130" i="2"/>
  <c r="F36" i="2"/>
  <c r="J368" i="2"/>
  <c r="BK361" i="2"/>
  <c r="J355" i="2"/>
  <c r="J347" i="2"/>
  <c r="J332" i="2"/>
  <c r="J317" i="2"/>
  <c r="BK307" i="2"/>
  <c r="J294" i="2"/>
  <c r="BK283" i="2"/>
  <c r="J269" i="2"/>
  <c r="BK246" i="2"/>
  <c r="J237" i="2"/>
  <c r="J228" i="2"/>
  <c r="BK206" i="2"/>
  <c r="J149" i="2"/>
  <c r="J130" i="2"/>
  <c r="BK220" i="2"/>
  <c r="J206" i="2"/>
  <c r="J193" i="2"/>
  <c r="J136" i="2"/>
  <c r="AS94" i="1"/>
  <c r="BK160" i="3"/>
  <c r="BK146" i="3"/>
  <c r="J138" i="3"/>
  <c r="BK172" i="3"/>
  <c r="J152" i="3"/>
  <c r="J129" i="3"/>
  <c r="J160" i="3"/>
  <c r="J121" i="3"/>
  <c r="BK180" i="3"/>
  <c r="J180" i="3"/>
  <c r="J168" i="3"/>
  <c r="BK126" i="3"/>
  <c r="J162" i="3"/>
  <c r="J126" i="3"/>
  <c r="J156" i="3"/>
  <c r="J123" i="3"/>
  <c r="BK152" i="3"/>
  <c r="J146" i="3"/>
  <c r="BK123" i="3"/>
  <c r="BK375" i="2"/>
  <c r="BK363" i="2"/>
  <c r="BK355" i="2"/>
  <c r="BK347" i="2"/>
  <c r="J342" i="2"/>
  <c r="J329" i="2"/>
  <c r="BK320" i="2"/>
  <c r="J313" i="2"/>
  <c r="BK304" i="2"/>
  <c r="J298" i="2"/>
  <c r="BK285" i="2"/>
  <c r="BK277" i="2"/>
  <c r="BK259" i="2"/>
  <c r="J253" i="2"/>
  <c r="BK237" i="2"/>
  <c r="BK210" i="2"/>
  <c r="J162" i="2"/>
  <c r="BK127" i="2"/>
  <c r="BK176" i="3"/>
  <c r="BK156" i="3"/>
  <c r="J142" i="3"/>
  <c r="J182" i="3"/>
  <c r="BK158" i="3"/>
  <c r="BK140" i="3"/>
  <c r="BK170" i="3"/>
  <c r="BK184" i="3"/>
  <c r="J134" i="3"/>
  <c r="J176" i="3"/>
  <c r="BK138" i="3"/>
  <c r="J166" i="3"/>
  <c r="BK136" i="3"/>
  <c r="BK166" i="3"/>
  <c r="BK132" i="3"/>
  <c r="BK154" i="3"/>
  <c r="J132" i="3"/>
  <c r="BK368" i="2"/>
  <c r="J363" i="2"/>
  <c r="J352" i="2"/>
  <c r="J345" i="2"/>
  <c r="J339" i="2"/>
  <c r="BK323" i="2"/>
  <c r="BK310" i="2"/>
  <c r="BK301" i="2"/>
  <c r="J291" i="2"/>
  <c r="J285" i="2"/>
  <c r="J277" i="2"/>
  <c r="J256" i="2"/>
  <c r="J240" i="2"/>
  <c r="J220" i="2"/>
  <c r="J197" i="2"/>
  <c r="BK136" i="2"/>
  <c r="J127" i="2"/>
  <c r="BK182" i="3"/>
  <c r="BK164" i="3"/>
  <c r="BK144" i="3"/>
  <c r="J136" i="3"/>
  <c r="J170" i="3"/>
  <c r="BK148" i="3"/>
  <c r="J174" i="3"/>
  <c r="BK134" i="3"/>
  <c r="BK129" i="3"/>
  <c r="BK174" i="3"/>
  <c r="J178" i="3"/>
  <c r="J154" i="3"/>
  <c r="J172" i="3"/>
  <c r="BK168" i="3"/>
  <c r="J148" i="3"/>
  <c r="BK142" i="3"/>
  <c r="J383" i="2"/>
  <c r="BK365" i="2"/>
  <c r="BK359" i="2"/>
  <c r="J349" i="2"/>
  <c r="BK339" i="2"/>
  <c r="BK326" i="2"/>
  <c r="BK317" i="2"/>
  <c r="J307" i="2"/>
  <c r="BK298" i="2"/>
  <c r="BK288" i="2"/>
  <c r="J283" i="2"/>
  <c r="J273" i="2"/>
  <c r="J259" i="2"/>
  <c r="J246" i="2"/>
  <c r="J234" i="2"/>
  <c r="J210" i="2"/>
  <c r="BK162" i="2"/>
  <c r="BK133" i="2"/>
  <c r="J184" i="3"/>
  <c r="J140" i="3"/>
  <c r="J164" i="3"/>
  <c r="BK178" i="3"/>
  <c r="BK150" i="3"/>
  <c r="J158" i="3"/>
  <c r="BK121" i="3"/>
  <c r="J150" i="3"/>
  <c r="BK162" i="3"/>
  <c r="J144" i="3"/>
  <c r="BK383" i="2"/>
  <c r="J365" i="2"/>
  <c r="J359" i="2"/>
  <c r="BK349" i="2"/>
  <c r="BK342" i="2"/>
  <c r="BK329" i="2"/>
  <c r="J323" i="2"/>
  <c r="BK313" i="2"/>
  <c r="J304" i="2"/>
  <c r="BK294" i="2"/>
  <c r="J288" i="2"/>
  <c r="J280" i="2"/>
  <c r="BK273" i="2"/>
  <c r="BK256" i="2"/>
  <c r="BK240" i="2"/>
  <c r="BK228" i="2"/>
  <c r="J214" i="2"/>
  <c r="BK193" i="2"/>
  <c r="J133" i="2"/>
  <c r="F34" i="2" l="1"/>
  <c r="BA95" i="1" s="1"/>
  <c r="J34" i="2"/>
  <c r="F35" i="2"/>
  <c r="BB95" i="1" s="1"/>
  <c r="F37" i="2"/>
  <c r="BD95" i="1" s="1"/>
  <c r="T331" i="2"/>
  <c r="P135" i="2"/>
  <c r="BK300" i="2"/>
  <c r="J300" i="2"/>
  <c r="J100" i="2"/>
  <c r="P309" i="2"/>
  <c r="P331" i="2"/>
  <c r="T135" i="2"/>
  <c r="T300" i="2"/>
  <c r="T309" i="2"/>
  <c r="BK354" i="2"/>
  <c r="J354" i="2"/>
  <c r="J103" i="2"/>
  <c r="P367" i="2"/>
  <c r="T354" i="2"/>
  <c r="BK126" i="2"/>
  <c r="J126" i="2"/>
  <c r="J98" i="2"/>
  <c r="P126" i="2"/>
  <c r="R126" i="2"/>
  <c r="T126" i="2"/>
  <c r="BK309" i="2"/>
  <c r="J309" i="2"/>
  <c r="J101" i="2" s="1"/>
  <c r="BK331" i="2"/>
  <c r="J331" i="2"/>
  <c r="J102" i="2"/>
  <c r="R354" i="2"/>
  <c r="R367" i="2"/>
  <c r="BK120" i="3"/>
  <c r="BK119" i="3"/>
  <c r="J119" i="3" s="1"/>
  <c r="J97" i="3" s="1"/>
  <c r="R135" i="2"/>
  <c r="P300" i="2"/>
  <c r="R309" i="2"/>
  <c r="R331" i="2"/>
  <c r="P354" i="2"/>
  <c r="BK367" i="2"/>
  <c r="J367" i="2" s="1"/>
  <c r="J104" i="2" s="1"/>
  <c r="P120" i="3"/>
  <c r="P119" i="3"/>
  <c r="P118" i="3"/>
  <c r="AU96" i="1" s="1"/>
  <c r="BK135" i="2"/>
  <c r="J135" i="2"/>
  <c r="J99" i="2" s="1"/>
  <c r="R300" i="2"/>
  <c r="R120" i="3"/>
  <c r="R119" i="3"/>
  <c r="R118" i="3"/>
  <c r="T367" i="2"/>
  <c r="T120" i="3"/>
  <c r="T119" i="3" s="1"/>
  <c r="T118" i="3" s="1"/>
  <c r="F91" i="3"/>
  <c r="F115" i="3"/>
  <c r="BE134" i="3"/>
  <c r="BE136" i="3"/>
  <c r="BE158" i="3"/>
  <c r="E108" i="3"/>
  <c r="BE126" i="3"/>
  <c r="BE138" i="3"/>
  <c r="BE140" i="3"/>
  <c r="BE144" i="3"/>
  <c r="BE146" i="3"/>
  <c r="J89" i="3"/>
  <c r="J114" i="3"/>
  <c r="BE129" i="3"/>
  <c r="BE148" i="3"/>
  <c r="BE174" i="3"/>
  <c r="BE180" i="3"/>
  <c r="BE121" i="3"/>
  <c r="BE142" i="3"/>
  <c r="BE156" i="3"/>
  <c r="BE162" i="3"/>
  <c r="BE182" i="3"/>
  <c r="BE184" i="3"/>
  <c r="BE123" i="3"/>
  <c r="BE154" i="3"/>
  <c r="BE160" i="3"/>
  <c r="BE172" i="3"/>
  <c r="BE178" i="3"/>
  <c r="J92" i="3"/>
  <c r="BE150" i="3"/>
  <c r="BE152" i="3"/>
  <c r="BE164" i="3"/>
  <c r="BE166" i="3"/>
  <c r="BE176" i="3"/>
  <c r="BE132" i="3"/>
  <c r="BE168" i="3"/>
  <c r="BE170" i="3"/>
  <c r="BC95" i="1"/>
  <c r="BC94" i="1" s="1"/>
  <c r="W32" i="1" s="1"/>
  <c r="AW95" i="1"/>
  <c r="E85" i="2"/>
  <c r="J89" i="2"/>
  <c r="F91" i="2"/>
  <c r="J91" i="2"/>
  <c r="F92" i="2"/>
  <c r="J92" i="2"/>
  <c r="BE127" i="2"/>
  <c r="BE130" i="2"/>
  <c r="BE133" i="2"/>
  <c r="BE136" i="2"/>
  <c r="BE149" i="2"/>
  <c r="BE162" i="2"/>
  <c r="BE193" i="2"/>
  <c r="BE197" i="2"/>
  <c r="BE206" i="2"/>
  <c r="BE210" i="2"/>
  <c r="BE214" i="2"/>
  <c r="BE220" i="2"/>
  <c r="BE228" i="2"/>
  <c r="BE234" i="2"/>
  <c r="BE237" i="2"/>
  <c r="BE240" i="2"/>
  <c r="BE246" i="2"/>
  <c r="BE253" i="2"/>
  <c r="BE256" i="2"/>
  <c r="BE259" i="2"/>
  <c r="BE269" i="2"/>
  <c r="BE273" i="2"/>
  <c r="BE277" i="2"/>
  <c r="BE280" i="2"/>
  <c r="BE283" i="2"/>
  <c r="BE285" i="2"/>
  <c r="BE288" i="2"/>
  <c r="BE291" i="2"/>
  <c r="BE294" i="2"/>
  <c r="BE298" i="2"/>
  <c r="BE301" i="2"/>
  <c r="BE304" i="2"/>
  <c r="BE307" i="2"/>
  <c r="BE310" i="2"/>
  <c r="BE313" i="2"/>
  <c r="BE317" i="2"/>
  <c r="BE320" i="2"/>
  <c r="BE323" i="2"/>
  <c r="BE326" i="2"/>
  <c r="BE329" i="2"/>
  <c r="BE332" i="2"/>
  <c r="BE339" i="2"/>
  <c r="BE342" i="2"/>
  <c r="BE345" i="2"/>
  <c r="BE347" i="2"/>
  <c r="BE349" i="2"/>
  <c r="BE352" i="2"/>
  <c r="BE355" i="2"/>
  <c r="BE359" i="2"/>
  <c r="BE361" i="2"/>
  <c r="BE363" i="2"/>
  <c r="BE365" i="2"/>
  <c r="BE368" i="2"/>
  <c r="BE375" i="2"/>
  <c r="BE383" i="2"/>
  <c r="F37" i="3"/>
  <c r="BD96" i="1"/>
  <c r="J34" i="3"/>
  <c r="AW96" i="1"/>
  <c r="F36" i="3"/>
  <c r="BC96" i="1"/>
  <c r="F34" i="3"/>
  <c r="BA96" i="1" s="1"/>
  <c r="F35" i="3"/>
  <c r="BB96" i="1"/>
  <c r="BA94" i="1" l="1"/>
  <c r="W30" i="1" s="1"/>
  <c r="BD94" i="1"/>
  <c r="W33" i="1" s="1"/>
  <c r="BB94" i="1"/>
  <c r="W31" i="1" s="1"/>
  <c r="T125" i="2"/>
  <c r="T124" i="2" s="1"/>
  <c r="R125" i="2"/>
  <c r="R124" i="2"/>
  <c r="P125" i="2"/>
  <c r="P124" i="2" s="1"/>
  <c r="AU95" i="1" s="1"/>
  <c r="AU94" i="1" s="1"/>
  <c r="BK125" i="2"/>
  <c r="J125" i="2"/>
  <c r="J97" i="2"/>
  <c r="J120" i="3"/>
  <c r="J98" i="3"/>
  <c r="BK118" i="3"/>
  <c r="J118" i="3"/>
  <c r="J96" i="3" s="1"/>
  <c r="J33" i="3"/>
  <c r="AV96" i="1"/>
  <c r="AT96" i="1"/>
  <c r="F33" i="3"/>
  <c r="AZ96" i="1"/>
  <c r="J33" i="2"/>
  <c r="AV95" i="1" s="1"/>
  <c r="AT95" i="1" s="1"/>
  <c r="F33" i="2"/>
  <c r="AZ95" i="1"/>
  <c r="AY94" i="1"/>
  <c r="AX94" i="1" l="1"/>
  <c r="AW94" i="1"/>
  <c r="AK30" i="1" s="1"/>
  <c r="BK124" i="2"/>
  <c r="J124" i="2" s="1"/>
  <c r="J96" i="2" s="1"/>
  <c r="J30" i="3"/>
  <c r="AG96" i="1" s="1"/>
  <c r="AZ94" i="1"/>
  <c r="W29" i="1" s="1"/>
  <c r="J39" i="3" l="1"/>
  <c r="AN96" i="1"/>
  <c r="J30" i="2"/>
  <c r="AG95" i="1" s="1"/>
  <c r="AG94" i="1" s="1"/>
  <c r="AK26" i="1" s="1"/>
  <c r="AV94" i="1"/>
  <c r="AK29" i="1" s="1"/>
  <c r="AK35" i="1" l="1"/>
  <c r="AN95" i="1"/>
  <c r="J39" i="2"/>
  <c r="AT94" i="1"/>
  <c r="AN94" i="1"/>
</calcChain>
</file>

<file path=xl/sharedStrings.xml><?xml version="1.0" encoding="utf-8"?>
<sst xmlns="http://schemas.openxmlformats.org/spreadsheetml/2006/main" count="3323" uniqueCount="591">
  <si>
    <t>Export Komplet</t>
  </si>
  <si>
    <t/>
  </si>
  <si>
    <t>2.0</t>
  </si>
  <si>
    <t>False</t>
  </si>
  <si>
    <t>{158fad13-3a50-44ee-9bb3-3d746bbca980}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</si>
  <si>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</si>
  <si>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</si>
  <si>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</si>
  <si>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</si>
  <si>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</si>
  <si>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</si>
  <si>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</si>
  <si>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</si>
  <si>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</si>
  <si>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230418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</si>
  <si>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</si>
  <si>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</si>
  <si>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Dřevěný domek Krnov</t>
  </si>
  <si>
    <t>KSO:</t>
  </si>
  <si>
    <t>CC-CZ:</t>
  </si>
  <si>
    <t>Místo:</t>
  </si>
  <si>
    <t xml:space="preserve"> </t>
  </si>
  <si>
    <t>Datum:</t>
  </si>
  <si>
    <t>18. 4. 2023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</si>
  <si>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</si>
  <si>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</si>
  <si>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</si>
  <si>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</si>
  <si>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</si>
  <si>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</si>
  <si>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</si>
  <si>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</si>
  <si>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</si>
  <si>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</si>
  <si>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</si>
  <si>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</si>
  <si>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</si>
  <si>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</si>
  <si>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</si>
  <si>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</si>
  <si>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</si>
  <si>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</si>
  <si>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</si>
  <si>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</si>
  <si>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</si>
  <si>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</si>
  <si>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</si>
  <si>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</si>
  <si>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</si>
  <si>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</si>
  <si>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</si>
  <si>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</si>
  <si>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</si>
  <si>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</si>
  <si>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</si>
  <si>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</si>
  <si>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</si>
  <si>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</si>
  <si>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</si>
  <si>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</si>
  <si>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</si>
  <si>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</si>
  <si>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</si>
  <si>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</si>
  <si>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</si>
  <si>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</si>
  <si>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</si>
  <si>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</si>
  <si>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</si>
  <si>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</si>
  <si>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</si>
  <si>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</si>
  <si>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</si>
  <si>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</si>
  <si>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</si>
  <si>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</si>
  <si>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</si>
  <si>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</si>
  <si>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</si>
  <si>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Domek</t>
  </si>
  <si>
    <t>STA</t>
  </si>
  <si>
    <t>1</t>
  </si>
  <si>
    <t>{794ef7ed-4420-465e-a414-38c903ceb3e3}</t>
  </si>
  <si>
    <t>2</t>
  </si>
  <si>
    <t>02</t>
  </si>
  <si>
    <t>Elektroinstalace</t>
  </si>
  <si>
    <t>{51ef2b7b-ebdb-4848-9312-b23a75403760}</t>
  </si>
  <si>
    <t>KRYCÍ LIST SOUPISU PRACÍ</t>
  </si>
  <si>
    <t>Objekt:</t>
  </si>
  <si>
    <t>01 - Domek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</si>
  <si>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</si>
  <si>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</si>
  <si>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</si>
  <si>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</si>
  <si>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</si>
  <si>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</si>
  <si>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</si>
  <si>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</si>
  <si>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</si>
  <si>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</si>
  <si>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</si>
  <si>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</si>
  <si>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</si>
  <si>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</si>
  <si>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</si>
  <si>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</si>
  <si>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</si>
  <si>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</si>
  <si>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</si>
  <si>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</si>
  <si>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</si>
  <si>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</si>
  <si>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</si>
  <si>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</si>
  <si>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</si>
  <si>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</si>
  <si>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</si>
  <si>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</si>
  <si>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</si>
  <si>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712</t>
  </si>
  <si>
    <t>Povlakové krytiny</t>
  </si>
  <si>
    <t>K</t>
  </si>
  <si>
    <t>712431111</t>
  </si>
  <si>
    <t>Provedení povlakové krytiny střech přes 10° do 30° podkladní vrstvy pásy na sucho samolepící</t>
  </si>
  <si>
    <t>m2</t>
  </si>
  <si>
    <t>16</t>
  </si>
  <si>
    <t>-97611924</t>
  </si>
  <si>
    <t>PP</t>
  </si>
  <si>
    <t>Provedení povlakové krytiny střech šikmých přes 10° do 30° pásy na sucho podkladní samolepící asfaltový pás</t>
  </si>
  <si>
    <t>VV</t>
  </si>
  <si>
    <t>"S-01 - 03-S"2,7*1,5*2</t>
  </si>
  <si>
    <t>M</t>
  </si>
  <si>
    <t>62866281</t>
  </si>
  <si>
    <t>pás asfaltový samolepicí modifikovaný SBS tl 3,0mm s vložkou ze skleněné tkaniny se spalitelnou fólií nebo jemnozrnným minerálním posypem nebo textilií na horním povrchu</t>
  </si>
  <si>
    <t>32</t>
  </si>
  <si>
    <t>-2067788385</t>
  </si>
  <si>
    <t>8,1*1,1655 'Přepočtené koeficientem množství</t>
  </si>
  <si>
    <t>3</t>
  </si>
  <si>
    <t>998712101</t>
  </si>
  <si>
    <t>Přesun hmot tonážní tonážní pro krytiny povlakové v objektech v do 6 m</t>
  </si>
  <si>
    <t>t</t>
  </si>
  <si>
    <t>1730876601</t>
  </si>
  <si>
    <t>Přesun hmot pro povlakové krytiny stanovený z hmotnosti přesunovaného materiálu vodorovná dopravní vzdálenost do 50 m v objektech výšky do 6 m</t>
  </si>
  <si>
    <t>762</t>
  </si>
  <si>
    <t>Konstrukce tesařské</t>
  </si>
  <si>
    <t>4</t>
  </si>
  <si>
    <t>762081150</t>
  </si>
  <si>
    <t>Hoblování hraněného řeziva ve staveništní dílně</t>
  </si>
  <si>
    <t>m3</t>
  </si>
  <si>
    <t>870013425</t>
  </si>
  <si>
    <t>Hoblování hraněného řeziva přímo na staveništi ve staveništní dílně</t>
  </si>
  <si>
    <t>OS</t>
  </si>
  <si>
    <t>"rozměr 120/60"67,67*0,0072</t>
  </si>
  <si>
    <t>"průřez 100/120"2,91*0,012</t>
  </si>
  <si>
    <t>"průřez 120/120"18,6*0,0144</t>
  </si>
  <si>
    <t>S01</t>
  </si>
  <si>
    <t>"průřez 60/40"18,0*0,0024</t>
  </si>
  <si>
    <t>"průřez 80/80"8,66*0,0064</t>
  </si>
  <si>
    <t>P01</t>
  </si>
  <si>
    <t>"průřez 60/40"6,96*0,0024</t>
  </si>
  <si>
    <t>"průřez 120/120"29,16*0,0144</t>
  </si>
  <si>
    <t>Součet</t>
  </si>
  <si>
    <t>5</t>
  </si>
  <si>
    <t>762083122</t>
  </si>
  <si>
    <t>Impregnace řeziva proti dřevokaznému hmyzu, houbám a plísním máčením třída ohrožení 3 a 4</t>
  </si>
  <si>
    <t>-1218040540</t>
  </si>
  <si>
    <t>Impregnace řeziva máčením proti dřevokaznému hmyzu, houbám a plísním, třída ohrožení 3 a 4 (dřevo v exteriéru)</t>
  </si>
  <si>
    <t>6</t>
  </si>
  <si>
    <t>762123110</t>
  </si>
  <si>
    <t>Montáž tesařských stěn vázaných z hraněného řeziva průřezové pl do 100 cm2</t>
  </si>
  <si>
    <t>m</t>
  </si>
  <si>
    <t>-509346578</t>
  </si>
  <si>
    <t>Montáž konstrukce stěn a příček vázaných z fošen, hranolů, hranolků, průřezové plochy do 100 cm2</t>
  </si>
  <si>
    <t>"OS-01 - 01-V"2,16*2</t>
  </si>
  <si>
    <t>"OS-01 - 02-V"2,40*1</t>
  </si>
  <si>
    <t>"OS-01 - 05-V"0,40*2</t>
  </si>
  <si>
    <t>"OS-01 - 06-V"0,46*2</t>
  </si>
  <si>
    <t>"OS-01 - 01-S"1,87*2</t>
  </si>
  <si>
    <t>"OS-01 - 02-S"0,75*4</t>
  </si>
  <si>
    <t>"OS-01 - 04-S"0,10*7</t>
  </si>
  <si>
    <t>"OS-01 - 05-S"1,00*2</t>
  </si>
  <si>
    <t>"OS-02 - 01-V"2,40*1</t>
  </si>
  <si>
    <t>"OS-02 - 02-V"2,70*1</t>
  </si>
  <si>
    <t>"OS-02 - 03-V"0,15*2</t>
  </si>
  <si>
    <t>"OS-02 - 04-V"2,16*1</t>
  </si>
  <si>
    <t>"OS-02 - 05-V"0,48*8</t>
  </si>
  <si>
    <t>"OS-02 - 02-S"2,07*2</t>
  </si>
  <si>
    <t>"OS-03 - 01-V "0,68*2</t>
  </si>
  <si>
    <t>"OS-03 - 02-V"2,16*1</t>
  </si>
  <si>
    <t>"OS-03 - 03-V "2,40*1</t>
  </si>
  <si>
    <t>"OS-03 - 04-V "0,92*1</t>
  </si>
  <si>
    <t>"OS-03 - 05-V "0,44*4</t>
  </si>
  <si>
    <t>"OS-03 - 01-S"2,07*2</t>
  </si>
  <si>
    <t>"OS-03 - 03-S"2,01*2</t>
  </si>
  <si>
    <t>"OS-04 - 01-V"2,40*1</t>
  </si>
  <si>
    <t>"OS-04 - 02-V"2,70*1</t>
  </si>
  <si>
    <t>"OS-04 - 03-V"0,15*2</t>
  </si>
  <si>
    <t>"OS-04 - 04-V"2,16*1</t>
  </si>
  <si>
    <t>"OS-04 - 05-V"0,48*4</t>
  </si>
  <si>
    <t>"OS-04 - 06-V"0,45*4</t>
  </si>
  <si>
    <t>"OS-04 - 02-S"2,07*3</t>
  </si>
  <si>
    <t>7</t>
  </si>
  <si>
    <t>60512125</t>
  </si>
  <si>
    <t>hranol stavební řezivo průřezu do 120cm2 do dl 6m</t>
  </si>
  <si>
    <t>-267433043</t>
  </si>
  <si>
    <t>0,487*1,15 'Přepočtené koeficientem množství</t>
  </si>
  <si>
    <t>8</t>
  </si>
  <si>
    <t>762123120</t>
  </si>
  <si>
    <t>Montáž tesařských stěn vázaných z hraněného řeziva průřezové pl přes 100 do 144 cm2</t>
  </si>
  <si>
    <t>1173070671</t>
  </si>
  <si>
    <t>Montáž konstrukce stěn a příček vázaných z fošen, hranolů, hranolků, průřezové plochy přes 100 do 144 cm2</t>
  </si>
  <si>
    <t>"OS-01 - 03-V"2,16*1</t>
  </si>
  <si>
    <t>"OS-01 - 03-S"0,75*1</t>
  </si>
  <si>
    <t>"OS-01 - 04-V"2,04*1</t>
  </si>
  <si>
    <t>"OS-02 - 01-S"2,07*3</t>
  </si>
  <si>
    <t>"OS-03 - 02-S"2,07*2</t>
  </si>
  <si>
    <t>"OS-04 - 01-S"2,07*3</t>
  </si>
  <si>
    <t>9</t>
  </si>
  <si>
    <t>67971570</t>
  </si>
  <si>
    <t>0,035*1,15 'Přepočtené koeficientem množství</t>
  </si>
  <si>
    <t>10</t>
  </si>
  <si>
    <t>60512130</t>
  </si>
  <si>
    <t>hranol stavební řezivo průřezu do 224cm2 do dl 6m</t>
  </si>
  <si>
    <t>1250002080</t>
  </si>
  <si>
    <t>0,268*1,15 'Přepočtené koeficientem množství</t>
  </si>
  <si>
    <t>11</t>
  </si>
  <si>
    <t>762195000</t>
  </si>
  <si>
    <t>Spojovací prostředky pro montáž stěn, příček, bednění stěn</t>
  </si>
  <si>
    <t>-368816222</t>
  </si>
  <si>
    <t>Spojovací prostředky stěn a příček hřebíky, svory, fixační prkna</t>
  </si>
  <si>
    <t>12</t>
  </si>
  <si>
    <t>762332131</t>
  </si>
  <si>
    <t>Montáž vázaných kcí krovů pravidelných z hraněného řeziva průřezové pl do 120 cm2</t>
  </si>
  <si>
    <t>1049266258</t>
  </si>
  <si>
    <t>Montáž vázaných konstrukcí krovů střech pultových, sedlových, valbových, stanových čtvercového nebo obdélníkového půdorysu z řeziva hraněného průřezové plochy do 120 cm2</t>
  </si>
  <si>
    <t>"S-01 - 01-V"1,50*12</t>
  </si>
  <si>
    <t>"S-01 - 02-V"2,70*2</t>
  </si>
  <si>
    <t>"S-01 - 03-V"2,70*1</t>
  </si>
  <si>
    <t>"S-01 - 01-S"0,05*4</t>
  </si>
  <si>
    <t>"S-01 - 02-S"0,18*2</t>
  </si>
  <si>
    <t>13</t>
  </si>
  <si>
    <t>1883769978</t>
  </si>
  <si>
    <t>0,098*1,15 'Přepočtené koeficientem množství</t>
  </si>
  <si>
    <t>14</t>
  </si>
  <si>
    <t>762341275</t>
  </si>
  <si>
    <t>Montáž bednění střech rovných a šikmých sklonu do 60° z desek dřevotřískových na pero a drážku</t>
  </si>
  <si>
    <t>-2057696608</t>
  </si>
  <si>
    <t>Montáž bednění střech rovných a šikmých sklonu do 60° s vyřezáním otvorů z desek dřevotřískových nebo dřevoštěpkových na pero a drážku</t>
  </si>
  <si>
    <t>60726274</t>
  </si>
  <si>
    <t>deska dřevoštěpková OSB 3 P+D nebroušená tl 18mm</t>
  </si>
  <si>
    <t>-669252072</t>
  </si>
  <si>
    <t>8,1*1,1 'Přepočtené koeficientem množství</t>
  </si>
  <si>
    <t>762395000</t>
  </si>
  <si>
    <t>Spojovací prostředky krovů, bednění, laťování, nadstřešních konstrukcí</t>
  </si>
  <si>
    <t>-822282565</t>
  </si>
  <si>
    <t>Spojovací prostředky krovů, bednění a laťování, nadstřešních konstrukcí svory, prkna, hřebíky, pásová ocel, vruty</t>
  </si>
  <si>
    <t>"bednění"2,7*1,5*2*0,018</t>
  </si>
  <si>
    <t>17</t>
  </si>
  <si>
    <t>762431024</t>
  </si>
  <si>
    <t>Obložení stěn z desek OSB tl 18 mm nebroušených na pero a drážku přibíjených</t>
  </si>
  <si>
    <t>-1685513016</t>
  </si>
  <si>
    <t>Obložení stěn z dřevoštěpkových desek OSB přibíjených na pero a drážku nebroušených, tloušťky desky 18 mm</t>
  </si>
  <si>
    <t>"OS-01"2,436*2,365</t>
  </si>
  <si>
    <t>"OS-02"2,418*2,385</t>
  </si>
  <si>
    <t>"OS-03"2,4*2,5</t>
  </si>
  <si>
    <t>"OS-04"2,418*2,385</t>
  </si>
  <si>
    <t>18</t>
  </si>
  <si>
    <t>762512245</t>
  </si>
  <si>
    <t>Montáž podlahové kce podkladové z desek dřevotřískových nebo cementotřískových šroubovaných na dřevo</t>
  </si>
  <si>
    <t>-396047164</t>
  </si>
  <si>
    <t>Podlahové konstrukce podkladové montáž z desek dřevotřískových, dřevoštěpkových nebo cementotřískových na podklad dřevěný šroubováním</t>
  </si>
  <si>
    <t>"P-01"2,7*2,16</t>
  </si>
  <si>
    <t>19</t>
  </si>
  <si>
    <t>60621153</t>
  </si>
  <si>
    <t>překližka vodovzdorná protiskl/hladká bříza tl 18mm</t>
  </si>
  <si>
    <t>344156639</t>
  </si>
  <si>
    <t>5,832*1,15 'Přepočtené koeficientem množství</t>
  </si>
  <si>
    <t>20</t>
  </si>
  <si>
    <t>762512261</t>
  </si>
  <si>
    <t>Montáž podlahové kce podkladového roštu</t>
  </si>
  <si>
    <t>-1038121712</t>
  </si>
  <si>
    <t>Podlahové konstrukce podkladové montáž roštu podkladového</t>
  </si>
  <si>
    <t>"P-01 - 01-V"2,40*2</t>
  </si>
  <si>
    <t>"P-01 - 02-V"2,16*2</t>
  </si>
  <si>
    <t>"P-01 - 03-V"1,02*2</t>
  </si>
  <si>
    <t>"P-01 - 04-V"2,16*1</t>
  </si>
  <si>
    <t>"P-01 - 05-V"2,16*4</t>
  </si>
  <si>
    <t>"P-01 - 06-V"2,40*3</t>
  </si>
  <si>
    <t>"P-01 - 07-V"0,58*12</t>
  </si>
  <si>
    <t>43416878</t>
  </si>
  <si>
    <t>0,017*1,15 'Přepočtené koeficientem množství</t>
  </si>
  <si>
    <t>22</t>
  </si>
  <si>
    <t>-822498660</t>
  </si>
  <si>
    <t>0,42*1,15 'Přepočtené koeficientem množství</t>
  </si>
  <si>
    <t>23</t>
  </si>
  <si>
    <t>762595001</t>
  </si>
  <si>
    <t>Spojovací prostředky pro položení dřevěných podlah a zakrytí kanálů</t>
  </si>
  <si>
    <t>-1713682768</t>
  </si>
  <si>
    <t>Spojovací prostředky podlah a podkladových konstrukcí hřebíky, vruty</t>
  </si>
  <si>
    <t>"P-01"2,4*2,4</t>
  </si>
  <si>
    <t>24</t>
  </si>
  <si>
    <t>762621120</t>
  </si>
  <si>
    <t>Osazení dveří tesařských jednokřídlových</t>
  </si>
  <si>
    <t>985227231</t>
  </si>
  <si>
    <t>"D-01"0,825*2,065</t>
  </si>
  <si>
    <t>25</t>
  </si>
  <si>
    <t>7626211M</t>
  </si>
  <si>
    <t>D-01 - dveřní křídlo včetně kování</t>
  </si>
  <si>
    <t>kus</t>
  </si>
  <si>
    <t>1665285869</t>
  </si>
  <si>
    <t>26</t>
  </si>
  <si>
    <t>7629212R</t>
  </si>
  <si>
    <t>1802026260</t>
  </si>
  <si>
    <t>27</t>
  </si>
  <si>
    <t>7629213R2</t>
  </si>
  <si>
    <t>1097626446</t>
  </si>
  <si>
    <t>"Pu-01"1,0*2,04</t>
  </si>
  <si>
    <t>28</t>
  </si>
  <si>
    <t>-1245324879</t>
  </si>
  <si>
    <t>29</t>
  </si>
  <si>
    <t>-1774437566</t>
  </si>
  <si>
    <t>"Pu-01 - 02-V"2,04*0,0024</t>
  </si>
  <si>
    <t>0,005*1,15 'Přepočtené koeficientem množství</t>
  </si>
  <si>
    <t>30</t>
  </si>
  <si>
    <t>998762101</t>
  </si>
  <si>
    <t>Přesun hmot tonážní pro kce tesařské v objektech v do 6 m</t>
  </si>
  <si>
    <t>2027253579</t>
  </si>
  <si>
    <t>Přesun hmot pro konstrukce tesařské stanovený z hmotnosti přesunovaného materiálu vodorovná dopravní vzdálenost do 50 m v objektech výšky do 6 m</t>
  </si>
  <si>
    <t>764</t>
  </si>
  <si>
    <t>Konstrukce klempířské</t>
  </si>
  <si>
    <t>31</t>
  </si>
  <si>
    <t>764212402</t>
  </si>
  <si>
    <t>Oplechování štítu závětrnou lištou z Pz plechu rš 200 mm</t>
  </si>
  <si>
    <t>791414464</t>
  </si>
  <si>
    <t>Oplechování střešních prvků z pozinkovaného plechu štítu závětrnou lištou rš 200 mm</t>
  </si>
  <si>
    <t>"S-01"1,5*4</t>
  </si>
  <si>
    <t>764212432</t>
  </si>
  <si>
    <t>Oplechování rovné okapové hrany z Pz plechu rš 200 mm</t>
  </si>
  <si>
    <t>606761637</t>
  </si>
  <si>
    <t>Oplechování střešních prvků z pozinkovaného plechu okapu okapovým plechem střechy rovné rš 200 mm</t>
  </si>
  <si>
    <t>"S-01"2,7*2</t>
  </si>
  <si>
    <t>33</t>
  </si>
  <si>
    <t>998764101</t>
  </si>
  <si>
    <t>Přesun hmot tonážní pro konstrukce klempířské v objektech v do 6 m</t>
  </si>
  <si>
    <t>-1059365185</t>
  </si>
  <si>
    <t>Přesun hmot pro konstrukce klempířské stanovený z hmotnosti přesunovaného materiálu vodorovná dopravní vzdálenost do 50 m v objektech výšky do 6 m</t>
  </si>
  <si>
    <t>765</t>
  </si>
  <si>
    <t>Krytina skládaná</t>
  </si>
  <si>
    <t>34</t>
  </si>
  <si>
    <t>765151001</t>
  </si>
  <si>
    <t>Montáž krytiny bitumenové ze šindelů na bednění sklonu do 20°</t>
  </si>
  <si>
    <t>-215347854</t>
  </si>
  <si>
    <t>Montáž krytiny bitumenové ze šindelů na bednění, sklonu do 20°</t>
  </si>
  <si>
    <t>35</t>
  </si>
  <si>
    <t>62866500</t>
  </si>
  <si>
    <t>šindel asfaltový na skelné vložce tvar obdélník barevný</t>
  </si>
  <si>
    <t>-112397826</t>
  </si>
  <si>
    <t>8,1*1,03 'Přepočtené koeficientem množství</t>
  </si>
  <si>
    <t>36</t>
  </si>
  <si>
    <t>765151021</t>
  </si>
  <si>
    <t>Montáž krytiny bitumenové okapová hrana ze šindelů</t>
  </si>
  <si>
    <t>-698356143</t>
  </si>
  <si>
    <t>Montáž krytiny bitumenové ze šindelů okapové hrany na plech</t>
  </si>
  <si>
    <t>37</t>
  </si>
  <si>
    <t>765151041</t>
  </si>
  <si>
    <t>Montáž krytiny bitumenové ze šindelů hřebene oboustranně z hřebenového dílu</t>
  </si>
  <si>
    <t>-894329910</t>
  </si>
  <si>
    <t>"S-01"2,7</t>
  </si>
  <si>
    <t>38</t>
  </si>
  <si>
    <t>62852007</t>
  </si>
  <si>
    <t>hřebenáč bitumenový š 500mm</t>
  </si>
  <si>
    <t>-61622834</t>
  </si>
  <si>
    <t>2,7*1,151 'Přepočtené koeficientem množství</t>
  </si>
  <si>
    <t>39</t>
  </si>
  <si>
    <t>765151061</t>
  </si>
  <si>
    <t>Montáž krytiny bitumenové štítová hrana plechem ze šindelů</t>
  </si>
  <si>
    <t>-726787069</t>
  </si>
  <si>
    <t>Montáž krytiny bitumenové ze šindelů štítové hrany plechem</t>
  </si>
  <si>
    <t>40</t>
  </si>
  <si>
    <t>998765101</t>
  </si>
  <si>
    <t>Přesun hmot tonážní pro krytiny skládané v objektech v do 6 m</t>
  </si>
  <si>
    <t>371224895</t>
  </si>
  <si>
    <t>Přesun hmot pro krytiny skládané stanovený z hmotnosti přesunovaného materiálu vodorovná dopravní vzdálenost do 50 m na objektech výšky do 6 m</t>
  </si>
  <si>
    <t>766</t>
  </si>
  <si>
    <t>Konstrukce truhlářské</t>
  </si>
  <si>
    <t>41</t>
  </si>
  <si>
    <t>766412213</t>
  </si>
  <si>
    <t>Montáž obložení stěn pl přes 5 m2 palubkami z měkkého dřeva š přes 80 do 100 mm</t>
  </si>
  <si>
    <t>668385799</t>
  </si>
  <si>
    <t>Montáž obložení stěn palubkami na pero a drážku plochy přes 5 m2 z měkkého dřeva, šířky přes 80 do 100 mm</t>
  </si>
  <si>
    <t>42</t>
  </si>
  <si>
    <t>61191120</t>
  </si>
  <si>
    <t>palubky obkladové smrk profil klasický 12,5x96mm jakost A/B</t>
  </si>
  <si>
    <t>1976724459</t>
  </si>
  <si>
    <t>23,295*1,1 'Přepočtené koeficientem množství</t>
  </si>
  <si>
    <t>43</t>
  </si>
  <si>
    <t>766660727</t>
  </si>
  <si>
    <t>Montáž dveřního interiérového kování - vrchní zástrče</t>
  </si>
  <si>
    <t>712476339</t>
  </si>
  <si>
    <t>Montáž dveřních doplňků dveřního kování interiérového vrchní zástrče</t>
  </si>
  <si>
    <t>"Pu-02"2+2</t>
  </si>
  <si>
    <t>44</t>
  </si>
  <si>
    <t>549163R</t>
  </si>
  <si>
    <t>WRK 280c Zástrč zasouvací s dřev. koncovkou 280x80mm</t>
  </si>
  <si>
    <t>1493899211</t>
  </si>
  <si>
    <t>45</t>
  </si>
  <si>
    <t>766699762</t>
  </si>
  <si>
    <t>Montáž překrytí stěnových spár lištou rohovou</t>
  </si>
  <si>
    <t>565835227</t>
  </si>
  <si>
    <t>Montáž ostatních truhlářských konstrukcí překrytí spár stěn lištou rohovou</t>
  </si>
  <si>
    <t>46</t>
  </si>
  <si>
    <t>RMAT0001</t>
  </si>
  <si>
    <t>rohová lišta 52x52mm</t>
  </si>
  <si>
    <t>1011933986</t>
  </si>
  <si>
    <t>8,98*1,1 'Přepočtené koeficientem množství</t>
  </si>
  <si>
    <t>47</t>
  </si>
  <si>
    <t>998766101</t>
  </si>
  <si>
    <t>Přesun hmot tonážní pro kce truhlářské v objektech v do 6 m</t>
  </si>
  <si>
    <t>1159339749</t>
  </si>
  <si>
    <t>Přesun hmot pro konstrukce truhlářské stanovený z hmotnosti přesunovaného materiálu vodorovná dopravní vzdálenost do 50 m v objektech výšky do 6 m</t>
  </si>
  <si>
    <t>767</t>
  </si>
  <si>
    <t>Konstrukce zámečnické</t>
  </si>
  <si>
    <t>48</t>
  </si>
  <si>
    <t>767995111</t>
  </si>
  <si>
    <t>Montáž atypických zámečnických konstrukcí hm do 5 kg</t>
  </si>
  <si>
    <t>kg</t>
  </si>
  <si>
    <t>-1286465833</t>
  </si>
  <si>
    <t>Montáž ostatních atypických zámečnických konstrukcí hmotnosti do 5 kg</t>
  </si>
  <si>
    <t>"Pu-02 konzole"5*1,0</t>
  </si>
  <si>
    <t>"Pu-01 panty"5,0</t>
  </si>
  <si>
    <t>49</t>
  </si>
  <si>
    <t>767R1</t>
  </si>
  <si>
    <t>L profil 250x300mm, nosnost 24 kg</t>
  </si>
  <si>
    <t>707769135</t>
  </si>
  <si>
    <t>50</t>
  </si>
  <si>
    <t>767R2</t>
  </si>
  <si>
    <t>Pant nerezový 100x72mm</t>
  </si>
  <si>
    <t>-1762481455</t>
  </si>
  <si>
    <t>51</t>
  </si>
  <si>
    <t>767R3</t>
  </si>
  <si>
    <t>D+M regálový systém ( 3x nástěnná lišta, 10x konzola, 5x police LTD Lamino tl. 18mm rozměr 550x300mm)</t>
  </si>
  <si>
    <t>kpl</t>
  </si>
  <si>
    <t>1490902670</t>
  </si>
  <si>
    <t>D+M regálový systém</t>
  </si>
  <si>
    <t>52</t>
  </si>
  <si>
    <t>998767101</t>
  </si>
  <si>
    <t>Přesun hmot tonážní pro zámečnické konstrukce v objektech v do 6 m</t>
  </si>
  <si>
    <t>-1020727864</t>
  </si>
  <si>
    <t>Přesun hmot pro zámečnické konstrukce stanovený z hmotnosti přesunovaného materiálu vodorovná dopravní vzdálenost do 50 m v objektech výšky do 6 m</t>
  </si>
  <si>
    <t>783</t>
  </si>
  <si>
    <t>Dokončovací práce - nátěry</t>
  </si>
  <si>
    <t>53</t>
  </si>
  <si>
    <t>783101203</t>
  </si>
  <si>
    <t>Jemné obroušení podkladu truhlářských konstrukcí před provedením nátěru</t>
  </si>
  <si>
    <t>-1670035882</t>
  </si>
  <si>
    <t>Příprava podkladu truhlářských konstrukcí před provedením nátěru broušení smirkovým papírem nebo plátnem jemné</t>
  </si>
  <si>
    <t>54</t>
  </si>
  <si>
    <t>783113111</t>
  </si>
  <si>
    <t>Jednonásobný napouštěcí syntetický nátěr s biocidní přísadou truhlářských konstrukcí</t>
  </si>
  <si>
    <t>-1821708160</t>
  </si>
  <si>
    <t>Napouštěcí nátěr truhlářských konstrukcí jednonásobný fungicidní syntetický</t>
  </si>
  <si>
    <t>oboustranný nátěr palubek</t>
  </si>
  <si>
    <t>"OS-01"2,436*2,365*2</t>
  </si>
  <si>
    <t>"OS-02"2,418*2,385*2</t>
  </si>
  <si>
    <t>"OS-03"2,4*2,5*2</t>
  </si>
  <si>
    <t>"OS-04"2,418*2,385*2</t>
  </si>
  <si>
    <t>55</t>
  </si>
  <si>
    <t>783118211</t>
  </si>
  <si>
    <t>Lakovací dvojnásobný syntetický nátěr truhlářských konstrukcí s mezibroušením</t>
  </si>
  <si>
    <t>1623820159</t>
  </si>
  <si>
    <t>Lakovací nátěr truhlářských konstrukcí dvojnásobný s mezibroušením syntetický</t>
  </si>
  <si>
    <t>02 - Elektroinstalace</t>
  </si>
  <si>
    <t xml:space="preserve">    741 - Elektroinstalace - silnoproud</t>
  </si>
  <si>
    <t>741</t>
  </si>
  <si>
    <t>Elektroinstalace - silnoproud</t>
  </si>
  <si>
    <t>741110511</t>
  </si>
  <si>
    <t>Montáž lišta a kanálek vkládací šířky do 60 mm s víčkem</t>
  </si>
  <si>
    <t>-2040028689</t>
  </si>
  <si>
    <t>Montáž lišt a kanálků elektroinstalačních se spojkami, ohyby a rohy a s nasunutím do krabic vkládacích s víčkem, šířky do 60 mm</t>
  </si>
  <si>
    <t>RMAT0008</t>
  </si>
  <si>
    <t>lišta elektroinstalační 40×20 imitace dřeva světlá</t>
  </si>
  <si>
    <t>-1591540814</t>
  </si>
  <si>
    <t>25*1,05 'Přepočtené koeficientem množství</t>
  </si>
  <si>
    <t>741122211</t>
  </si>
  <si>
    <t>Montáž kabel Cu plný kulatý žíla 3x1,5 až 6 mm2 uložený volně (např. CYKY)</t>
  </si>
  <si>
    <t>505305060</t>
  </si>
  <si>
    <t>Montáž kabelů měděných bez ukončení uložených volně nebo v liště plných kulatých (např. CYKY) počtu a průřezu žil 3x1,5 až 6 mm2</t>
  </si>
  <si>
    <t>25*1,2 'Přepočtené koeficientem množství</t>
  </si>
  <si>
    <t>34111030</t>
  </si>
  <si>
    <t>kabel instalační jádro Cu plné izolace PVC plášť PVC 450/750V (CYKY) 3x1,5mm2</t>
  </si>
  <si>
    <t>-811967093</t>
  </si>
  <si>
    <t>30*1,15 'Přepočtené koeficientem množství</t>
  </si>
  <si>
    <t>741210001</t>
  </si>
  <si>
    <t>Montáž rozvodnice oceloplechová nebo plastová běžná do 20 kg</t>
  </si>
  <si>
    <t>1969990665</t>
  </si>
  <si>
    <t>Montáž rozvodnic oceloplechových nebo plastových bez zapojení vodičů běžných, hmotnosti do 20 kg</t>
  </si>
  <si>
    <t>ABB.1SLM004102A3104</t>
  </si>
  <si>
    <t>Rozvodnice nástěnná IP41/18M, Mistral41W vč. N/PE, plná dvířka</t>
  </si>
  <si>
    <t>-1359758933</t>
  </si>
  <si>
    <t>741310031</t>
  </si>
  <si>
    <t>Montáž spínač nástěnný 1-jednopólový prostředí venkovní/mokré se zapojením vodičů</t>
  </si>
  <si>
    <t>592575737</t>
  </si>
  <si>
    <t>Montáž spínačů jedno nebo dvoupólových nástěnných se zapojením vodičů, pro prostředí venkovní nebo mokré spínačů, řazení 1-jednopólových</t>
  </si>
  <si>
    <t>ABB.355301929B</t>
  </si>
  <si>
    <t>Spínač jednopólový, řazení 1, IP44 Praktik</t>
  </si>
  <si>
    <t>816852852</t>
  </si>
  <si>
    <t>741313051</t>
  </si>
  <si>
    <t>Montáž zásuvek nástěnných šroubové připojení 3P+PE se zapojením vodičů</t>
  </si>
  <si>
    <t>1934860745</t>
  </si>
  <si>
    <t>Montáž zásuvek domovních se zapojením vodičů šroubové připojení nástěnných do 25 A, provedení 3P + PE</t>
  </si>
  <si>
    <t>RMAT0002</t>
  </si>
  <si>
    <t>zásuvka jednonásobná IP 44, s ochranným kolíkem, s víčkem Praktik Bílá</t>
  </si>
  <si>
    <t>-1231569402</t>
  </si>
  <si>
    <t>741313084</t>
  </si>
  <si>
    <t>Montáž zásuvka chráněná v krabici šroubové připojení 3P+PE prostředí venkovní, mokré se zapojením vodičů</t>
  </si>
  <si>
    <t>655792393</t>
  </si>
  <si>
    <t>Montáž zásuvek domovních se zapojením vodičů šroubové připojení venkovní nebo mokré, provedení 3P + PE</t>
  </si>
  <si>
    <t>RMAT0011</t>
  </si>
  <si>
    <t>zásuvka kompletní venkovní CEE</t>
  </si>
  <si>
    <t>-1181619770</t>
  </si>
  <si>
    <t>741320103</t>
  </si>
  <si>
    <t>Montáž jističů jednopólových nn do 25 A s krytem se zapojením vodičů</t>
  </si>
  <si>
    <t>-174165522</t>
  </si>
  <si>
    <t>Montáž jističů se zapojením vodičů jednopólových nn do 25 A s krytem</t>
  </si>
  <si>
    <t>RMAT0005</t>
  </si>
  <si>
    <t>jistič jednopólový LMF-10C-1N-030A</t>
  </si>
  <si>
    <t>-478129737</t>
  </si>
  <si>
    <t>RMAT0006</t>
  </si>
  <si>
    <t>jistič jednopólový LMF-16B-1N-030A</t>
  </si>
  <si>
    <t>115752088</t>
  </si>
  <si>
    <t>741320165</t>
  </si>
  <si>
    <t>Montáž jističů třípólových nn do 25 A ve skříni se zapojením vodičů</t>
  </si>
  <si>
    <t>498866063</t>
  </si>
  <si>
    <t>Montáž jističů se zapojením vodičů třípólových nn do 25 A ve skříni</t>
  </si>
  <si>
    <t>RMAT0003</t>
  </si>
  <si>
    <t>jistič třípólový  25A/B-3</t>
  </si>
  <si>
    <t>1128641447</t>
  </si>
  <si>
    <t>741322061</t>
  </si>
  <si>
    <t>Montáž svodiče přepětí nn typ 2 třípólových jednodílných se zapojením vodičů</t>
  </si>
  <si>
    <t>-1728824066</t>
  </si>
  <si>
    <t>Montáž přepěťových ochran nn se zapojením vodičů svodiče přepětí – typ 2 třípólových jednodílných</t>
  </si>
  <si>
    <t>RMAT0004</t>
  </si>
  <si>
    <t>svodič přepětí SVC-350-3N-MZ</t>
  </si>
  <si>
    <t>-389542049</t>
  </si>
  <si>
    <t>741331032</t>
  </si>
  <si>
    <t>Montáž elektroměru třífázového bez zapojení vodičů</t>
  </si>
  <si>
    <t>713882287</t>
  </si>
  <si>
    <t>Montáž měřicích přístrojů bez zapojení vodičů elektroměru třífázového</t>
  </si>
  <si>
    <t>elektroměr třífázový DTS 353 4M, PŘÍMÉ MĚŘENÍ 5-80A, LCD</t>
  </si>
  <si>
    <t>1659259240</t>
  </si>
  <si>
    <t>741372062</t>
  </si>
  <si>
    <t>Montáž svítidlo LED interiérové přisazené stropní hranaté nebo kruhové přes 0,09 do 0,36 m2 se zapojením vodičů</t>
  </si>
  <si>
    <t>-1938817833</t>
  </si>
  <si>
    <t>Montáž svítidel s integrovaným zdrojem LED se zapojením vodičů interiérových přisazených stropních hranatých nebo kruhových, plochy přes 0,09 do 0,36 m2</t>
  </si>
  <si>
    <t>RMAT0009</t>
  </si>
  <si>
    <t>Svítidlo stropní přisazené DP VAL 1800 34W 4000K IP65</t>
  </si>
  <si>
    <t>278372032</t>
  </si>
  <si>
    <t>741378001</t>
  </si>
  <si>
    <t>Zřízení upevňovacích bodů pro svítidlo s osazením závěsného háku v dřevěných stropech</t>
  </si>
  <si>
    <t>877854593</t>
  </si>
  <si>
    <t>Zřízení upevňovacích bodů pro svítidla s vyvrtáním díry s osazením závěsného háku v dřevěných stropech</t>
  </si>
  <si>
    <t>RMAT0010</t>
  </si>
  <si>
    <t>hák s vrutem Zn</t>
  </si>
  <si>
    <t>1991890567</t>
  </si>
  <si>
    <t>741810001</t>
  </si>
  <si>
    <t>Celková prohlídka elektrického rozvodu a zařízení do 100 000,- Kč</t>
  </si>
  <si>
    <t>637633630</t>
  </si>
  <si>
    <t>Zkoušky a prohlídky elektrických rozvodů a zařízení celková prohlídka a vyhotovení revizní zprávy pro objem montážních prací do 100 tis. Kč</t>
  </si>
  <si>
    <t>741910601</t>
  </si>
  <si>
    <t>Montáž příchytka plastová do 4 otvorů</t>
  </si>
  <si>
    <t>1500372817</t>
  </si>
  <si>
    <t>Montáž ostatních nosných prvků příchytek plastových, počtu otvorů do 4</t>
  </si>
  <si>
    <t>RMAT0012</t>
  </si>
  <si>
    <t>příchytka plastová s třmenem</t>
  </si>
  <si>
    <t>220645900</t>
  </si>
  <si>
    <t>741920511</t>
  </si>
  <si>
    <t>Montáž nehořlavé izolační podložky na hořlavý povrch při montáži elektroinstalačních materiálů</t>
  </si>
  <si>
    <t>1724569595</t>
  </si>
  <si>
    <t>RMAT0007</t>
  </si>
  <si>
    <t>podložka izolační 240x240x3mm</t>
  </si>
  <si>
    <t>579341630</t>
  </si>
  <si>
    <t>998741101</t>
  </si>
  <si>
    <t>Přesun hmot tonážní pro silnoproud v objektech v do 6 m</t>
  </si>
  <si>
    <t>1196907959</t>
  </si>
  <si>
    <t>Přesun hmot pro silnoproud stanovený z hmotnosti přesunovaného materiálu vodorovná dopravní vzdálenost do 50 m v objektech výšky do 6 m</t>
  </si>
  <si>
    <t>Montáž vnějšího pultu š 1,0 m z voděodolné překližky tl18mm</t>
  </si>
  <si>
    <t>Montáž vnějšího pultu š 1,0 m z  z voděodolné překližky tl18mm</t>
  </si>
  <si>
    <t>Montáž vnitřního pultu š přes 0,52 m z voděodolné překližky tl18mm</t>
  </si>
  <si>
    <t>Montáž vnitřního pultu š přes 0,52 mz voděodolné překližky tl18mm</t>
  </si>
  <si>
    <t>"Pu-02"0,52*2,4 + 2,4*0,4</t>
  </si>
  <si>
    <t>4,248*1,15 'Přepočtené koeficientem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</si>
</sst>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9" fontId="22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2" fillId="6" borderId="22" xfId="0" applyFont="1" applyFill="1" applyBorder="1" applyAlignment="1" applyProtection="1">
      <alignment horizontal="left" vertical="center" wrapText="1"/>
      <protection locked="0"/>
    </xf>
    <xf numFmtId="0" fontId="22" fillId="6" borderId="22" xfId="0" applyFont="1" applyFill="1" applyBorder="1" applyAlignment="1" applyProtection="1">
      <alignment horizontal="center" vertical="center" wrapText="1"/>
      <protection locked="0"/>
    </xf>
    <xf numFmtId="167" fontId="22" fillId="6" borderId="22" xfId="0" applyNumberFormat="1" applyFont="1" applyFill="1" applyBorder="1" applyAlignment="1" applyProtection="1">
      <alignment vertical="center"/>
      <protection locked="0"/>
    </xf>
    <xf numFmtId="4" fontId="22" fillId="6" borderId="22" xfId="0" applyNumberFormat="1" applyFont="1" applyFill="1" applyBorder="1" applyAlignment="1" applyProtection="1">
      <alignment vertical="center"/>
      <protection locked="0"/>
    </xf>
    <xf numFmtId="0" fontId="0" fillId="6" borderId="0" xfId="0" applyFill="1" applyAlignment="1">
      <alignment vertical="center"/>
    </xf>
    <xf numFmtId="0" fontId="35" fillId="6" borderId="0" xfId="0" applyFont="1" applyFill="1" applyAlignment="1">
      <alignment horizontal="left" vertical="center" wrapText="1"/>
    </xf>
    <xf numFmtId="0" fontId="0" fillId="6" borderId="0" xfId="0" applyFill="1" applyAlignment="1" applyProtection="1">
      <alignment vertical="center"/>
      <protection locked="0"/>
    </xf>
    <xf numFmtId="0" fontId="9" fillId="6" borderId="0" xfId="0" applyFont="1" applyFill="1" applyAlignment="1">
      <alignment horizontal="left" vertical="center"/>
    </xf>
    <xf numFmtId="0" fontId="9" fillId="6" borderId="0" xfId="0" applyFont="1" applyFill="1" applyAlignment="1">
      <alignment horizontal="left" vertical="center" wrapText="1"/>
    </xf>
    <xf numFmtId="0" fontId="9" fillId="6" borderId="0" xfId="0" applyFont="1" applyFill="1" applyAlignment="1">
      <alignment vertical="center"/>
    </xf>
    <xf numFmtId="167" fontId="9" fillId="6" borderId="0" xfId="0" applyNumberFormat="1" applyFont="1" applyFill="1" applyAlignment="1">
      <alignment vertical="center"/>
    </xf>
    <xf numFmtId="0" fontId="9" fillId="6" borderId="0" xfId="0" applyFont="1" applyFill="1" applyAlignment="1" applyProtection="1">
      <alignment vertical="center"/>
      <protection locked="0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2" fillId="0" borderId="22" xfId="0" applyFont="1" applyFill="1" applyBorder="1" applyAlignment="1" applyProtection="1">
      <alignment horizontal="center" vertical="center"/>
      <protection locked="0"/>
    </xf>
    <xf numFmtId="0" fontId="36" fillId="0" borderId="22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 wrapText="1"/>
    </xf>
    <xf numFmtId="167" fontId="22" fillId="0" borderId="22" xfId="0" applyNumberFormat="1" applyFont="1" applyFill="1" applyBorder="1" applyAlignment="1" applyProtection="1">
      <alignment vertical="center"/>
      <protection locked="0"/>
    </xf>
    <xf numFmtId="167" fontId="9" fillId="0" borderId="0" xfId="0" applyNumberFormat="1" applyFont="1" applyFill="1" applyAlignment="1">
      <alignment vertical="center"/>
    </xf>
    <xf numFmtId="167" fontId="36" fillId="0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01" t="s">
        <v>5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32" t="s">
        <v>14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R5" s="19"/>
      <c r="BE5" s="229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33" t="s">
        <v>17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R6" s="19"/>
      <c r="BE6" s="230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30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30"/>
      <c r="BS8" s="16" t="s">
        <v>6</v>
      </c>
    </row>
    <row r="9" spans="1:74" ht="14.45" customHeight="1">
      <c r="B9" s="19"/>
      <c r="AR9" s="19"/>
      <c r="BE9" s="230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30"/>
      <c r="BS10" s="16" t="s">
        <v>6</v>
      </c>
    </row>
    <row r="11" spans="1:74" ht="18.399999999999999" customHeight="1">
      <c r="B11" s="19"/>
      <c r="E11" s="24" t="s">
        <v>21</v>
      </c>
      <c r="AK11" s="26" t="s">
        <v>26</v>
      </c>
      <c r="AN11" s="24" t="s">
        <v>1</v>
      </c>
      <c r="AR11" s="19"/>
      <c r="BE11" s="230"/>
      <c r="BS11" s="16" t="s">
        <v>6</v>
      </c>
    </row>
    <row r="12" spans="1:74" ht="6.95" customHeight="1">
      <c r="B12" s="19"/>
      <c r="AR12" s="19"/>
      <c r="BE12" s="230"/>
      <c r="BS12" s="16" t="s">
        <v>6</v>
      </c>
    </row>
    <row r="13" spans="1:74" ht="12" customHeight="1">
      <c r="B13" s="19"/>
      <c r="D13" s="26" t="s">
        <v>27</v>
      </c>
      <c r="AK13" s="26" t="s">
        <v>25</v>
      </c>
      <c r="AN13" s="28" t="s">
        <v>28</v>
      </c>
      <c r="AR13" s="19"/>
      <c r="BE13" s="230"/>
      <c r="BS13" s="16" t="s">
        <v>6</v>
      </c>
    </row>
    <row r="14" spans="1:74" ht="12.75">
      <c r="B14" s="19"/>
      <c r="E14" s="234" t="s">
        <v>28</v>
      </c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6" t="s">
        <v>26</v>
      </c>
      <c r="AN14" s="28" t="s">
        <v>28</v>
      </c>
      <c r="AR14" s="19"/>
      <c r="BE14" s="230"/>
      <c r="BS14" s="16" t="s">
        <v>6</v>
      </c>
    </row>
    <row r="15" spans="1:74" ht="6.95" customHeight="1">
      <c r="B15" s="19"/>
      <c r="AR15" s="19"/>
      <c r="BE15" s="230"/>
      <c r="BS15" s="16" t="s">
        <v>3</v>
      </c>
    </row>
    <row r="16" spans="1:74" ht="12" customHeight="1">
      <c r="B16" s="19"/>
      <c r="D16" s="26" t="s">
        <v>29</v>
      </c>
      <c r="AK16" s="26" t="s">
        <v>25</v>
      </c>
      <c r="AN16" s="24" t="s">
        <v>1</v>
      </c>
      <c r="AR16" s="19"/>
      <c r="BE16" s="230"/>
      <c r="BS16" s="16" t="s">
        <v>3</v>
      </c>
    </row>
    <row r="17" spans="2:71" ht="18.399999999999999" customHeight="1">
      <c r="B17" s="19"/>
      <c r="E17" s="24" t="s">
        <v>21</v>
      </c>
      <c r="AK17" s="26" t="s">
        <v>26</v>
      </c>
      <c r="AN17" s="24" t="s">
        <v>1</v>
      </c>
      <c r="AR17" s="19"/>
      <c r="BE17" s="230"/>
      <c r="BS17" s="16" t="s">
        <v>30</v>
      </c>
    </row>
    <row r="18" spans="2:71" ht="6.95" customHeight="1">
      <c r="B18" s="19"/>
      <c r="AR18" s="19"/>
      <c r="BE18" s="230"/>
      <c r="BS18" s="16" t="s">
        <v>6</v>
      </c>
    </row>
    <row r="19" spans="2:71" ht="12" customHeight="1">
      <c r="B19" s="19"/>
      <c r="D19" s="26" t="s">
        <v>31</v>
      </c>
      <c r="AK19" s="26" t="s">
        <v>25</v>
      </c>
      <c r="AN19" s="24" t="s">
        <v>1</v>
      </c>
      <c r="AR19" s="19"/>
      <c r="BE19" s="230"/>
      <c r="BS19" s="16" t="s">
        <v>6</v>
      </c>
    </row>
    <row r="20" spans="2:71" ht="18.399999999999999" customHeight="1">
      <c r="B20" s="19"/>
      <c r="E20" s="24" t="s">
        <v>21</v>
      </c>
      <c r="AK20" s="26" t="s">
        <v>26</v>
      </c>
      <c r="AN20" s="24" t="s">
        <v>1</v>
      </c>
      <c r="AR20" s="19"/>
      <c r="BE20" s="230"/>
      <c r="BS20" s="16" t="s">
        <v>30</v>
      </c>
    </row>
    <row r="21" spans="2:71" ht="6.95" customHeight="1">
      <c r="B21" s="19"/>
      <c r="AR21" s="19"/>
      <c r="BE21" s="230"/>
    </row>
    <row r="22" spans="2:71" ht="12" customHeight="1">
      <c r="B22" s="19"/>
      <c r="D22" s="26" t="s">
        <v>32</v>
      </c>
      <c r="AR22" s="19"/>
      <c r="BE22" s="230"/>
    </row>
    <row r="23" spans="2:71" ht="16.5" customHeight="1">
      <c r="B23" s="19"/>
      <c r="E23" s="236" t="s">
        <v>1</v>
      </c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R23" s="19"/>
      <c r="BE23" s="230"/>
    </row>
    <row r="24" spans="2:71" ht="6.95" customHeight="1">
      <c r="B24" s="19"/>
      <c r="AR24" s="19"/>
      <c r="BE24" s="230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30"/>
    </row>
    <row r="26" spans="2:71" s="1" customFormat="1" ht="25.9" customHeight="1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37">
        <f>ROUND(AG94,2)</f>
        <v>0</v>
      </c>
      <c r="AL26" s="238"/>
      <c r="AM26" s="238"/>
      <c r="AN26" s="238"/>
      <c r="AO26" s="238"/>
      <c r="AR26" s="31"/>
      <c r="BE26" s="230"/>
    </row>
    <row r="27" spans="2:71" s="1" customFormat="1" ht="6.95" customHeight="1">
      <c r="B27" s="31"/>
      <c r="AR27" s="31"/>
      <c r="BE27" s="230"/>
    </row>
    <row r="28" spans="2:71" s="1" customFormat="1" ht="12.75">
      <c r="B28" s="31"/>
      <c r="L28" s="239" t="s">
        <v>34</v>
      </c>
      <c r="M28" s="239"/>
      <c r="N28" s="239"/>
      <c r="O28" s="239"/>
      <c r="P28" s="239"/>
      <c r="W28" s="239" t="s">
        <v>35</v>
      </c>
      <c r="X28" s="239"/>
      <c r="Y28" s="239"/>
      <c r="Z28" s="239"/>
      <c r="AA28" s="239"/>
      <c r="AB28" s="239"/>
      <c r="AC28" s="239"/>
      <c r="AD28" s="239"/>
      <c r="AE28" s="239"/>
      <c r="AK28" s="239" t="s">
        <v>36</v>
      </c>
      <c r="AL28" s="239"/>
      <c r="AM28" s="239"/>
      <c r="AN28" s="239"/>
      <c r="AO28" s="239"/>
      <c r="AR28" s="31"/>
      <c r="BE28" s="230"/>
    </row>
    <row r="29" spans="2:71" s="2" customFormat="1" ht="14.45" customHeight="1">
      <c r="B29" s="35"/>
      <c r="D29" s="26" t="s">
        <v>37</v>
      </c>
      <c r="F29" s="26" t="s">
        <v>38</v>
      </c>
      <c r="L29" s="224">
        <v>0.21</v>
      </c>
      <c r="M29" s="223"/>
      <c r="N29" s="223"/>
      <c r="O29" s="223"/>
      <c r="P29" s="223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K29" s="222">
        <f>ROUND(AV94, 2)</f>
        <v>0</v>
      </c>
      <c r="AL29" s="223"/>
      <c r="AM29" s="223"/>
      <c r="AN29" s="223"/>
      <c r="AO29" s="223"/>
      <c r="AR29" s="35"/>
      <c r="BE29" s="231"/>
    </row>
    <row r="30" spans="2:71" s="2" customFormat="1" ht="14.45" customHeight="1">
      <c r="B30" s="35"/>
      <c r="F30" s="26" t="s">
        <v>39</v>
      </c>
      <c r="L30" s="224">
        <v>0.15</v>
      </c>
      <c r="M30" s="223"/>
      <c r="N30" s="223"/>
      <c r="O30" s="223"/>
      <c r="P30" s="223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K30" s="222">
        <f>ROUND(AW94, 2)</f>
        <v>0</v>
      </c>
      <c r="AL30" s="223"/>
      <c r="AM30" s="223"/>
      <c r="AN30" s="223"/>
      <c r="AO30" s="223"/>
      <c r="AR30" s="35"/>
      <c r="BE30" s="231"/>
    </row>
    <row r="31" spans="2:71" s="2" customFormat="1" ht="14.45" hidden="1" customHeight="1">
      <c r="B31" s="35"/>
      <c r="F31" s="26" t="s">
        <v>40</v>
      </c>
      <c r="L31" s="224">
        <v>0.21</v>
      </c>
      <c r="M31" s="223"/>
      <c r="N31" s="223"/>
      <c r="O31" s="223"/>
      <c r="P31" s="223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K31" s="222">
        <v>0</v>
      </c>
      <c r="AL31" s="223"/>
      <c r="AM31" s="223"/>
      <c r="AN31" s="223"/>
      <c r="AO31" s="223"/>
      <c r="AR31" s="35"/>
      <c r="BE31" s="231"/>
    </row>
    <row r="32" spans="2:71" s="2" customFormat="1" ht="14.45" hidden="1" customHeight="1">
      <c r="B32" s="35"/>
      <c r="F32" s="26" t="s">
        <v>41</v>
      </c>
      <c r="L32" s="224">
        <v>0.15</v>
      </c>
      <c r="M32" s="223"/>
      <c r="N32" s="223"/>
      <c r="O32" s="223"/>
      <c r="P32" s="223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K32" s="222">
        <v>0</v>
      </c>
      <c r="AL32" s="223"/>
      <c r="AM32" s="223"/>
      <c r="AN32" s="223"/>
      <c r="AO32" s="223"/>
      <c r="AR32" s="35"/>
      <c r="BE32" s="231"/>
    </row>
    <row r="33" spans="2:57" s="2" customFormat="1" ht="14.45" hidden="1" customHeight="1">
      <c r="B33" s="35"/>
      <c r="F33" s="26" t="s">
        <v>42</v>
      </c>
      <c r="L33" s="224">
        <v>0</v>
      </c>
      <c r="M33" s="223"/>
      <c r="N33" s="223"/>
      <c r="O33" s="223"/>
      <c r="P33" s="223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K33" s="222">
        <v>0</v>
      </c>
      <c r="AL33" s="223"/>
      <c r="AM33" s="223"/>
      <c r="AN33" s="223"/>
      <c r="AO33" s="223"/>
      <c r="AR33" s="35"/>
      <c r="BE33" s="231"/>
    </row>
    <row r="34" spans="2:57" s="1" customFormat="1" ht="6.95" customHeight="1">
      <c r="B34" s="31"/>
      <c r="AR34" s="31"/>
      <c r="BE34" s="230"/>
    </row>
    <row r="35" spans="2:57" s="1" customFormat="1" ht="25.9" customHeight="1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25" t="s">
        <v>45</v>
      </c>
      <c r="Y35" s="226"/>
      <c r="Z35" s="226"/>
      <c r="AA35" s="226"/>
      <c r="AB35" s="226"/>
      <c r="AC35" s="38"/>
      <c r="AD35" s="38"/>
      <c r="AE35" s="38"/>
      <c r="AF35" s="38"/>
      <c r="AG35" s="38"/>
      <c r="AH35" s="38"/>
      <c r="AI35" s="38"/>
      <c r="AJ35" s="38"/>
      <c r="AK35" s="227">
        <f>SUM(AK26:AK33)</f>
        <v>0</v>
      </c>
      <c r="AL35" s="226"/>
      <c r="AM35" s="226"/>
      <c r="AN35" s="226"/>
      <c r="AO35" s="228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52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230418</v>
      </c>
      <c r="AR84" s="47"/>
    </row>
    <row r="85" spans="1:91" s="4" customFormat="1" ht="36.950000000000003" customHeight="1">
      <c r="B85" s="48"/>
      <c r="C85" s="49" t="s">
        <v>16</v>
      </c>
      <c r="L85" s="213" t="str">
        <f>K6</f>
        <v>Dřevěný domek Krnov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215" t="str">
        <f>IF(AN8= "","",AN8)</f>
        <v>18. 4. 2023</v>
      </c>
      <c r="AN87" s="215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29</v>
      </c>
      <c r="AM89" s="216" t="str">
        <f>IF(E17="","",E17)</f>
        <v xml:space="preserve"> </v>
      </c>
      <c r="AN89" s="217"/>
      <c r="AO89" s="217"/>
      <c r="AP89" s="217"/>
      <c r="AR89" s="31"/>
      <c r="AS89" s="218" t="s">
        <v>53</v>
      </c>
      <c r="AT89" s="219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31</v>
      </c>
      <c r="AM90" s="216" t="str">
        <f>IF(E20="","",E20)</f>
        <v xml:space="preserve"> </v>
      </c>
      <c r="AN90" s="217"/>
      <c r="AO90" s="217"/>
      <c r="AP90" s="217"/>
      <c r="AR90" s="31"/>
      <c r="AS90" s="220"/>
      <c r="AT90" s="221"/>
      <c r="BD90" s="55"/>
    </row>
    <row r="91" spans="1:91" s="1" customFormat="1" ht="10.9" customHeight="1">
      <c r="B91" s="31"/>
      <c r="AR91" s="31"/>
      <c r="AS91" s="220"/>
      <c r="AT91" s="221"/>
      <c r="BD91" s="55"/>
    </row>
    <row r="92" spans="1:91" s="1" customFormat="1" ht="29.25" customHeight="1">
      <c r="B92" s="31"/>
      <c r="C92" s="208" t="s">
        <v>54</v>
      </c>
      <c r="D92" s="209"/>
      <c r="E92" s="209"/>
      <c r="F92" s="209"/>
      <c r="G92" s="209"/>
      <c r="H92" s="56"/>
      <c r="I92" s="210" t="s">
        <v>55</v>
      </c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209"/>
      <c r="AF92" s="209"/>
      <c r="AG92" s="211" t="s">
        <v>56</v>
      </c>
      <c r="AH92" s="209"/>
      <c r="AI92" s="209"/>
      <c r="AJ92" s="209"/>
      <c r="AK92" s="209"/>
      <c r="AL92" s="209"/>
      <c r="AM92" s="209"/>
      <c r="AN92" s="210" t="s">
        <v>57</v>
      </c>
      <c r="AO92" s="209"/>
      <c r="AP92" s="212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6">
        <f>ROUND(SUM(AG95:AG96),2)</f>
        <v>0</v>
      </c>
      <c r="AH94" s="206"/>
      <c r="AI94" s="206"/>
      <c r="AJ94" s="206"/>
      <c r="AK94" s="206"/>
      <c r="AL94" s="206"/>
      <c r="AM94" s="206"/>
      <c r="AN94" s="207">
        <f>SUM(AG94,AT94)</f>
        <v>0</v>
      </c>
      <c r="AO94" s="207"/>
      <c r="AP94" s="207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1:91" s="6" customFormat="1" ht="16.5" customHeight="1">
      <c r="A95" s="73" t="s">
        <v>77</v>
      </c>
      <c r="B95" s="74"/>
      <c r="C95" s="75"/>
      <c r="D95" s="205" t="s">
        <v>78</v>
      </c>
      <c r="E95" s="205"/>
      <c r="F95" s="205"/>
      <c r="G95" s="205"/>
      <c r="H95" s="205"/>
      <c r="I95" s="76"/>
      <c r="J95" s="205" t="s">
        <v>79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3">
        <f>'01 - Domek'!J30</f>
        <v>0</v>
      </c>
      <c r="AH95" s="204"/>
      <c r="AI95" s="204"/>
      <c r="AJ95" s="204"/>
      <c r="AK95" s="204"/>
      <c r="AL95" s="204"/>
      <c r="AM95" s="204"/>
      <c r="AN95" s="203">
        <f>SUM(AG95,AT95)</f>
        <v>0</v>
      </c>
      <c r="AO95" s="204"/>
      <c r="AP95" s="204"/>
      <c r="AQ95" s="77" t="s">
        <v>80</v>
      </c>
      <c r="AR95" s="74"/>
      <c r="AS95" s="78">
        <v>0</v>
      </c>
      <c r="AT95" s="79">
        <f>ROUND(SUM(AV95:AW95),2)</f>
        <v>0</v>
      </c>
      <c r="AU95" s="80">
        <f>'01 - Domek'!P124</f>
        <v>0</v>
      </c>
      <c r="AV95" s="79">
        <f>'01 - Domek'!J33</f>
        <v>0</v>
      </c>
      <c r="AW95" s="79">
        <f>'01 - Domek'!J34</f>
        <v>0</v>
      </c>
      <c r="AX95" s="79">
        <f>'01 - Domek'!J35</f>
        <v>0</v>
      </c>
      <c r="AY95" s="79">
        <f>'01 - Domek'!J36</f>
        <v>0</v>
      </c>
      <c r="AZ95" s="79">
        <f>'01 - Domek'!F33</f>
        <v>0</v>
      </c>
      <c r="BA95" s="79">
        <f>'01 - Domek'!F34</f>
        <v>0</v>
      </c>
      <c r="BB95" s="79">
        <f>'01 - Domek'!F35</f>
        <v>0</v>
      </c>
      <c r="BC95" s="79">
        <f>'01 - Domek'!F36</f>
        <v>0</v>
      </c>
      <c r="BD95" s="81">
        <f>'01 - Domek'!F37</f>
        <v>0</v>
      </c>
      <c r="BT95" s="82" t="s">
        <v>81</v>
      </c>
      <c r="BV95" s="82" t="s">
        <v>75</v>
      </c>
      <c r="BW95" s="82" t="s">
        <v>82</v>
      </c>
      <c r="BX95" s="82" t="s">
        <v>4</v>
      </c>
      <c r="CL95" s="82" t="s">
        <v>1</v>
      </c>
      <c r="CM95" s="82" t="s">
        <v>83</v>
      </c>
    </row>
    <row r="96" spans="1:91" s="6" customFormat="1" ht="16.5" customHeight="1">
      <c r="A96" s="73" t="s">
        <v>77</v>
      </c>
      <c r="B96" s="74"/>
      <c r="C96" s="75"/>
      <c r="D96" s="205" t="s">
        <v>84</v>
      </c>
      <c r="E96" s="205"/>
      <c r="F96" s="205"/>
      <c r="G96" s="205"/>
      <c r="H96" s="205"/>
      <c r="I96" s="76"/>
      <c r="J96" s="205" t="s">
        <v>85</v>
      </c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03">
        <f>'02 - Elektroinstalace'!J30</f>
        <v>0</v>
      </c>
      <c r="AH96" s="204"/>
      <c r="AI96" s="204"/>
      <c r="AJ96" s="204"/>
      <c r="AK96" s="204"/>
      <c r="AL96" s="204"/>
      <c r="AM96" s="204"/>
      <c r="AN96" s="203">
        <f>SUM(AG96,AT96)</f>
        <v>0</v>
      </c>
      <c r="AO96" s="204"/>
      <c r="AP96" s="204"/>
      <c r="AQ96" s="77" t="s">
        <v>80</v>
      </c>
      <c r="AR96" s="74"/>
      <c r="AS96" s="83">
        <v>0</v>
      </c>
      <c r="AT96" s="84">
        <f>ROUND(SUM(AV96:AW96),2)</f>
        <v>0</v>
      </c>
      <c r="AU96" s="85">
        <f>'02 - Elektroinstalace'!P118</f>
        <v>0</v>
      </c>
      <c r="AV96" s="84">
        <f>'02 - Elektroinstalace'!J33</f>
        <v>0</v>
      </c>
      <c r="AW96" s="84">
        <f>'02 - Elektroinstalace'!J34</f>
        <v>0</v>
      </c>
      <c r="AX96" s="84">
        <f>'02 - Elektroinstalace'!J35</f>
        <v>0</v>
      </c>
      <c r="AY96" s="84">
        <f>'02 - Elektroinstalace'!J36</f>
        <v>0</v>
      </c>
      <c r="AZ96" s="84">
        <f>'02 - Elektroinstalace'!F33</f>
        <v>0</v>
      </c>
      <c r="BA96" s="84">
        <f>'02 - Elektroinstalace'!F34</f>
        <v>0</v>
      </c>
      <c r="BB96" s="84">
        <f>'02 - Elektroinstalace'!F35</f>
        <v>0</v>
      </c>
      <c r="BC96" s="84">
        <f>'02 - Elektroinstalace'!F36</f>
        <v>0</v>
      </c>
      <c r="BD96" s="86">
        <f>'02 - Elektroinstalace'!F37</f>
        <v>0</v>
      </c>
      <c r="BT96" s="82" t="s">
        <v>81</v>
      </c>
      <c r="BV96" s="82" t="s">
        <v>75</v>
      </c>
      <c r="BW96" s="82" t="s">
        <v>86</v>
      </c>
      <c r="BX96" s="82" t="s">
        <v>4</v>
      </c>
      <c r="CL96" s="82" t="s">
        <v>1</v>
      </c>
      <c r="CM96" s="82" t="s">
        <v>83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01 - Domek'!C2" display="/" xr:uid="{00000000-0004-0000-0000-000000000000}"/>
    <hyperlink ref="A96" location="'02 - Elektroinstalace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91"/>
  <sheetViews>
    <sheetView showGridLines="0" tabSelected="1" topLeftCell="A263" workbookViewId="0">
      <selection activeCell="F293" sqref="F29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6" t="s">
        <v>82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87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41" t="str">
        <f>'Rekapitulace stavby'!K6</f>
        <v>Dřevěný domek Krnov</v>
      </c>
      <c r="F7" s="242"/>
      <c r="G7" s="242"/>
      <c r="H7" s="242"/>
      <c r="L7" s="19"/>
    </row>
    <row r="8" spans="2:46" s="1" customFormat="1" ht="12" customHeight="1">
      <c r="B8" s="31"/>
      <c r="D8" s="26" t="s">
        <v>88</v>
      </c>
      <c r="L8" s="31"/>
    </row>
    <row r="9" spans="2:46" s="1" customFormat="1" ht="16.5" customHeight="1">
      <c r="B9" s="31"/>
      <c r="E9" s="213" t="s">
        <v>89</v>
      </c>
      <c r="F9" s="240"/>
      <c r="G9" s="240"/>
      <c r="H9" s="240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18. 4. 2023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43" t="str">
        <f>'Rekapitulace stavby'!E14</f>
        <v>Vyplň údaj</v>
      </c>
      <c r="F18" s="232"/>
      <c r="G18" s="232"/>
      <c r="H18" s="232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36" t="s">
        <v>1</v>
      </c>
      <c r="F27" s="236"/>
      <c r="G27" s="236"/>
      <c r="H27" s="236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ROUND(J124,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ROUND((SUM(BE124:BE390)),  2)</f>
        <v>0</v>
      </c>
      <c r="I33" s="91">
        <v>0.21</v>
      </c>
      <c r="J33" s="90">
        <f>ROUND(((SUM(BE124:BE390))*I33),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ROUND((SUM(BF124:BF390)),  2)</f>
        <v>0</v>
      </c>
      <c r="I34" s="91">
        <v>0.15</v>
      </c>
      <c r="J34" s="90">
        <f>ROUND(((SUM(BF124:BF390))*I34),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ROUND((SUM(BG124:BG390)),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ROUND((SUM(BH124:BH390)),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ROUND((SUM(BI124:BI390)),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90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41" t="str">
        <f>E7</f>
        <v>Dřevěný domek Krnov</v>
      </c>
      <c r="F85" s="242"/>
      <c r="G85" s="242"/>
      <c r="H85" s="242"/>
      <c r="L85" s="31"/>
    </row>
    <row r="86" spans="2:47" s="1" customFormat="1" ht="12" customHeight="1">
      <c r="B86" s="31"/>
      <c r="C86" s="26" t="s">
        <v>88</v>
      </c>
      <c r="L86" s="31"/>
    </row>
    <row r="87" spans="2:47" s="1" customFormat="1" ht="16.5" customHeight="1">
      <c r="B87" s="31"/>
      <c r="E87" s="213" t="str">
        <f>E9</f>
        <v>01 - Domek</v>
      </c>
      <c r="F87" s="240"/>
      <c r="G87" s="240"/>
      <c r="H87" s="240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18. 4. 2023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91</v>
      </c>
      <c r="D94" s="92"/>
      <c r="E94" s="92"/>
      <c r="F94" s="92"/>
      <c r="G94" s="92"/>
      <c r="H94" s="92"/>
      <c r="I94" s="92"/>
      <c r="J94" s="101" t="s">
        <v>92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93</v>
      </c>
      <c r="J96" s="65">
        <f>J124</f>
        <v>0</v>
      </c>
      <c r="L96" s="31"/>
      <c r="AU96" s="16" t="s">
        <v>94</v>
      </c>
    </row>
    <row r="97" spans="2:12" s="8" customFormat="1" ht="24.95" customHeight="1">
      <c r="B97" s="103"/>
      <c r="D97" s="104" t="s">
        <v>95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2:12" s="9" customFormat="1" ht="19.899999999999999" customHeight="1">
      <c r="B98" s="107"/>
      <c r="D98" s="108" t="s">
        <v>96</v>
      </c>
      <c r="E98" s="109"/>
      <c r="F98" s="109"/>
      <c r="G98" s="109"/>
      <c r="H98" s="109"/>
      <c r="I98" s="109"/>
      <c r="J98" s="110">
        <f>J126</f>
        <v>0</v>
      </c>
      <c r="L98" s="107"/>
    </row>
    <row r="99" spans="2:12" s="9" customFormat="1" ht="19.899999999999999" customHeight="1">
      <c r="B99" s="107"/>
      <c r="D99" s="108" t="s">
        <v>97</v>
      </c>
      <c r="E99" s="109"/>
      <c r="F99" s="109"/>
      <c r="G99" s="109"/>
      <c r="H99" s="109"/>
      <c r="I99" s="109"/>
      <c r="J99" s="110">
        <f>J135</f>
        <v>0</v>
      </c>
      <c r="L99" s="107"/>
    </row>
    <row r="100" spans="2:12" s="9" customFormat="1" ht="19.899999999999999" customHeight="1">
      <c r="B100" s="107"/>
      <c r="D100" s="108" t="s">
        <v>98</v>
      </c>
      <c r="E100" s="109"/>
      <c r="F100" s="109"/>
      <c r="G100" s="109"/>
      <c r="H100" s="109"/>
      <c r="I100" s="109"/>
      <c r="J100" s="110">
        <f>J300</f>
        <v>0</v>
      </c>
      <c r="L100" s="107"/>
    </row>
    <row r="101" spans="2:12" s="9" customFormat="1" ht="19.899999999999999" customHeight="1">
      <c r="B101" s="107"/>
      <c r="D101" s="108" t="s">
        <v>99</v>
      </c>
      <c r="E101" s="109"/>
      <c r="F101" s="109"/>
      <c r="G101" s="109"/>
      <c r="H101" s="109"/>
      <c r="I101" s="109"/>
      <c r="J101" s="110">
        <f>J309</f>
        <v>0</v>
      </c>
      <c r="L101" s="107"/>
    </row>
    <row r="102" spans="2:12" s="9" customFormat="1" ht="19.899999999999999" customHeight="1">
      <c r="B102" s="107"/>
      <c r="D102" s="108" t="s">
        <v>100</v>
      </c>
      <c r="E102" s="109"/>
      <c r="F102" s="109"/>
      <c r="G102" s="109"/>
      <c r="H102" s="109"/>
      <c r="I102" s="109"/>
      <c r="J102" s="110">
        <f>J331</f>
        <v>0</v>
      </c>
      <c r="L102" s="107"/>
    </row>
    <row r="103" spans="2:12" s="9" customFormat="1" ht="19.899999999999999" customHeight="1">
      <c r="B103" s="107"/>
      <c r="D103" s="108" t="s">
        <v>101</v>
      </c>
      <c r="E103" s="109"/>
      <c r="F103" s="109"/>
      <c r="G103" s="109"/>
      <c r="H103" s="109"/>
      <c r="I103" s="109"/>
      <c r="J103" s="110">
        <f>J354</f>
        <v>0</v>
      </c>
      <c r="L103" s="107"/>
    </row>
    <row r="104" spans="2:12" s="9" customFormat="1" ht="19.899999999999999" customHeight="1">
      <c r="B104" s="107"/>
      <c r="D104" s="108" t="s">
        <v>102</v>
      </c>
      <c r="E104" s="109"/>
      <c r="F104" s="109"/>
      <c r="G104" s="109"/>
      <c r="H104" s="109"/>
      <c r="I104" s="109"/>
      <c r="J104" s="110">
        <f>J367</f>
        <v>0</v>
      </c>
      <c r="L104" s="107"/>
    </row>
    <row r="105" spans="2:12" s="1" customFormat="1" ht="21.75" customHeight="1">
      <c r="B105" s="31"/>
      <c r="L105" s="31"/>
    </row>
    <row r="106" spans="2:12" s="1" customFormat="1" ht="6.95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1"/>
    </row>
    <row r="110" spans="2:12" s="1" customFormat="1" ht="6.95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1"/>
    </row>
    <row r="111" spans="2:12" s="1" customFormat="1" ht="24.95" customHeight="1">
      <c r="B111" s="31"/>
      <c r="C111" s="20" t="s">
        <v>103</v>
      </c>
      <c r="L111" s="31"/>
    </row>
    <row r="112" spans="2:12" s="1" customFormat="1" ht="6.95" customHeight="1">
      <c r="B112" s="31"/>
      <c r="L112" s="31"/>
    </row>
    <row r="113" spans="2:65" s="1" customFormat="1" ht="12" customHeight="1">
      <c r="B113" s="31"/>
      <c r="C113" s="26" t="s">
        <v>16</v>
      </c>
      <c r="L113" s="31"/>
    </row>
    <row r="114" spans="2:65" s="1" customFormat="1" ht="16.5" customHeight="1">
      <c r="B114" s="31"/>
      <c r="E114" s="241" t="str">
        <f>E7</f>
        <v>Dřevěný domek Krnov</v>
      </c>
      <c r="F114" s="242"/>
      <c r="G114" s="242"/>
      <c r="H114" s="242"/>
      <c r="L114" s="31"/>
    </row>
    <row r="115" spans="2:65" s="1" customFormat="1" ht="12" customHeight="1">
      <c r="B115" s="31"/>
      <c r="C115" s="26" t="s">
        <v>88</v>
      </c>
      <c r="L115" s="31"/>
    </row>
    <row r="116" spans="2:65" s="1" customFormat="1" ht="16.5" customHeight="1">
      <c r="B116" s="31"/>
      <c r="E116" s="213" t="str">
        <f>E9</f>
        <v>01 - Domek</v>
      </c>
      <c r="F116" s="240"/>
      <c r="G116" s="240"/>
      <c r="H116" s="240"/>
      <c r="L116" s="31"/>
    </row>
    <row r="117" spans="2:65" s="1" customFormat="1" ht="6.95" customHeight="1">
      <c r="B117" s="31"/>
      <c r="L117" s="31"/>
    </row>
    <row r="118" spans="2:65" s="1" customFormat="1" ht="12" customHeight="1">
      <c r="B118" s="31"/>
      <c r="C118" s="26" t="s">
        <v>20</v>
      </c>
      <c r="F118" s="24" t="str">
        <f>F12</f>
        <v xml:space="preserve"> </v>
      </c>
      <c r="I118" s="26" t="s">
        <v>22</v>
      </c>
      <c r="J118" s="51" t="str">
        <f>IF(J12="","",J12)</f>
        <v>18. 4. 2023</v>
      </c>
      <c r="L118" s="31"/>
    </row>
    <row r="119" spans="2:65" s="1" customFormat="1" ht="6.95" customHeight="1">
      <c r="B119" s="31"/>
      <c r="L119" s="31"/>
    </row>
    <row r="120" spans="2:65" s="1" customFormat="1" ht="15.2" customHeight="1">
      <c r="B120" s="31"/>
      <c r="C120" s="26" t="s">
        <v>24</v>
      </c>
      <c r="F120" s="24" t="str">
        <f>E15</f>
        <v xml:space="preserve"> </v>
      </c>
      <c r="I120" s="26" t="s">
        <v>29</v>
      </c>
      <c r="J120" s="29" t="str">
        <f>E21</f>
        <v xml:space="preserve"> </v>
      </c>
      <c r="L120" s="31"/>
    </row>
    <row r="121" spans="2:65" s="1" customFormat="1" ht="15.2" customHeight="1">
      <c r="B121" s="31"/>
      <c r="C121" s="26" t="s">
        <v>27</v>
      </c>
      <c r="F121" s="24" t="str">
        <f>IF(E18="","",E18)</f>
        <v>Vyplň údaj</v>
      </c>
      <c r="I121" s="26" t="s">
        <v>31</v>
      </c>
      <c r="J121" s="29" t="str">
        <f>E24</f>
        <v xml:space="preserve"> </v>
      </c>
      <c r="L121" s="31"/>
    </row>
    <row r="122" spans="2:65" s="1" customFormat="1" ht="10.35" customHeight="1">
      <c r="B122" s="31"/>
      <c r="L122" s="31"/>
    </row>
    <row r="123" spans="2:65" s="10" customFormat="1" ht="29.25" customHeight="1">
      <c r="B123" s="111"/>
      <c r="C123" s="112" t="s">
        <v>104</v>
      </c>
      <c r="D123" s="113" t="s">
        <v>58</v>
      </c>
      <c r="E123" s="113" t="s">
        <v>54</v>
      </c>
      <c r="F123" s="113" t="s">
        <v>55</v>
      </c>
      <c r="G123" s="113" t="s">
        <v>105</v>
      </c>
      <c r="H123" s="113" t="s">
        <v>106</v>
      </c>
      <c r="I123" s="113" t="s">
        <v>107</v>
      </c>
      <c r="J123" s="114" t="s">
        <v>92</v>
      </c>
      <c r="K123" s="115" t="s">
        <v>108</v>
      </c>
      <c r="L123" s="111"/>
      <c r="M123" s="58" t="s">
        <v>1</v>
      </c>
      <c r="N123" s="59" t="s">
        <v>37</v>
      </c>
      <c r="O123" s="59" t="s">
        <v>109</v>
      </c>
      <c r="P123" s="59" t="s">
        <v>110</v>
      </c>
      <c r="Q123" s="59" t="s">
        <v>111</v>
      </c>
      <c r="R123" s="59" t="s">
        <v>112</v>
      </c>
      <c r="S123" s="59" t="s">
        <v>113</v>
      </c>
      <c r="T123" s="60" t="s">
        <v>114</v>
      </c>
    </row>
    <row r="124" spans="2:65" s="1" customFormat="1" ht="22.9" customHeight="1">
      <c r="B124" s="31"/>
      <c r="C124" s="63" t="s">
        <v>115</v>
      </c>
      <c r="J124" s="116">
        <f>BK124</f>
        <v>0</v>
      </c>
      <c r="L124" s="31"/>
      <c r="M124" s="61"/>
      <c r="N124" s="52"/>
      <c r="O124" s="52"/>
      <c r="P124" s="117">
        <f>P125</f>
        <v>0</v>
      </c>
      <c r="Q124" s="52"/>
      <c r="R124" s="117">
        <f>R125</f>
        <v>1.7223430199999998</v>
      </c>
      <c r="S124" s="52"/>
      <c r="T124" s="118">
        <f>T125</f>
        <v>0</v>
      </c>
      <c r="AT124" s="16" t="s">
        <v>72</v>
      </c>
      <c r="AU124" s="16" t="s">
        <v>94</v>
      </c>
      <c r="BK124" s="119">
        <f>BK125</f>
        <v>0</v>
      </c>
    </row>
    <row r="125" spans="2:65" s="11" customFormat="1" ht="25.9" customHeight="1">
      <c r="B125" s="120"/>
      <c r="D125" s="121" t="s">
        <v>72</v>
      </c>
      <c r="E125" s="122" t="s">
        <v>116</v>
      </c>
      <c r="F125" s="122" t="s">
        <v>117</v>
      </c>
      <c r="I125" s="123"/>
      <c r="J125" s="124">
        <f>BK125</f>
        <v>0</v>
      </c>
      <c r="L125" s="120"/>
      <c r="M125" s="125"/>
      <c r="P125" s="126">
        <f>P126+P135+P300+P309+P331+P354+P367</f>
        <v>0</v>
      </c>
      <c r="R125" s="126">
        <f>R126+R135+R300+R309+R331+R354+R367</f>
        <v>1.7223430199999998</v>
      </c>
      <c r="T125" s="127">
        <f>T126+T135+T300+T309+T331+T354+T367</f>
        <v>0</v>
      </c>
      <c r="AR125" s="121" t="s">
        <v>83</v>
      </c>
      <c r="AT125" s="128" t="s">
        <v>72</v>
      </c>
      <c r="AU125" s="128" t="s">
        <v>73</v>
      </c>
      <c r="AY125" s="121" t="s">
        <v>118</v>
      </c>
      <c r="BK125" s="129">
        <f>BK126+BK135+BK300+BK309+BK331+BK354+BK367</f>
        <v>0</v>
      </c>
    </row>
    <row r="126" spans="2:65" s="11" customFormat="1" ht="22.9" customHeight="1">
      <c r="B126" s="120"/>
      <c r="D126" s="121" t="s">
        <v>72</v>
      </c>
      <c r="E126" s="130" t="s">
        <v>119</v>
      </c>
      <c r="F126" s="130" t="s">
        <v>120</v>
      </c>
      <c r="I126" s="123"/>
      <c r="J126" s="131">
        <f>BK126</f>
        <v>0</v>
      </c>
      <c r="L126" s="120"/>
      <c r="M126" s="125"/>
      <c r="P126" s="126">
        <f>SUM(P127:P134)</f>
        <v>0</v>
      </c>
      <c r="R126" s="126">
        <f>SUM(R127:R134)</f>
        <v>3.7764000000000006E-2</v>
      </c>
      <c r="T126" s="127">
        <f>SUM(T127:T134)</f>
        <v>0</v>
      </c>
      <c r="AR126" s="121" t="s">
        <v>83</v>
      </c>
      <c r="AT126" s="128" t="s">
        <v>72</v>
      </c>
      <c r="AU126" s="128" t="s">
        <v>81</v>
      </c>
      <c r="AY126" s="121" t="s">
        <v>118</v>
      </c>
      <c r="BK126" s="129">
        <f>SUM(BK127:BK134)</f>
        <v>0</v>
      </c>
    </row>
    <row r="127" spans="2:65" s="1" customFormat="1" ht="24.2" customHeight="1">
      <c r="B127" s="132"/>
      <c r="C127" s="133" t="s">
        <v>81</v>
      </c>
      <c r="D127" s="133" t="s">
        <v>121</v>
      </c>
      <c r="E127" s="134" t="s">
        <v>122</v>
      </c>
      <c r="F127" s="135" t="s">
        <v>123</v>
      </c>
      <c r="G127" s="136" t="s">
        <v>124</v>
      </c>
      <c r="H127" s="137">
        <v>8.1</v>
      </c>
      <c r="I127" s="138"/>
      <c r="J127" s="139">
        <f>ROUND(I127*H127,2)</f>
        <v>0</v>
      </c>
      <c r="K127" s="140"/>
      <c r="L127" s="31"/>
      <c r="M127" s="141" t="s">
        <v>1</v>
      </c>
      <c r="N127" s="142" t="s">
        <v>38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125</v>
      </c>
      <c r="AT127" s="145" t="s">
        <v>121</v>
      </c>
      <c r="AU127" s="145" t="s">
        <v>83</v>
      </c>
      <c r="AY127" s="16" t="s">
        <v>118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6" t="s">
        <v>81</v>
      </c>
      <c r="BK127" s="146">
        <f>ROUND(I127*H127,2)</f>
        <v>0</v>
      </c>
      <c r="BL127" s="16" t="s">
        <v>125</v>
      </c>
      <c r="BM127" s="145" t="s">
        <v>126</v>
      </c>
    </row>
    <row r="128" spans="2:65" s="1" customFormat="1" ht="19.5">
      <c r="B128" s="31"/>
      <c r="D128" s="147" t="s">
        <v>127</v>
      </c>
      <c r="F128" s="148" t="s">
        <v>128</v>
      </c>
      <c r="I128" s="149"/>
      <c r="L128" s="31"/>
      <c r="M128" s="150"/>
      <c r="T128" s="55"/>
      <c r="AT128" s="16" t="s">
        <v>127</v>
      </c>
      <c r="AU128" s="16" t="s">
        <v>83</v>
      </c>
    </row>
    <row r="129" spans="2:65" s="12" customFormat="1">
      <c r="B129" s="151"/>
      <c r="D129" s="147" t="s">
        <v>129</v>
      </c>
      <c r="E129" s="152" t="s">
        <v>1</v>
      </c>
      <c r="F129" s="153" t="s">
        <v>130</v>
      </c>
      <c r="H129" s="154">
        <v>8.1</v>
      </c>
      <c r="I129" s="155"/>
      <c r="L129" s="151"/>
      <c r="M129" s="156"/>
      <c r="T129" s="157"/>
      <c r="AT129" s="152" t="s">
        <v>129</v>
      </c>
      <c r="AU129" s="152" t="s">
        <v>83</v>
      </c>
      <c r="AV129" s="12" t="s">
        <v>83</v>
      </c>
      <c r="AW129" s="12" t="s">
        <v>30</v>
      </c>
      <c r="AX129" s="12" t="s">
        <v>81</v>
      </c>
      <c r="AY129" s="152" t="s">
        <v>118</v>
      </c>
    </row>
    <row r="130" spans="2:65" s="1" customFormat="1" ht="49.15" customHeight="1">
      <c r="B130" s="132"/>
      <c r="C130" s="158" t="s">
        <v>83</v>
      </c>
      <c r="D130" s="158" t="s">
        <v>131</v>
      </c>
      <c r="E130" s="159" t="s">
        <v>132</v>
      </c>
      <c r="F130" s="160" t="s">
        <v>133</v>
      </c>
      <c r="G130" s="161" t="s">
        <v>124</v>
      </c>
      <c r="H130" s="162">
        <v>9.4410000000000007</v>
      </c>
      <c r="I130" s="163"/>
      <c r="J130" s="164">
        <f>ROUND(I130*H130,2)</f>
        <v>0</v>
      </c>
      <c r="K130" s="165"/>
      <c r="L130" s="166"/>
      <c r="M130" s="167" t="s">
        <v>1</v>
      </c>
      <c r="N130" s="168" t="s">
        <v>38</v>
      </c>
      <c r="P130" s="143">
        <f>O130*H130</f>
        <v>0</v>
      </c>
      <c r="Q130" s="143">
        <v>4.0000000000000001E-3</v>
      </c>
      <c r="R130" s="143">
        <f>Q130*H130</f>
        <v>3.7764000000000006E-2</v>
      </c>
      <c r="S130" s="143">
        <v>0</v>
      </c>
      <c r="T130" s="144">
        <f>S130*H130</f>
        <v>0</v>
      </c>
      <c r="AR130" s="145" t="s">
        <v>134</v>
      </c>
      <c r="AT130" s="145" t="s">
        <v>131</v>
      </c>
      <c r="AU130" s="145" t="s">
        <v>83</v>
      </c>
      <c r="AY130" s="16" t="s">
        <v>118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81</v>
      </c>
      <c r="BK130" s="146">
        <f>ROUND(I130*H130,2)</f>
        <v>0</v>
      </c>
      <c r="BL130" s="16" t="s">
        <v>125</v>
      </c>
      <c r="BM130" s="145" t="s">
        <v>135</v>
      </c>
    </row>
    <row r="131" spans="2:65" s="1" customFormat="1" ht="29.25">
      <c r="B131" s="31"/>
      <c r="D131" s="147" t="s">
        <v>127</v>
      </c>
      <c r="F131" s="148" t="s">
        <v>133</v>
      </c>
      <c r="I131" s="149"/>
      <c r="L131" s="31"/>
      <c r="M131" s="150"/>
      <c r="T131" s="55"/>
      <c r="AT131" s="16" t="s">
        <v>127</v>
      </c>
      <c r="AU131" s="16" t="s">
        <v>83</v>
      </c>
    </row>
    <row r="132" spans="2:65" s="12" customFormat="1">
      <c r="B132" s="151"/>
      <c r="D132" s="147" t="s">
        <v>129</v>
      </c>
      <c r="F132" s="153" t="s">
        <v>136</v>
      </c>
      <c r="H132" s="154">
        <v>9.4410000000000007</v>
      </c>
      <c r="I132" s="155"/>
      <c r="L132" s="151"/>
      <c r="M132" s="156"/>
      <c r="T132" s="157"/>
      <c r="AT132" s="152" t="s">
        <v>129</v>
      </c>
      <c r="AU132" s="152" t="s">
        <v>83</v>
      </c>
      <c r="AV132" s="12" t="s">
        <v>83</v>
      </c>
      <c r="AW132" s="12" t="s">
        <v>3</v>
      </c>
      <c r="AX132" s="12" t="s">
        <v>81</v>
      </c>
      <c r="AY132" s="152" t="s">
        <v>118</v>
      </c>
    </row>
    <row r="133" spans="2:65" s="1" customFormat="1" ht="24.2" customHeight="1">
      <c r="B133" s="132"/>
      <c r="C133" s="133" t="s">
        <v>137</v>
      </c>
      <c r="D133" s="133" t="s">
        <v>121</v>
      </c>
      <c r="E133" s="134" t="s">
        <v>138</v>
      </c>
      <c r="F133" s="135" t="s">
        <v>139</v>
      </c>
      <c r="G133" s="136" t="s">
        <v>140</v>
      </c>
      <c r="H133" s="137">
        <v>3.7999999999999999E-2</v>
      </c>
      <c r="I133" s="138"/>
      <c r="J133" s="139">
        <f>ROUND(I133*H133,2)</f>
        <v>0</v>
      </c>
      <c r="K133" s="140"/>
      <c r="L133" s="31"/>
      <c r="M133" s="141" t="s">
        <v>1</v>
      </c>
      <c r="N133" s="142" t="s">
        <v>38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125</v>
      </c>
      <c r="AT133" s="145" t="s">
        <v>121</v>
      </c>
      <c r="AU133" s="145" t="s">
        <v>83</v>
      </c>
      <c r="AY133" s="16" t="s">
        <v>118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6" t="s">
        <v>81</v>
      </c>
      <c r="BK133" s="146">
        <f>ROUND(I133*H133,2)</f>
        <v>0</v>
      </c>
      <c r="BL133" s="16" t="s">
        <v>125</v>
      </c>
      <c r="BM133" s="145" t="s">
        <v>141</v>
      </c>
    </row>
    <row r="134" spans="2:65" s="1" customFormat="1" ht="29.25">
      <c r="B134" s="31"/>
      <c r="D134" s="147" t="s">
        <v>127</v>
      </c>
      <c r="F134" s="148" t="s">
        <v>142</v>
      </c>
      <c r="I134" s="149"/>
      <c r="L134" s="31"/>
      <c r="M134" s="150"/>
      <c r="T134" s="55"/>
      <c r="AT134" s="16" t="s">
        <v>127</v>
      </c>
      <c r="AU134" s="16" t="s">
        <v>83</v>
      </c>
    </row>
    <row r="135" spans="2:65" s="11" customFormat="1" ht="22.9" customHeight="1">
      <c r="B135" s="120"/>
      <c r="D135" s="121" t="s">
        <v>72</v>
      </c>
      <c r="E135" s="130" t="s">
        <v>143</v>
      </c>
      <c r="F135" s="130" t="s">
        <v>144</v>
      </c>
      <c r="I135" s="123"/>
      <c r="J135" s="131">
        <f>BK135</f>
        <v>0</v>
      </c>
      <c r="L135" s="120"/>
      <c r="M135" s="125"/>
      <c r="P135" s="126">
        <f>SUM(P136:P299)</f>
        <v>0</v>
      </c>
      <c r="R135" s="126">
        <f>SUM(R136:R299)</f>
        <v>1.37567997</v>
      </c>
      <c r="T135" s="127">
        <f>SUM(T136:T299)</f>
        <v>0</v>
      </c>
      <c r="AR135" s="121" t="s">
        <v>83</v>
      </c>
      <c r="AT135" s="128" t="s">
        <v>72</v>
      </c>
      <c r="AU135" s="128" t="s">
        <v>81</v>
      </c>
      <c r="AY135" s="121" t="s">
        <v>118</v>
      </c>
      <c r="BK135" s="129">
        <f>SUM(BK136:BK299)</f>
        <v>0</v>
      </c>
    </row>
    <row r="136" spans="2:65" s="1" customFormat="1" ht="16.5" customHeight="1">
      <c r="B136" s="132"/>
      <c r="C136" s="133" t="s">
        <v>145</v>
      </c>
      <c r="D136" s="133" t="s">
        <v>121</v>
      </c>
      <c r="E136" s="134" t="s">
        <v>146</v>
      </c>
      <c r="F136" s="135" t="s">
        <v>147</v>
      </c>
      <c r="G136" s="136" t="s">
        <v>148</v>
      </c>
      <c r="H136" s="137">
        <v>1.325</v>
      </c>
      <c r="I136" s="138"/>
      <c r="J136" s="139">
        <f>ROUND(I136*H136,2)</f>
        <v>0</v>
      </c>
      <c r="K136" s="140"/>
      <c r="L136" s="31"/>
      <c r="M136" s="141" t="s">
        <v>1</v>
      </c>
      <c r="N136" s="142" t="s">
        <v>38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125</v>
      </c>
      <c r="AT136" s="145" t="s">
        <v>121</v>
      </c>
      <c r="AU136" s="145" t="s">
        <v>83</v>
      </c>
      <c r="AY136" s="16" t="s">
        <v>118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6" t="s">
        <v>81</v>
      </c>
      <c r="BK136" s="146">
        <f>ROUND(I136*H136,2)</f>
        <v>0</v>
      </c>
      <c r="BL136" s="16" t="s">
        <v>125</v>
      </c>
      <c r="BM136" s="145" t="s">
        <v>149</v>
      </c>
    </row>
    <row r="137" spans="2:65" s="1" customFormat="1">
      <c r="B137" s="31"/>
      <c r="D137" s="147" t="s">
        <v>127</v>
      </c>
      <c r="F137" s="148" t="s">
        <v>150</v>
      </c>
      <c r="I137" s="149"/>
      <c r="L137" s="31"/>
      <c r="M137" s="150"/>
      <c r="T137" s="55"/>
      <c r="AT137" s="16" t="s">
        <v>127</v>
      </c>
      <c r="AU137" s="16" t="s">
        <v>83</v>
      </c>
    </row>
    <row r="138" spans="2:65" s="13" customFormat="1">
      <c r="B138" s="169"/>
      <c r="D138" s="147" t="s">
        <v>129</v>
      </c>
      <c r="E138" s="170" t="s">
        <v>1</v>
      </c>
      <c r="F138" s="171" t="s">
        <v>151</v>
      </c>
      <c r="H138" s="170" t="s">
        <v>1</v>
      </c>
      <c r="I138" s="172"/>
      <c r="L138" s="169"/>
      <c r="M138" s="173"/>
      <c r="T138" s="174"/>
      <c r="AT138" s="170" t="s">
        <v>129</v>
      </c>
      <c r="AU138" s="170" t="s">
        <v>83</v>
      </c>
      <c r="AV138" s="13" t="s">
        <v>81</v>
      </c>
      <c r="AW138" s="13" t="s">
        <v>30</v>
      </c>
      <c r="AX138" s="13" t="s">
        <v>73</v>
      </c>
      <c r="AY138" s="170" t="s">
        <v>118</v>
      </c>
    </row>
    <row r="139" spans="2:65" s="12" customFormat="1">
      <c r="B139" s="151"/>
      <c r="D139" s="147" t="s">
        <v>129</v>
      </c>
      <c r="E139" s="152" t="s">
        <v>1</v>
      </c>
      <c r="F139" s="153" t="s">
        <v>152</v>
      </c>
      <c r="H139" s="154">
        <v>0.48699999999999999</v>
      </c>
      <c r="I139" s="155"/>
      <c r="L139" s="151"/>
      <c r="M139" s="156"/>
      <c r="T139" s="157"/>
      <c r="AT139" s="152" t="s">
        <v>129</v>
      </c>
      <c r="AU139" s="152" t="s">
        <v>83</v>
      </c>
      <c r="AV139" s="12" t="s">
        <v>83</v>
      </c>
      <c r="AW139" s="12" t="s">
        <v>30</v>
      </c>
      <c r="AX139" s="12" t="s">
        <v>73</v>
      </c>
      <c r="AY139" s="152" t="s">
        <v>118</v>
      </c>
    </row>
    <row r="140" spans="2:65" s="12" customFormat="1">
      <c r="B140" s="151"/>
      <c r="D140" s="147" t="s">
        <v>129</v>
      </c>
      <c r="E140" s="152" t="s">
        <v>1</v>
      </c>
      <c r="F140" s="153" t="s">
        <v>153</v>
      </c>
      <c r="H140" s="154">
        <v>3.5000000000000003E-2</v>
      </c>
      <c r="I140" s="155"/>
      <c r="L140" s="151"/>
      <c r="M140" s="156"/>
      <c r="T140" s="157"/>
      <c r="AT140" s="152" t="s">
        <v>129</v>
      </c>
      <c r="AU140" s="152" t="s">
        <v>83</v>
      </c>
      <c r="AV140" s="12" t="s">
        <v>83</v>
      </c>
      <c r="AW140" s="12" t="s">
        <v>30</v>
      </c>
      <c r="AX140" s="12" t="s">
        <v>73</v>
      </c>
      <c r="AY140" s="152" t="s">
        <v>118</v>
      </c>
    </row>
    <row r="141" spans="2:65" s="12" customFormat="1">
      <c r="B141" s="151"/>
      <c r="D141" s="147" t="s">
        <v>129</v>
      </c>
      <c r="E141" s="152" t="s">
        <v>1</v>
      </c>
      <c r="F141" s="153" t="s">
        <v>154</v>
      </c>
      <c r="H141" s="154">
        <v>0.26800000000000002</v>
      </c>
      <c r="I141" s="155"/>
      <c r="L141" s="151"/>
      <c r="M141" s="156"/>
      <c r="T141" s="157"/>
      <c r="AT141" s="152" t="s">
        <v>129</v>
      </c>
      <c r="AU141" s="152" t="s">
        <v>83</v>
      </c>
      <c r="AV141" s="12" t="s">
        <v>83</v>
      </c>
      <c r="AW141" s="12" t="s">
        <v>30</v>
      </c>
      <c r="AX141" s="12" t="s">
        <v>73</v>
      </c>
      <c r="AY141" s="152" t="s">
        <v>118</v>
      </c>
    </row>
    <row r="142" spans="2:65" s="13" customFormat="1">
      <c r="B142" s="169"/>
      <c r="D142" s="147" t="s">
        <v>129</v>
      </c>
      <c r="E142" s="170" t="s">
        <v>1</v>
      </c>
      <c r="F142" s="171" t="s">
        <v>155</v>
      </c>
      <c r="H142" s="170" t="s">
        <v>1</v>
      </c>
      <c r="I142" s="172"/>
      <c r="L142" s="169"/>
      <c r="M142" s="173"/>
      <c r="T142" s="174"/>
      <c r="AT142" s="170" t="s">
        <v>129</v>
      </c>
      <c r="AU142" s="170" t="s">
        <v>83</v>
      </c>
      <c r="AV142" s="13" t="s">
        <v>81</v>
      </c>
      <c r="AW142" s="13" t="s">
        <v>30</v>
      </c>
      <c r="AX142" s="13" t="s">
        <v>73</v>
      </c>
      <c r="AY142" s="170" t="s">
        <v>118</v>
      </c>
    </row>
    <row r="143" spans="2:65" s="12" customFormat="1">
      <c r="B143" s="151"/>
      <c r="D143" s="147" t="s">
        <v>129</v>
      </c>
      <c r="E143" s="152" t="s">
        <v>1</v>
      </c>
      <c r="F143" s="153" t="s">
        <v>156</v>
      </c>
      <c r="H143" s="154">
        <v>4.2999999999999997E-2</v>
      </c>
      <c r="I143" s="155"/>
      <c r="L143" s="151"/>
      <c r="M143" s="156"/>
      <c r="T143" s="157"/>
      <c r="AT143" s="152" t="s">
        <v>129</v>
      </c>
      <c r="AU143" s="152" t="s">
        <v>83</v>
      </c>
      <c r="AV143" s="12" t="s">
        <v>83</v>
      </c>
      <c r="AW143" s="12" t="s">
        <v>30</v>
      </c>
      <c r="AX143" s="12" t="s">
        <v>73</v>
      </c>
      <c r="AY143" s="152" t="s">
        <v>118</v>
      </c>
    </row>
    <row r="144" spans="2:65" s="12" customFormat="1">
      <c r="B144" s="151"/>
      <c r="D144" s="147" t="s">
        <v>129</v>
      </c>
      <c r="E144" s="152" t="s">
        <v>1</v>
      </c>
      <c r="F144" s="153" t="s">
        <v>157</v>
      </c>
      <c r="H144" s="154">
        <v>5.5E-2</v>
      </c>
      <c r="I144" s="155"/>
      <c r="L144" s="151"/>
      <c r="M144" s="156"/>
      <c r="T144" s="157"/>
      <c r="AT144" s="152" t="s">
        <v>129</v>
      </c>
      <c r="AU144" s="152" t="s">
        <v>83</v>
      </c>
      <c r="AV144" s="12" t="s">
        <v>83</v>
      </c>
      <c r="AW144" s="12" t="s">
        <v>30</v>
      </c>
      <c r="AX144" s="12" t="s">
        <v>73</v>
      </c>
      <c r="AY144" s="152" t="s">
        <v>118</v>
      </c>
    </row>
    <row r="145" spans="2:65" s="13" customFormat="1">
      <c r="B145" s="169"/>
      <c r="D145" s="147" t="s">
        <v>129</v>
      </c>
      <c r="E145" s="170" t="s">
        <v>1</v>
      </c>
      <c r="F145" s="171" t="s">
        <v>158</v>
      </c>
      <c r="H145" s="170" t="s">
        <v>1</v>
      </c>
      <c r="I145" s="172"/>
      <c r="L145" s="169"/>
      <c r="M145" s="173"/>
      <c r="T145" s="174"/>
      <c r="AT145" s="170" t="s">
        <v>129</v>
      </c>
      <c r="AU145" s="170" t="s">
        <v>83</v>
      </c>
      <c r="AV145" s="13" t="s">
        <v>81</v>
      </c>
      <c r="AW145" s="13" t="s">
        <v>30</v>
      </c>
      <c r="AX145" s="13" t="s">
        <v>73</v>
      </c>
      <c r="AY145" s="170" t="s">
        <v>118</v>
      </c>
    </row>
    <row r="146" spans="2:65" s="12" customFormat="1">
      <c r="B146" s="151"/>
      <c r="D146" s="147" t="s">
        <v>129</v>
      </c>
      <c r="E146" s="152" t="s">
        <v>1</v>
      </c>
      <c r="F146" s="153" t="s">
        <v>159</v>
      </c>
      <c r="H146" s="154">
        <v>1.7000000000000001E-2</v>
      </c>
      <c r="I146" s="155"/>
      <c r="L146" s="151"/>
      <c r="M146" s="156"/>
      <c r="T146" s="157"/>
      <c r="AT146" s="152" t="s">
        <v>129</v>
      </c>
      <c r="AU146" s="152" t="s">
        <v>83</v>
      </c>
      <c r="AV146" s="12" t="s">
        <v>83</v>
      </c>
      <c r="AW146" s="12" t="s">
        <v>30</v>
      </c>
      <c r="AX146" s="12" t="s">
        <v>73</v>
      </c>
      <c r="AY146" s="152" t="s">
        <v>118</v>
      </c>
    </row>
    <row r="147" spans="2:65" s="12" customFormat="1">
      <c r="B147" s="151"/>
      <c r="D147" s="147" t="s">
        <v>129</v>
      </c>
      <c r="E147" s="152" t="s">
        <v>1</v>
      </c>
      <c r="F147" s="153" t="s">
        <v>160</v>
      </c>
      <c r="H147" s="154">
        <v>0.42</v>
      </c>
      <c r="I147" s="155"/>
      <c r="L147" s="151"/>
      <c r="M147" s="156"/>
      <c r="T147" s="157"/>
      <c r="AT147" s="152" t="s">
        <v>129</v>
      </c>
      <c r="AU147" s="152" t="s">
        <v>83</v>
      </c>
      <c r="AV147" s="12" t="s">
        <v>83</v>
      </c>
      <c r="AW147" s="12" t="s">
        <v>30</v>
      </c>
      <c r="AX147" s="12" t="s">
        <v>73</v>
      </c>
      <c r="AY147" s="152" t="s">
        <v>118</v>
      </c>
    </row>
    <row r="148" spans="2:65" s="14" customFormat="1">
      <c r="B148" s="175"/>
      <c r="D148" s="147" t="s">
        <v>129</v>
      </c>
      <c r="E148" s="176" t="s">
        <v>1</v>
      </c>
      <c r="F148" s="177" t="s">
        <v>161</v>
      </c>
      <c r="H148" s="178">
        <v>1.3250000000000002</v>
      </c>
      <c r="I148" s="179"/>
      <c r="L148" s="175"/>
      <c r="M148" s="180"/>
      <c r="T148" s="181"/>
      <c r="AT148" s="176" t="s">
        <v>129</v>
      </c>
      <c r="AU148" s="176" t="s">
        <v>83</v>
      </c>
      <c r="AV148" s="14" t="s">
        <v>145</v>
      </c>
      <c r="AW148" s="14" t="s">
        <v>30</v>
      </c>
      <c r="AX148" s="14" t="s">
        <v>81</v>
      </c>
      <c r="AY148" s="176" t="s">
        <v>118</v>
      </c>
    </row>
    <row r="149" spans="2:65" s="1" customFormat="1" ht="33" customHeight="1">
      <c r="B149" s="132"/>
      <c r="C149" s="133" t="s">
        <v>162</v>
      </c>
      <c r="D149" s="133" t="s">
        <v>121</v>
      </c>
      <c r="E149" s="134" t="s">
        <v>163</v>
      </c>
      <c r="F149" s="135" t="s">
        <v>164</v>
      </c>
      <c r="G149" s="136" t="s">
        <v>148</v>
      </c>
      <c r="H149" s="137">
        <v>1.325</v>
      </c>
      <c r="I149" s="138"/>
      <c r="J149" s="139">
        <f>ROUND(I149*H149,2)</f>
        <v>0</v>
      </c>
      <c r="K149" s="140"/>
      <c r="L149" s="31"/>
      <c r="M149" s="141" t="s">
        <v>1</v>
      </c>
      <c r="N149" s="142" t="s">
        <v>38</v>
      </c>
      <c r="P149" s="143">
        <f>O149*H149</f>
        <v>0</v>
      </c>
      <c r="Q149" s="143">
        <v>1.89E-3</v>
      </c>
      <c r="R149" s="143">
        <f>Q149*H149</f>
        <v>2.50425E-3</v>
      </c>
      <c r="S149" s="143">
        <v>0</v>
      </c>
      <c r="T149" s="144">
        <f>S149*H149</f>
        <v>0</v>
      </c>
      <c r="AR149" s="145" t="s">
        <v>125</v>
      </c>
      <c r="AT149" s="145" t="s">
        <v>121</v>
      </c>
      <c r="AU149" s="145" t="s">
        <v>83</v>
      </c>
      <c r="AY149" s="16" t="s">
        <v>118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6" t="s">
        <v>81</v>
      </c>
      <c r="BK149" s="146">
        <f>ROUND(I149*H149,2)</f>
        <v>0</v>
      </c>
      <c r="BL149" s="16" t="s">
        <v>125</v>
      </c>
      <c r="BM149" s="145" t="s">
        <v>165</v>
      </c>
    </row>
    <row r="150" spans="2:65" s="1" customFormat="1" ht="19.5">
      <c r="B150" s="31"/>
      <c r="D150" s="147" t="s">
        <v>127</v>
      </c>
      <c r="F150" s="148" t="s">
        <v>166</v>
      </c>
      <c r="I150" s="149"/>
      <c r="L150" s="31"/>
      <c r="M150" s="150"/>
      <c r="T150" s="55"/>
      <c r="AT150" s="16" t="s">
        <v>127</v>
      </c>
      <c r="AU150" s="16" t="s">
        <v>83</v>
      </c>
    </row>
    <row r="151" spans="2:65" s="13" customFormat="1">
      <c r="B151" s="169"/>
      <c r="D151" s="147" t="s">
        <v>129</v>
      </c>
      <c r="E151" s="170" t="s">
        <v>1</v>
      </c>
      <c r="F151" s="171" t="s">
        <v>151</v>
      </c>
      <c r="H151" s="170" t="s">
        <v>1</v>
      </c>
      <c r="I151" s="172"/>
      <c r="L151" s="169"/>
      <c r="M151" s="173"/>
      <c r="T151" s="174"/>
      <c r="AT151" s="170" t="s">
        <v>129</v>
      </c>
      <c r="AU151" s="170" t="s">
        <v>83</v>
      </c>
      <c r="AV151" s="13" t="s">
        <v>81</v>
      </c>
      <c r="AW151" s="13" t="s">
        <v>30</v>
      </c>
      <c r="AX151" s="13" t="s">
        <v>73</v>
      </c>
      <c r="AY151" s="170" t="s">
        <v>118</v>
      </c>
    </row>
    <row r="152" spans="2:65" s="12" customFormat="1">
      <c r="B152" s="151"/>
      <c r="D152" s="147" t="s">
        <v>129</v>
      </c>
      <c r="E152" s="152" t="s">
        <v>1</v>
      </c>
      <c r="F152" s="153" t="s">
        <v>152</v>
      </c>
      <c r="H152" s="154">
        <v>0.48699999999999999</v>
      </c>
      <c r="I152" s="155"/>
      <c r="L152" s="151"/>
      <c r="M152" s="156"/>
      <c r="T152" s="157"/>
      <c r="AT152" s="152" t="s">
        <v>129</v>
      </c>
      <c r="AU152" s="152" t="s">
        <v>83</v>
      </c>
      <c r="AV152" s="12" t="s">
        <v>83</v>
      </c>
      <c r="AW152" s="12" t="s">
        <v>30</v>
      </c>
      <c r="AX152" s="12" t="s">
        <v>73</v>
      </c>
      <c r="AY152" s="152" t="s">
        <v>118</v>
      </c>
    </row>
    <row r="153" spans="2:65" s="12" customFormat="1">
      <c r="B153" s="151"/>
      <c r="D153" s="147" t="s">
        <v>129</v>
      </c>
      <c r="E153" s="152" t="s">
        <v>1</v>
      </c>
      <c r="F153" s="153" t="s">
        <v>153</v>
      </c>
      <c r="H153" s="154">
        <v>3.5000000000000003E-2</v>
      </c>
      <c r="I153" s="155"/>
      <c r="L153" s="151"/>
      <c r="M153" s="156"/>
      <c r="T153" s="157"/>
      <c r="AT153" s="152" t="s">
        <v>129</v>
      </c>
      <c r="AU153" s="152" t="s">
        <v>83</v>
      </c>
      <c r="AV153" s="12" t="s">
        <v>83</v>
      </c>
      <c r="AW153" s="12" t="s">
        <v>30</v>
      </c>
      <c r="AX153" s="12" t="s">
        <v>73</v>
      </c>
      <c r="AY153" s="152" t="s">
        <v>118</v>
      </c>
    </row>
    <row r="154" spans="2:65" s="12" customFormat="1">
      <c r="B154" s="151"/>
      <c r="D154" s="147" t="s">
        <v>129</v>
      </c>
      <c r="E154" s="152" t="s">
        <v>1</v>
      </c>
      <c r="F154" s="153" t="s">
        <v>154</v>
      </c>
      <c r="H154" s="154">
        <v>0.26800000000000002</v>
      </c>
      <c r="I154" s="155"/>
      <c r="L154" s="151"/>
      <c r="M154" s="156"/>
      <c r="T154" s="157"/>
      <c r="AT154" s="152" t="s">
        <v>129</v>
      </c>
      <c r="AU154" s="152" t="s">
        <v>83</v>
      </c>
      <c r="AV154" s="12" t="s">
        <v>83</v>
      </c>
      <c r="AW154" s="12" t="s">
        <v>30</v>
      </c>
      <c r="AX154" s="12" t="s">
        <v>73</v>
      </c>
      <c r="AY154" s="152" t="s">
        <v>118</v>
      </c>
    </row>
    <row r="155" spans="2:65" s="13" customFormat="1">
      <c r="B155" s="169"/>
      <c r="D155" s="147" t="s">
        <v>129</v>
      </c>
      <c r="E155" s="170" t="s">
        <v>1</v>
      </c>
      <c r="F155" s="171" t="s">
        <v>155</v>
      </c>
      <c r="H155" s="170" t="s">
        <v>1</v>
      </c>
      <c r="I155" s="172"/>
      <c r="L155" s="169"/>
      <c r="M155" s="173"/>
      <c r="T155" s="174"/>
      <c r="AT155" s="170" t="s">
        <v>129</v>
      </c>
      <c r="AU155" s="170" t="s">
        <v>83</v>
      </c>
      <c r="AV155" s="13" t="s">
        <v>81</v>
      </c>
      <c r="AW155" s="13" t="s">
        <v>30</v>
      </c>
      <c r="AX155" s="13" t="s">
        <v>73</v>
      </c>
      <c r="AY155" s="170" t="s">
        <v>118</v>
      </c>
    </row>
    <row r="156" spans="2:65" s="12" customFormat="1">
      <c r="B156" s="151"/>
      <c r="D156" s="147" t="s">
        <v>129</v>
      </c>
      <c r="E156" s="152" t="s">
        <v>1</v>
      </c>
      <c r="F156" s="153" t="s">
        <v>156</v>
      </c>
      <c r="H156" s="154">
        <v>4.2999999999999997E-2</v>
      </c>
      <c r="I156" s="155"/>
      <c r="L156" s="151"/>
      <c r="M156" s="156"/>
      <c r="T156" s="157"/>
      <c r="AT156" s="152" t="s">
        <v>129</v>
      </c>
      <c r="AU156" s="152" t="s">
        <v>83</v>
      </c>
      <c r="AV156" s="12" t="s">
        <v>83</v>
      </c>
      <c r="AW156" s="12" t="s">
        <v>30</v>
      </c>
      <c r="AX156" s="12" t="s">
        <v>73</v>
      </c>
      <c r="AY156" s="152" t="s">
        <v>118</v>
      </c>
    </row>
    <row r="157" spans="2:65" s="12" customFormat="1">
      <c r="B157" s="151"/>
      <c r="D157" s="147" t="s">
        <v>129</v>
      </c>
      <c r="E157" s="152" t="s">
        <v>1</v>
      </c>
      <c r="F157" s="153" t="s">
        <v>157</v>
      </c>
      <c r="H157" s="154">
        <v>5.5E-2</v>
      </c>
      <c r="I157" s="155"/>
      <c r="L157" s="151"/>
      <c r="M157" s="156"/>
      <c r="T157" s="157"/>
      <c r="AT157" s="152" t="s">
        <v>129</v>
      </c>
      <c r="AU157" s="152" t="s">
        <v>83</v>
      </c>
      <c r="AV157" s="12" t="s">
        <v>83</v>
      </c>
      <c r="AW157" s="12" t="s">
        <v>30</v>
      </c>
      <c r="AX157" s="12" t="s">
        <v>73</v>
      </c>
      <c r="AY157" s="152" t="s">
        <v>118</v>
      </c>
    </row>
    <row r="158" spans="2:65" s="13" customFormat="1">
      <c r="B158" s="169"/>
      <c r="D158" s="147" t="s">
        <v>129</v>
      </c>
      <c r="E158" s="170" t="s">
        <v>1</v>
      </c>
      <c r="F158" s="171" t="s">
        <v>158</v>
      </c>
      <c r="H158" s="170" t="s">
        <v>1</v>
      </c>
      <c r="I158" s="172"/>
      <c r="L158" s="169"/>
      <c r="M158" s="173"/>
      <c r="T158" s="174"/>
      <c r="AT158" s="170" t="s">
        <v>129</v>
      </c>
      <c r="AU158" s="170" t="s">
        <v>83</v>
      </c>
      <c r="AV158" s="13" t="s">
        <v>81</v>
      </c>
      <c r="AW158" s="13" t="s">
        <v>30</v>
      </c>
      <c r="AX158" s="13" t="s">
        <v>73</v>
      </c>
      <c r="AY158" s="170" t="s">
        <v>118</v>
      </c>
    </row>
    <row r="159" spans="2:65" s="12" customFormat="1">
      <c r="B159" s="151"/>
      <c r="D159" s="147" t="s">
        <v>129</v>
      </c>
      <c r="E159" s="152" t="s">
        <v>1</v>
      </c>
      <c r="F159" s="153" t="s">
        <v>159</v>
      </c>
      <c r="H159" s="154">
        <v>1.7000000000000001E-2</v>
      </c>
      <c r="I159" s="155"/>
      <c r="L159" s="151"/>
      <c r="M159" s="156"/>
      <c r="T159" s="157"/>
      <c r="AT159" s="152" t="s">
        <v>129</v>
      </c>
      <c r="AU159" s="152" t="s">
        <v>83</v>
      </c>
      <c r="AV159" s="12" t="s">
        <v>83</v>
      </c>
      <c r="AW159" s="12" t="s">
        <v>30</v>
      </c>
      <c r="AX159" s="12" t="s">
        <v>73</v>
      </c>
      <c r="AY159" s="152" t="s">
        <v>118</v>
      </c>
    </row>
    <row r="160" spans="2:65" s="12" customFormat="1">
      <c r="B160" s="151"/>
      <c r="D160" s="147" t="s">
        <v>129</v>
      </c>
      <c r="E160" s="152" t="s">
        <v>1</v>
      </c>
      <c r="F160" s="153" t="s">
        <v>160</v>
      </c>
      <c r="H160" s="154">
        <v>0.42</v>
      </c>
      <c r="I160" s="155"/>
      <c r="L160" s="151"/>
      <c r="M160" s="156"/>
      <c r="T160" s="157"/>
      <c r="AT160" s="152" t="s">
        <v>129</v>
      </c>
      <c r="AU160" s="152" t="s">
        <v>83</v>
      </c>
      <c r="AV160" s="12" t="s">
        <v>83</v>
      </c>
      <c r="AW160" s="12" t="s">
        <v>30</v>
      </c>
      <c r="AX160" s="12" t="s">
        <v>73</v>
      </c>
      <c r="AY160" s="152" t="s">
        <v>118</v>
      </c>
    </row>
    <row r="161" spans="2:65" s="14" customFormat="1">
      <c r="B161" s="175"/>
      <c r="D161" s="147" t="s">
        <v>129</v>
      </c>
      <c r="E161" s="176" t="s">
        <v>1</v>
      </c>
      <c r="F161" s="177" t="s">
        <v>161</v>
      </c>
      <c r="H161" s="178">
        <v>1.325</v>
      </c>
      <c r="I161" s="179"/>
      <c r="L161" s="175"/>
      <c r="M161" s="180"/>
      <c r="T161" s="181"/>
      <c r="AT161" s="176" t="s">
        <v>129</v>
      </c>
      <c r="AU161" s="176" t="s">
        <v>83</v>
      </c>
      <c r="AV161" s="14" t="s">
        <v>145</v>
      </c>
      <c r="AW161" s="14" t="s">
        <v>30</v>
      </c>
      <c r="AX161" s="14" t="s">
        <v>81</v>
      </c>
      <c r="AY161" s="176" t="s">
        <v>118</v>
      </c>
    </row>
    <row r="162" spans="2:65" s="1" customFormat="1" ht="24.2" customHeight="1">
      <c r="B162" s="132"/>
      <c r="C162" s="133" t="s">
        <v>167</v>
      </c>
      <c r="D162" s="133" t="s">
        <v>121</v>
      </c>
      <c r="E162" s="134" t="s">
        <v>168</v>
      </c>
      <c r="F162" s="135" t="s">
        <v>169</v>
      </c>
      <c r="G162" s="136" t="s">
        <v>170</v>
      </c>
      <c r="H162" s="137">
        <v>67.67</v>
      </c>
      <c r="I162" s="138"/>
      <c r="J162" s="139">
        <f>ROUND(I162*H162,2)</f>
        <v>0</v>
      </c>
      <c r="K162" s="140"/>
      <c r="L162" s="31"/>
      <c r="M162" s="141" t="s">
        <v>1</v>
      </c>
      <c r="N162" s="142" t="s">
        <v>38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125</v>
      </c>
      <c r="AT162" s="145" t="s">
        <v>121</v>
      </c>
      <c r="AU162" s="145" t="s">
        <v>83</v>
      </c>
      <c r="AY162" s="16" t="s">
        <v>118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6" t="s">
        <v>81</v>
      </c>
      <c r="BK162" s="146">
        <f>ROUND(I162*H162,2)</f>
        <v>0</v>
      </c>
      <c r="BL162" s="16" t="s">
        <v>125</v>
      </c>
      <c r="BM162" s="145" t="s">
        <v>171</v>
      </c>
    </row>
    <row r="163" spans="2:65" s="1" customFormat="1" ht="19.5">
      <c r="B163" s="31"/>
      <c r="D163" s="147" t="s">
        <v>127</v>
      </c>
      <c r="F163" s="148" t="s">
        <v>172</v>
      </c>
      <c r="I163" s="149"/>
      <c r="L163" s="31"/>
      <c r="M163" s="150"/>
      <c r="T163" s="55"/>
      <c r="AT163" s="16" t="s">
        <v>127</v>
      </c>
      <c r="AU163" s="16" t="s">
        <v>83</v>
      </c>
    </row>
    <row r="164" spans="2:65" s="12" customFormat="1">
      <c r="B164" s="151"/>
      <c r="D164" s="147" t="s">
        <v>129</v>
      </c>
      <c r="E164" s="152" t="s">
        <v>1</v>
      </c>
      <c r="F164" s="153" t="s">
        <v>173</v>
      </c>
      <c r="H164" s="154">
        <v>4.32</v>
      </c>
      <c r="I164" s="155"/>
      <c r="L164" s="151"/>
      <c r="M164" s="156"/>
      <c r="T164" s="157"/>
      <c r="AT164" s="152" t="s">
        <v>129</v>
      </c>
      <c r="AU164" s="152" t="s">
        <v>83</v>
      </c>
      <c r="AV164" s="12" t="s">
        <v>83</v>
      </c>
      <c r="AW164" s="12" t="s">
        <v>30</v>
      </c>
      <c r="AX164" s="12" t="s">
        <v>73</v>
      </c>
      <c r="AY164" s="152" t="s">
        <v>118</v>
      </c>
    </row>
    <row r="165" spans="2:65" s="12" customFormat="1">
      <c r="B165" s="151"/>
      <c r="D165" s="147" t="s">
        <v>129</v>
      </c>
      <c r="E165" s="152" t="s">
        <v>1</v>
      </c>
      <c r="F165" s="153" t="s">
        <v>174</v>
      </c>
      <c r="H165" s="154">
        <v>2.4</v>
      </c>
      <c r="I165" s="155"/>
      <c r="L165" s="151"/>
      <c r="M165" s="156"/>
      <c r="T165" s="157"/>
      <c r="AT165" s="152" t="s">
        <v>129</v>
      </c>
      <c r="AU165" s="152" t="s">
        <v>83</v>
      </c>
      <c r="AV165" s="12" t="s">
        <v>83</v>
      </c>
      <c r="AW165" s="12" t="s">
        <v>30</v>
      </c>
      <c r="AX165" s="12" t="s">
        <v>73</v>
      </c>
      <c r="AY165" s="152" t="s">
        <v>118</v>
      </c>
    </row>
    <row r="166" spans="2:65" s="12" customFormat="1">
      <c r="B166" s="151"/>
      <c r="D166" s="147" t="s">
        <v>129</v>
      </c>
      <c r="E166" s="152" t="s">
        <v>1</v>
      </c>
      <c r="F166" s="153" t="s">
        <v>175</v>
      </c>
      <c r="H166" s="154">
        <v>0.8</v>
      </c>
      <c r="I166" s="155"/>
      <c r="L166" s="151"/>
      <c r="M166" s="156"/>
      <c r="T166" s="157"/>
      <c r="AT166" s="152" t="s">
        <v>129</v>
      </c>
      <c r="AU166" s="152" t="s">
        <v>83</v>
      </c>
      <c r="AV166" s="12" t="s">
        <v>83</v>
      </c>
      <c r="AW166" s="12" t="s">
        <v>30</v>
      </c>
      <c r="AX166" s="12" t="s">
        <v>73</v>
      </c>
      <c r="AY166" s="152" t="s">
        <v>118</v>
      </c>
    </row>
    <row r="167" spans="2:65" s="12" customFormat="1">
      <c r="B167" s="151"/>
      <c r="D167" s="147" t="s">
        <v>129</v>
      </c>
      <c r="E167" s="152" t="s">
        <v>1</v>
      </c>
      <c r="F167" s="153" t="s">
        <v>176</v>
      </c>
      <c r="H167" s="154">
        <v>0.92</v>
      </c>
      <c r="I167" s="155"/>
      <c r="L167" s="151"/>
      <c r="M167" s="156"/>
      <c r="T167" s="157"/>
      <c r="AT167" s="152" t="s">
        <v>129</v>
      </c>
      <c r="AU167" s="152" t="s">
        <v>83</v>
      </c>
      <c r="AV167" s="12" t="s">
        <v>83</v>
      </c>
      <c r="AW167" s="12" t="s">
        <v>30</v>
      </c>
      <c r="AX167" s="12" t="s">
        <v>73</v>
      </c>
      <c r="AY167" s="152" t="s">
        <v>118</v>
      </c>
    </row>
    <row r="168" spans="2:65" s="12" customFormat="1">
      <c r="B168" s="151"/>
      <c r="D168" s="147" t="s">
        <v>129</v>
      </c>
      <c r="E168" s="152" t="s">
        <v>1</v>
      </c>
      <c r="F168" s="153" t="s">
        <v>177</v>
      </c>
      <c r="H168" s="154">
        <v>3.74</v>
      </c>
      <c r="I168" s="155"/>
      <c r="L168" s="151"/>
      <c r="M168" s="156"/>
      <c r="T168" s="157"/>
      <c r="AT168" s="152" t="s">
        <v>129</v>
      </c>
      <c r="AU168" s="152" t="s">
        <v>83</v>
      </c>
      <c r="AV168" s="12" t="s">
        <v>83</v>
      </c>
      <c r="AW168" s="12" t="s">
        <v>30</v>
      </c>
      <c r="AX168" s="12" t="s">
        <v>73</v>
      </c>
      <c r="AY168" s="152" t="s">
        <v>118</v>
      </c>
    </row>
    <row r="169" spans="2:65" s="12" customFormat="1">
      <c r="B169" s="151"/>
      <c r="D169" s="147" t="s">
        <v>129</v>
      </c>
      <c r="E169" s="152" t="s">
        <v>1</v>
      </c>
      <c r="F169" s="153" t="s">
        <v>178</v>
      </c>
      <c r="H169" s="154">
        <v>3</v>
      </c>
      <c r="I169" s="155"/>
      <c r="L169" s="151"/>
      <c r="M169" s="156"/>
      <c r="T169" s="157"/>
      <c r="AT169" s="152" t="s">
        <v>129</v>
      </c>
      <c r="AU169" s="152" t="s">
        <v>83</v>
      </c>
      <c r="AV169" s="12" t="s">
        <v>83</v>
      </c>
      <c r="AW169" s="12" t="s">
        <v>30</v>
      </c>
      <c r="AX169" s="12" t="s">
        <v>73</v>
      </c>
      <c r="AY169" s="152" t="s">
        <v>118</v>
      </c>
    </row>
    <row r="170" spans="2:65" s="12" customFormat="1">
      <c r="B170" s="151"/>
      <c r="D170" s="147" t="s">
        <v>129</v>
      </c>
      <c r="E170" s="152" t="s">
        <v>1</v>
      </c>
      <c r="F170" s="153" t="s">
        <v>179</v>
      </c>
      <c r="H170" s="154">
        <v>0.7</v>
      </c>
      <c r="I170" s="155"/>
      <c r="L170" s="151"/>
      <c r="M170" s="156"/>
      <c r="T170" s="157"/>
      <c r="AT170" s="152" t="s">
        <v>129</v>
      </c>
      <c r="AU170" s="152" t="s">
        <v>83</v>
      </c>
      <c r="AV170" s="12" t="s">
        <v>83</v>
      </c>
      <c r="AW170" s="12" t="s">
        <v>30</v>
      </c>
      <c r="AX170" s="12" t="s">
        <v>73</v>
      </c>
      <c r="AY170" s="152" t="s">
        <v>118</v>
      </c>
    </row>
    <row r="171" spans="2:65" s="12" customFormat="1">
      <c r="B171" s="151"/>
      <c r="D171" s="147" t="s">
        <v>129</v>
      </c>
      <c r="E171" s="152" t="s">
        <v>1</v>
      </c>
      <c r="F171" s="153" t="s">
        <v>180</v>
      </c>
      <c r="H171" s="154">
        <v>2</v>
      </c>
      <c r="I171" s="155"/>
      <c r="L171" s="151"/>
      <c r="M171" s="156"/>
      <c r="T171" s="157"/>
      <c r="AT171" s="152" t="s">
        <v>129</v>
      </c>
      <c r="AU171" s="152" t="s">
        <v>83</v>
      </c>
      <c r="AV171" s="12" t="s">
        <v>83</v>
      </c>
      <c r="AW171" s="12" t="s">
        <v>30</v>
      </c>
      <c r="AX171" s="12" t="s">
        <v>73</v>
      </c>
      <c r="AY171" s="152" t="s">
        <v>118</v>
      </c>
    </row>
    <row r="172" spans="2:65" s="12" customFormat="1">
      <c r="B172" s="151"/>
      <c r="D172" s="147" t="s">
        <v>129</v>
      </c>
      <c r="E172" s="152" t="s">
        <v>1</v>
      </c>
      <c r="F172" s="153" t="s">
        <v>181</v>
      </c>
      <c r="H172" s="154">
        <v>2.4</v>
      </c>
      <c r="I172" s="155"/>
      <c r="L172" s="151"/>
      <c r="M172" s="156"/>
      <c r="T172" s="157"/>
      <c r="AT172" s="152" t="s">
        <v>129</v>
      </c>
      <c r="AU172" s="152" t="s">
        <v>83</v>
      </c>
      <c r="AV172" s="12" t="s">
        <v>83</v>
      </c>
      <c r="AW172" s="12" t="s">
        <v>30</v>
      </c>
      <c r="AX172" s="12" t="s">
        <v>73</v>
      </c>
      <c r="AY172" s="152" t="s">
        <v>118</v>
      </c>
    </row>
    <row r="173" spans="2:65" s="12" customFormat="1">
      <c r="B173" s="151"/>
      <c r="D173" s="147" t="s">
        <v>129</v>
      </c>
      <c r="E173" s="152" t="s">
        <v>1</v>
      </c>
      <c r="F173" s="153" t="s">
        <v>182</v>
      </c>
      <c r="H173" s="154">
        <v>2.7</v>
      </c>
      <c r="I173" s="155"/>
      <c r="L173" s="151"/>
      <c r="M173" s="156"/>
      <c r="T173" s="157"/>
      <c r="AT173" s="152" t="s">
        <v>129</v>
      </c>
      <c r="AU173" s="152" t="s">
        <v>83</v>
      </c>
      <c r="AV173" s="12" t="s">
        <v>83</v>
      </c>
      <c r="AW173" s="12" t="s">
        <v>30</v>
      </c>
      <c r="AX173" s="12" t="s">
        <v>73</v>
      </c>
      <c r="AY173" s="152" t="s">
        <v>118</v>
      </c>
    </row>
    <row r="174" spans="2:65" s="12" customFormat="1">
      <c r="B174" s="151"/>
      <c r="D174" s="147" t="s">
        <v>129</v>
      </c>
      <c r="E174" s="152" t="s">
        <v>1</v>
      </c>
      <c r="F174" s="153" t="s">
        <v>183</v>
      </c>
      <c r="H174" s="154">
        <v>0.3</v>
      </c>
      <c r="I174" s="155"/>
      <c r="L174" s="151"/>
      <c r="M174" s="156"/>
      <c r="T174" s="157"/>
      <c r="AT174" s="152" t="s">
        <v>129</v>
      </c>
      <c r="AU174" s="152" t="s">
        <v>83</v>
      </c>
      <c r="AV174" s="12" t="s">
        <v>83</v>
      </c>
      <c r="AW174" s="12" t="s">
        <v>30</v>
      </c>
      <c r="AX174" s="12" t="s">
        <v>73</v>
      </c>
      <c r="AY174" s="152" t="s">
        <v>118</v>
      </c>
    </row>
    <row r="175" spans="2:65" s="12" customFormat="1">
      <c r="B175" s="151"/>
      <c r="D175" s="147" t="s">
        <v>129</v>
      </c>
      <c r="E175" s="152" t="s">
        <v>1</v>
      </c>
      <c r="F175" s="153" t="s">
        <v>184</v>
      </c>
      <c r="H175" s="154">
        <v>2.16</v>
      </c>
      <c r="I175" s="155"/>
      <c r="L175" s="151"/>
      <c r="M175" s="156"/>
      <c r="T175" s="157"/>
      <c r="AT175" s="152" t="s">
        <v>129</v>
      </c>
      <c r="AU175" s="152" t="s">
        <v>83</v>
      </c>
      <c r="AV175" s="12" t="s">
        <v>83</v>
      </c>
      <c r="AW175" s="12" t="s">
        <v>30</v>
      </c>
      <c r="AX175" s="12" t="s">
        <v>73</v>
      </c>
      <c r="AY175" s="152" t="s">
        <v>118</v>
      </c>
    </row>
    <row r="176" spans="2:65" s="12" customFormat="1">
      <c r="B176" s="151"/>
      <c r="D176" s="147" t="s">
        <v>129</v>
      </c>
      <c r="E176" s="152" t="s">
        <v>1</v>
      </c>
      <c r="F176" s="153" t="s">
        <v>185</v>
      </c>
      <c r="H176" s="154">
        <v>3.84</v>
      </c>
      <c r="I176" s="155"/>
      <c r="L176" s="151"/>
      <c r="M176" s="156"/>
      <c r="T176" s="157"/>
      <c r="AT176" s="152" t="s">
        <v>129</v>
      </c>
      <c r="AU176" s="152" t="s">
        <v>83</v>
      </c>
      <c r="AV176" s="12" t="s">
        <v>83</v>
      </c>
      <c r="AW176" s="12" t="s">
        <v>30</v>
      </c>
      <c r="AX176" s="12" t="s">
        <v>73</v>
      </c>
      <c r="AY176" s="152" t="s">
        <v>118</v>
      </c>
    </row>
    <row r="177" spans="2:51" s="12" customFormat="1">
      <c r="B177" s="151"/>
      <c r="D177" s="147" t="s">
        <v>129</v>
      </c>
      <c r="E177" s="152" t="s">
        <v>1</v>
      </c>
      <c r="F177" s="153" t="s">
        <v>186</v>
      </c>
      <c r="H177" s="154">
        <v>4.1399999999999997</v>
      </c>
      <c r="I177" s="155"/>
      <c r="L177" s="151"/>
      <c r="M177" s="156"/>
      <c r="T177" s="157"/>
      <c r="AT177" s="152" t="s">
        <v>129</v>
      </c>
      <c r="AU177" s="152" t="s">
        <v>83</v>
      </c>
      <c r="AV177" s="12" t="s">
        <v>83</v>
      </c>
      <c r="AW177" s="12" t="s">
        <v>30</v>
      </c>
      <c r="AX177" s="12" t="s">
        <v>73</v>
      </c>
      <c r="AY177" s="152" t="s">
        <v>118</v>
      </c>
    </row>
    <row r="178" spans="2:51" s="12" customFormat="1">
      <c r="B178" s="151"/>
      <c r="D178" s="147" t="s">
        <v>129</v>
      </c>
      <c r="E178" s="152" t="s">
        <v>1</v>
      </c>
      <c r="F178" s="153" t="s">
        <v>187</v>
      </c>
      <c r="H178" s="154">
        <v>1.36</v>
      </c>
      <c r="I178" s="155"/>
      <c r="L178" s="151"/>
      <c r="M178" s="156"/>
      <c r="T178" s="157"/>
      <c r="AT178" s="152" t="s">
        <v>129</v>
      </c>
      <c r="AU178" s="152" t="s">
        <v>83</v>
      </c>
      <c r="AV178" s="12" t="s">
        <v>83</v>
      </c>
      <c r="AW178" s="12" t="s">
        <v>30</v>
      </c>
      <c r="AX178" s="12" t="s">
        <v>73</v>
      </c>
      <c r="AY178" s="152" t="s">
        <v>118</v>
      </c>
    </row>
    <row r="179" spans="2:51" s="12" customFormat="1">
      <c r="B179" s="151"/>
      <c r="D179" s="147" t="s">
        <v>129</v>
      </c>
      <c r="E179" s="152" t="s">
        <v>1</v>
      </c>
      <c r="F179" s="153" t="s">
        <v>188</v>
      </c>
      <c r="H179" s="154">
        <v>2.16</v>
      </c>
      <c r="I179" s="155"/>
      <c r="L179" s="151"/>
      <c r="M179" s="156"/>
      <c r="T179" s="157"/>
      <c r="AT179" s="152" t="s">
        <v>129</v>
      </c>
      <c r="AU179" s="152" t="s">
        <v>83</v>
      </c>
      <c r="AV179" s="12" t="s">
        <v>83</v>
      </c>
      <c r="AW179" s="12" t="s">
        <v>30</v>
      </c>
      <c r="AX179" s="12" t="s">
        <v>73</v>
      </c>
      <c r="AY179" s="152" t="s">
        <v>118</v>
      </c>
    </row>
    <row r="180" spans="2:51" s="12" customFormat="1">
      <c r="B180" s="151"/>
      <c r="D180" s="147" t="s">
        <v>129</v>
      </c>
      <c r="E180" s="152" t="s">
        <v>1</v>
      </c>
      <c r="F180" s="153" t="s">
        <v>189</v>
      </c>
      <c r="H180" s="154">
        <v>2.4</v>
      </c>
      <c r="I180" s="155"/>
      <c r="L180" s="151"/>
      <c r="M180" s="156"/>
      <c r="T180" s="157"/>
      <c r="AT180" s="152" t="s">
        <v>129</v>
      </c>
      <c r="AU180" s="152" t="s">
        <v>83</v>
      </c>
      <c r="AV180" s="12" t="s">
        <v>83</v>
      </c>
      <c r="AW180" s="12" t="s">
        <v>30</v>
      </c>
      <c r="AX180" s="12" t="s">
        <v>73</v>
      </c>
      <c r="AY180" s="152" t="s">
        <v>118</v>
      </c>
    </row>
    <row r="181" spans="2:51" s="12" customFormat="1">
      <c r="B181" s="151"/>
      <c r="D181" s="147" t="s">
        <v>129</v>
      </c>
      <c r="E181" s="152" t="s">
        <v>1</v>
      </c>
      <c r="F181" s="153" t="s">
        <v>190</v>
      </c>
      <c r="H181" s="154">
        <v>0.92</v>
      </c>
      <c r="I181" s="155"/>
      <c r="L181" s="151"/>
      <c r="M181" s="156"/>
      <c r="T181" s="157"/>
      <c r="AT181" s="152" t="s">
        <v>129</v>
      </c>
      <c r="AU181" s="152" t="s">
        <v>83</v>
      </c>
      <c r="AV181" s="12" t="s">
        <v>83</v>
      </c>
      <c r="AW181" s="12" t="s">
        <v>30</v>
      </c>
      <c r="AX181" s="12" t="s">
        <v>73</v>
      </c>
      <c r="AY181" s="152" t="s">
        <v>118</v>
      </c>
    </row>
    <row r="182" spans="2:51" s="12" customFormat="1">
      <c r="B182" s="151"/>
      <c r="D182" s="147" t="s">
        <v>129</v>
      </c>
      <c r="E182" s="152" t="s">
        <v>1</v>
      </c>
      <c r="F182" s="153" t="s">
        <v>191</v>
      </c>
      <c r="H182" s="154">
        <v>1.76</v>
      </c>
      <c r="I182" s="155"/>
      <c r="L182" s="151"/>
      <c r="M182" s="156"/>
      <c r="T182" s="157"/>
      <c r="AT182" s="152" t="s">
        <v>129</v>
      </c>
      <c r="AU182" s="152" t="s">
        <v>83</v>
      </c>
      <c r="AV182" s="12" t="s">
        <v>83</v>
      </c>
      <c r="AW182" s="12" t="s">
        <v>30</v>
      </c>
      <c r="AX182" s="12" t="s">
        <v>73</v>
      </c>
      <c r="AY182" s="152" t="s">
        <v>118</v>
      </c>
    </row>
    <row r="183" spans="2:51" s="12" customFormat="1">
      <c r="B183" s="151"/>
      <c r="D183" s="147" t="s">
        <v>129</v>
      </c>
      <c r="E183" s="152" t="s">
        <v>1</v>
      </c>
      <c r="F183" s="153" t="s">
        <v>192</v>
      </c>
      <c r="H183" s="154">
        <v>4.1399999999999997</v>
      </c>
      <c r="I183" s="155"/>
      <c r="L183" s="151"/>
      <c r="M183" s="156"/>
      <c r="T183" s="157"/>
      <c r="AT183" s="152" t="s">
        <v>129</v>
      </c>
      <c r="AU183" s="152" t="s">
        <v>83</v>
      </c>
      <c r="AV183" s="12" t="s">
        <v>83</v>
      </c>
      <c r="AW183" s="12" t="s">
        <v>30</v>
      </c>
      <c r="AX183" s="12" t="s">
        <v>73</v>
      </c>
      <c r="AY183" s="152" t="s">
        <v>118</v>
      </c>
    </row>
    <row r="184" spans="2:51" s="12" customFormat="1">
      <c r="B184" s="151"/>
      <c r="D184" s="147" t="s">
        <v>129</v>
      </c>
      <c r="E184" s="152" t="s">
        <v>1</v>
      </c>
      <c r="F184" s="153" t="s">
        <v>193</v>
      </c>
      <c r="H184" s="154">
        <v>4.0199999999999996</v>
      </c>
      <c r="I184" s="155"/>
      <c r="L184" s="151"/>
      <c r="M184" s="156"/>
      <c r="T184" s="157"/>
      <c r="AT184" s="152" t="s">
        <v>129</v>
      </c>
      <c r="AU184" s="152" t="s">
        <v>83</v>
      </c>
      <c r="AV184" s="12" t="s">
        <v>83</v>
      </c>
      <c r="AW184" s="12" t="s">
        <v>30</v>
      </c>
      <c r="AX184" s="12" t="s">
        <v>73</v>
      </c>
      <c r="AY184" s="152" t="s">
        <v>118</v>
      </c>
    </row>
    <row r="185" spans="2:51" s="12" customFormat="1">
      <c r="B185" s="151"/>
      <c r="D185" s="147" t="s">
        <v>129</v>
      </c>
      <c r="E185" s="152" t="s">
        <v>1</v>
      </c>
      <c r="F185" s="153" t="s">
        <v>194</v>
      </c>
      <c r="H185" s="154">
        <v>2.4</v>
      </c>
      <c r="I185" s="155"/>
      <c r="L185" s="151"/>
      <c r="M185" s="156"/>
      <c r="T185" s="157"/>
      <c r="AT185" s="152" t="s">
        <v>129</v>
      </c>
      <c r="AU185" s="152" t="s">
        <v>83</v>
      </c>
      <c r="AV185" s="12" t="s">
        <v>83</v>
      </c>
      <c r="AW185" s="12" t="s">
        <v>30</v>
      </c>
      <c r="AX185" s="12" t="s">
        <v>73</v>
      </c>
      <c r="AY185" s="152" t="s">
        <v>118</v>
      </c>
    </row>
    <row r="186" spans="2:51" s="12" customFormat="1">
      <c r="B186" s="151"/>
      <c r="D186" s="147" t="s">
        <v>129</v>
      </c>
      <c r="E186" s="152" t="s">
        <v>1</v>
      </c>
      <c r="F186" s="153" t="s">
        <v>195</v>
      </c>
      <c r="H186" s="154">
        <v>2.7</v>
      </c>
      <c r="I186" s="155"/>
      <c r="L186" s="151"/>
      <c r="M186" s="156"/>
      <c r="T186" s="157"/>
      <c r="AT186" s="152" t="s">
        <v>129</v>
      </c>
      <c r="AU186" s="152" t="s">
        <v>83</v>
      </c>
      <c r="AV186" s="12" t="s">
        <v>83</v>
      </c>
      <c r="AW186" s="12" t="s">
        <v>30</v>
      </c>
      <c r="AX186" s="12" t="s">
        <v>73</v>
      </c>
      <c r="AY186" s="152" t="s">
        <v>118</v>
      </c>
    </row>
    <row r="187" spans="2:51" s="12" customFormat="1">
      <c r="B187" s="151"/>
      <c r="D187" s="147" t="s">
        <v>129</v>
      </c>
      <c r="E187" s="152" t="s">
        <v>1</v>
      </c>
      <c r="F187" s="153" t="s">
        <v>196</v>
      </c>
      <c r="H187" s="154">
        <v>0.3</v>
      </c>
      <c r="I187" s="155"/>
      <c r="L187" s="151"/>
      <c r="M187" s="156"/>
      <c r="T187" s="157"/>
      <c r="AT187" s="152" t="s">
        <v>129</v>
      </c>
      <c r="AU187" s="152" t="s">
        <v>83</v>
      </c>
      <c r="AV187" s="12" t="s">
        <v>83</v>
      </c>
      <c r="AW187" s="12" t="s">
        <v>30</v>
      </c>
      <c r="AX187" s="12" t="s">
        <v>73</v>
      </c>
      <c r="AY187" s="152" t="s">
        <v>118</v>
      </c>
    </row>
    <row r="188" spans="2:51" s="12" customFormat="1">
      <c r="B188" s="151"/>
      <c r="D188" s="147" t="s">
        <v>129</v>
      </c>
      <c r="E188" s="152" t="s">
        <v>1</v>
      </c>
      <c r="F188" s="153" t="s">
        <v>197</v>
      </c>
      <c r="H188" s="154">
        <v>2.16</v>
      </c>
      <c r="I188" s="155"/>
      <c r="L188" s="151"/>
      <c r="M188" s="156"/>
      <c r="T188" s="157"/>
      <c r="AT188" s="152" t="s">
        <v>129</v>
      </c>
      <c r="AU188" s="152" t="s">
        <v>83</v>
      </c>
      <c r="AV188" s="12" t="s">
        <v>83</v>
      </c>
      <c r="AW188" s="12" t="s">
        <v>30</v>
      </c>
      <c r="AX188" s="12" t="s">
        <v>73</v>
      </c>
      <c r="AY188" s="152" t="s">
        <v>118</v>
      </c>
    </row>
    <row r="189" spans="2:51" s="12" customFormat="1">
      <c r="B189" s="151"/>
      <c r="D189" s="147" t="s">
        <v>129</v>
      </c>
      <c r="E189" s="152" t="s">
        <v>1</v>
      </c>
      <c r="F189" s="153" t="s">
        <v>198</v>
      </c>
      <c r="H189" s="154">
        <v>1.92</v>
      </c>
      <c r="I189" s="155"/>
      <c r="L189" s="151"/>
      <c r="M189" s="156"/>
      <c r="T189" s="157"/>
      <c r="AT189" s="152" t="s">
        <v>129</v>
      </c>
      <c r="AU189" s="152" t="s">
        <v>83</v>
      </c>
      <c r="AV189" s="12" t="s">
        <v>83</v>
      </c>
      <c r="AW189" s="12" t="s">
        <v>30</v>
      </c>
      <c r="AX189" s="12" t="s">
        <v>73</v>
      </c>
      <c r="AY189" s="152" t="s">
        <v>118</v>
      </c>
    </row>
    <row r="190" spans="2:51" s="12" customFormat="1">
      <c r="B190" s="151"/>
      <c r="D190" s="147" t="s">
        <v>129</v>
      </c>
      <c r="E190" s="152" t="s">
        <v>1</v>
      </c>
      <c r="F190" s="153" t="s">
        <v>199</v>
      </c>
      <c r="H190" s="154">
        <v>1.8</v>
      </c>
      <c r="I190" s="155"/>
      <c r="L190" s="151"/>
      <c r="M190" s="156"/>
      <c r="T190" s="157"/>
      <c r="AT190" s="152" t="s">
        <v>129</v>
      </c>
      <c r="AU190" s="152" t="s">
        <v>83</v>
      </c>
      <c r="AV190" s="12" t="s">
        <v>83</v>
      </c>
      <c r="AW190" s="12" t="s">
        <v>30</v>
      </c>
      <c r="AX190" s="12" t="s">
        <v>73</v>
      </c>
      <c r="AY190" s="152" t="s">
        <v>118</v>
      </c>
    </row>
    <row r="191" spans="2:51" s="12" customFormat="1">
      <c r="B191" s="151"/>
      <c r="D191" s="147" t="s">
        <v>129</v>
      </c>
      <c r="E191" s="152" t="s">
        <v>1</v>
      </c>
      <c r="F191" s="153" t="s">
        <v>200</v>
      </c>
      <c r="H191" s="154">
        <v>6.21</v>
      </c>
      <c r="I191" s="155"/>
      <c r="L191" s="151"/>
      <c r="M191" s="156"/>
      <c r="T191" s="157"/>
      <c r="AT191" s="152" t="s">
        <v>129</v>
      </c>
      <c r="AU191" s="152" t="s">
        <v>83</v>
      </c>
      <c r="AV191" s="12" t="s">
        <v>83</v>
      </c>
      <c r="AW191" s="12" t="s">
        <v>30</v>
      </c>
      <c r="AX191" s="12" t="s">
        <v>73</v>
      </c>
      <c r="AY191" s="152" t="s">
        <v>118</v>
      </c>
    </row>
    <row r="192" spans="2:51" s="14" customFormat="1">
      <c r="B192" s="175"/>
      <c r="D192" s="147" t="s">
        <v>129</v>
      </c>
      <c r="E192" s="176" t="s">
        <v>1</v>
      </c>
      <c r="F192" s="177" t="s">
        <v>161</v>
      </c>
      <c r="H192" s="178">
        <v>67.67</v>
      </c>
      <c r="I192" s="179"/>
      <c r="L192" s="175"/>
      <c r="M192" s="180"/>
      <c r="T192" s="181"/>
      <c r="AT192" s="176" t="s">
        <v>129</v>
      </c>
      <c r="AU192" s="176" t="s">
        <v>83</v>
      </c>
      <c r="AV192" s="14" t="s">
        <v>145</v>
      </c>
      <c r="AW192" s="14" t="s">
        <v>30</v>
      </c>
      <c r="AX192" s="14" t="s">
        <v>81</v>
      </c>
      <c r="AY192" s="176" t="s">
        <v>118</v>
      </c>
    </row>
    <row r="193" spans="2:65" s="1" customFormat="1" ht="21.75" customHeight="1">
      <c r="B193" s="132"/>
      <c r="C193" s="158" t="s">
        <v>201</v>
      </c>
      <c r="D193" s="158" t="s">
        <v>131</v>
      </c>
      <c r="E193" s="159" t="s">
        <v>202</v>
      </c>
      <c r="F193" s="160" t="s">
        <v>203</v>
      </c>
      <c r="G193" s="161" t="s">
        <v>148</v>
      </c>
      <c r="H193" s="162">
        <v>0.56000000000000005</v>
      </c>
      <c r="I193" s="163"/>
      <c r="J193" s="164">
        <f>ROUND(I193*H193,2)</f>
        <v>0</v>
      </c>
      <c r="K193" s="165"/>
      <c r="L193" s="166"/>
      <c r="M193" s="167" t="s">
        <v>1</v>
      </c>
      <c r="N193" s="168" t="s">
        <v>38</v>
      </c>
      <c r="P193" s="143">
        <f>O193*H193</f>
        <v>0</v>
      </c>
      <c r="Q193" s="143">
        <v>0.55000000000000004</v>
      </c>
      <c r="R193" s="143">
        <f>Q193*H193</f>
        <v>0.30800000000000005</v>
      </c>
      <c r="S193" s="143">
        <v>0</v>
      </c>
      <c r="T193" s="144">
        <f>S193*H193</f>
        <v>0</v>
      </c>
      <c r="AR193" s="145" t="s">
        <v>134</v>
      </c>
      <c r="AT193" s="145" t="s">
        <v>131</v>
      </c>
      <c r="AU193" s="145" t="s">
        <v>83</v>
      </c>
      <c r="AY193" s="16" t="s">
        <v>118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6" t="s">
        <v>81</v>
      </c>
      <c r="BK193" s="146">
        <f>ROUND(I193*H193,2)</f>
        <v>0</v>
      </c>
      <c r="BL193" s="16" t="s">
        <v>125</v>
      </c>
      <c r="BM193" s="145" t="s">
        <v>204</v>
      </c>
    </row>
    <row r="194" spans="2:65" s="1" customFormat="1">
      <c r="B194" s="31"/>
      <c r="D194" s="147" t="s">
        <v>127</v>
      </c>
      <c r="F194" s="148" t="s">
        <v>203</v>
      </c>
      <c r="I194" s="149"/>
      <c r="L194" s="31"/>
      <c r="M194" s="150"/>
      <c r="T194" s="55"/>
      <c r="AT194" s="16" t="s">
        <v>127</v>
      </c>
      <c r="AU194" s="16" t="s">
        <v>83</v>
      </c>
    </row>
    <row r="195" spans="2:65" s="12" customFormat="1">
      <c r="B195" s="151"/>
      <c r="D195" s="147" t="s">
        <v>129</v>
      </c>
      <c r="E195" s="152" t="s">
        <v>1</v>
      </c>
      <c r="F195" s="153" t="s">
        <v>152</v>
      </c>
      <c r="H195" s="154">
        <v>0.48699999999999999</v>
      </c>
      <c r="I195" s="155"/>
      <c r="L195" s="151"/>
      <c r="M195" s="156"/>
      <c r="T195" s="157"/>
      <c r="AT195" s="152" t="s">
        <v>129</v>
      </c>
      <c r="AU195" s="152" t="s">
        <v>83</v>
      </c>
      <c r="AV195" s="12" t="s">
        <v>83</v>
      </c>
      <c r="AW195" s="12" t="s">
        <v>30</v>
      </c>
      <c r="AX195" s="12" t="s">
        <v>81</v>
      </c>
      <c r="AY195" s="152" t="s">
        <v>118</v>
      </c>
    </row>
    <row r="196" spans="2:65" s="12" customFormat="1">
      <c r="B196" s="151"/>
      <c r="D196" s="147" t="s">
        <v>129</v>
      </c>
      <c r="F196" s="153" t="s">
        <v>205</v>
      </c>
      <c r="H196" s="154">
        <v>0.56000000000000005</v>
      </c>
      <c r="I196" s="155"/>
      <c r="L196" s="151"/>
      <c r="M196" s="156"/>
      <c r="T196" s="157"/>
      <c r="AT196" s="152" t="s">
        <v>129</v>
      </c>
      <c r="AU196" s="152" t="s">
        <v>83</v>
      </c>
      <c r="AV196" s="12" t="s">
        <v>83</v>
      </c>
      <c r="AW196" s="12" t="s">
        <v>3</v>
      </c>
      <c r="AX196" s="12" t="s">
        <v>81</v>
      </c>
      <c r="AY196" s="152" t="s">
        <v>118</v>
      </c>
    </row>
    <row r="197" spans="2:65" s="1" customFormat="1" ht="24.2" customHeight="1">
      <c r="B197" s="132"/>
      <c r="C197" s="133" t="s">
        <v>206</v>
      </c>
      <c r="D197" s="133" t="s">
        <v>121</v>
      </c>
      <c r="E197" s="134" t="s">
        <v>207</v>
      </c>
      <c r="F197" s="135" t="s">
        <v>208</v>
      </c>
      <c r="G197" s="136" t="s">
        <v>170</v>
      </c>
      <c r="H197" s="137">
        <v>21.51</v>
      </c>
      <c r="I197" s="138"/>
      <c r="J197" s="139">
        <f>ROUND(I197*H197,2)</f>
        <v>0</v>
      </c>
      <c r="K197" s="140"/>
      <c r="L197" s="31"/>
      <c r="M197" s="141" t="s">
        <v>1</v>
      </c>
      <c r="N197" s="142" t="s">
        <v>38</v>
      </c>
      <c r="P197" s="143">
        <f>O197*H197</f>
        <v>0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AR197" s="145" t="s">
        <v>125</v>
      </c>
      <c r="AT197" s="145" t="s">
        <v>121</v>
      </c>
      <c r="AU197" s="145" t="s">
        <v>83</v>
      </c>
      <c r="AY197" s="16" t="s">
        <v>118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6" t="s">
        <v>81</v>
      </c>
      <c r="BK197" s="146">
        <f>ROUND(I197*H197,2)</f>
        <v>0</v>
      </c>
      <c r="BL197" s="16" t="s">
        <v>125</v>
      </c>
      <c r="BM197" s="145" t="s">
        <v>209</v>
      </c>
    </row>
    <row r="198" spans="2:65" s="1" customFormat="1" ht="19.5">
      <c r="B198" s="31"/>
      <c r="D198" s="147" t="s">
        <v>127</v>
      </c>
      <c r="F198" s="148" t="s">
        <v>210</v>
      </c>
      <c r="I198" s="149"/>
      <c r="L198" s="31"/>
      <c r="M198" s="150"/>
      <c r="T198" s="55"/>
      <c r="AT198" s="16" t="s">
        <v>127</v>
      </c>
      <c r="AU198" s="16" t="s">
        <v>83</v>
      </c>
    </row>
    <row r="199" spans="2:65" s="12" customFormat="1">
      <c r="B199" s="151"/>
      <c r="D199" s="147" t="s">
        <v>129</v>
      </c>
      <c r="E199" s="152" t="s">
        <v>1</v>
      </c>
      <c r="F199" s="153" t="s">
        <v>211</v>
      </c>
      <c r="H199" s="154">
        <v>2.16</v>
      </c>
      <c r="I199" s="155"/>
      <c r="L199" s="151"/>
      <c r="M199" s="156"/>
      <c r="T199" s="157"/>
      <c r="AT199" s="152" t="s">
        <v>129</v>
      </c>
      <c r="AU199" s="152" t="s">
        <v>83</v>
      </c>
      <c r="AV199" s="12" t="s">
        <v>83</v>
      </c>
      <c r="AW199" s="12" t="s">
        <v>30</v>
      </c>
      <c r="AX199" s="12" t="s">
        <v>73</v>
      </c>
      <c r="AY199" s="152" t="s">
        <v>118</v>
      </c>
    </row>
    <row r="200" spans="2:65" s="12" customFormat="1">
      <c r="B200" s="151"/>
      <c r="D200" s="147" t="s">
        <v>129</v>
      </c>
      <c r="E200" s="152" t="s">
        <v>1</v>
      </c>
      <c r="F200" s="153" t="s">
        <v>212</v>
      </c>
      <c r="H200" s="154">
        <v>0.75</v>
      </c>
      <c r="I200" s="155"/>
      <c r="L200" s="151"/>
      <c r="M200" s="156"/>
      <c r="T200" s="157"/>
      <c r="AT200" s="152" t="s">
        <v>129</v>
      </c>
      <c r="AU200" s="152" t="s">
        <v>83</v>
      </c>
      <c r="AV200" s="12" t="s">
        <v>83</v>
      </c>
      <c r="AW200" s="12" t="s">
        <v>30</v>
      </c>
      <c r="AX200" s="12" t="s">
        <v>73</v>
      </c>
      <c r="AY200" s="152" t="s">
        <v>118</v>
      </c>
    </row>
    <row r="201" spans="2:65" s="12" customFormat="1">
      <c r="B201" s="151"/>
      <c r="D201" s="147" t="s">
        <v>129</v>
      </c>
      <c r="E201" s="152" t="s">
        <v>1</v>
      </c>
      <c r="F201" s="153" t="s">
        <v>213</v>
      </c>
      <c r="H201" s="154">
        <v>2.04</v>
      </c>
      <c r="I201" s="155"/>
      <c r="L201" s="151"/>
      <c r="M201" s="156"/>
      <c r="T201" s="157"/>
      <c r="AT201" s="152" t="s">
        <v>129</v>
      </c>
      <c r="AU201" s="152" t="s">
        <v>83</v>
      </c>
      <c r="AV201" s="12" t="s">
        <v>83</v>
      </c>
      <c r="AW201" s="12" t="s">
        <v>30</v>
      </c>
      <c r="AX201" s="12" t="s">
        <v>73</v>
      </c>
      <c r="AY201" s="152" t="s">
        <v>118</v>
      </c>
    </row>
    <row r="202" spans="2:65" s="12" customFormat="1">
      <c r="B202" s="151"/>
      <c r="D202" s="147" t="s">
        <v>129</v>
      </c>
      <c r="E202" s="152" t="s">
        <v>1</v>
      </c>
      <c r="F202" s="153" t="s">
        <v>214</v>
      </c>
      <c r="H202" s="154">
        <v>6.21</v>
      </c>
      <c r="I202" s="155"/>
      <c r="L202" s="151"/>
      <c r="M202" s="156"/>
      <c r="T202" s="157"/>
      <c r="AT202" s="152" t="s">
        <v>129</v>
      </c>
      <c r="AU202" s="152" t="s">
        <v>83</v>
      </c>
      <c r="AV202" s="12" t="s">
        <v>83</v>
      </c>
      <c r="AW202" s="12" t="s">
        <v>30</v>
      </c>
      <c r="AX202" s="12" t="s">
        <v>73</v>
      </c>
      <c r="AY202" s="152" t="s">
        <v>118</v>
      </c>
    </row>
    <row r="203" spans="2:65" s="12" customFormat="1">
      <c r="B203" s="151"/>
      <c r="D203" s="147" t="s">
        <v>129</v>
      </c>
      <c r="E203" s="152" t="s">
        <v>1</v>
      </c>
      <c r="F203" s="153" t="s">
        <v>215</v>
      </c>
      <c r="H203" s="154">
        <v>4.1399999999999997</v>
      </c>
      <c r="I203" s="155"/>
      <c r="L203" s="151"/>
      <c r="M203" s="156"/>
      <c r="T203" s="157"/>
      <c r="AT203" s="152" t="s">
        <v>129</v>
      </c>
      <c r="AU203" s="152" t="s">
        <v>83</v>
      </c>
      <c r="AV203" s="12" t="s">
        <v>83</v>
      </c>
      <c r="AW203" s="12" t="s">
        <v>30</v>
      </c>
      <c r="AX203" s="12" t="s">
        <v>73</v>
      </c>
      <c r="AY203" s="152" t="s">
        <v>118</v>
      </c>
    </row>
    <row r="204" spans="2:65" s="12" customFormat="1">
      <c r="B204" s="151"/>
      <c r="D204" s="147" t="s">
        <v>129</v>
      </c>
      <c r="E204" s="152" t="s">
        <v>1</v>
      </c>
      <c r="F204" s="153" t="s">
        <v>216</v>
      </c>
      <c r="H204" s="154">
        <v>6.21</v>
      </c>
      <c r="I204" s="155"/>
      <c r="L204" s="151"/>
      <c r="M204" s="156"/>
      <c r="T204" s="157"/>
      <c r="AT204" s="152" t="s">
        <v>129</v>
      </c>
      <c r="AU204" s="152" t="s">
        <v>83</v>
      </c>
      <c r="AV204" s="12" t="s">
        <v>83</v>
      </c>
      <c r="AW204" s="12" t="s">
        <v>30</v>
      </c>
      <c r="AX204" s="12" t="s">
        <v>73</v>
      </c>
      <c r="AY204" s="152" t="s">
        <v>118</v>
      </c>
    </row>
    <row r="205" spans="2:65" s="14" customFormat="1">
      <c r="B205" s="175"/>
      <c r="D205" s="147" t="s">
        <v>129</v>
      </c>
      <c r="E205" s="176" t="s">
        <v>1</v>
      </c>
      <c r="F205" s="177" t="s">
        <v>161</v>
      </c>
      <c r="H205" s="178">
        <v>21.51</v>
      </c>
      <c r="I205" s="179"/>
      <c r="L205" s="175"/>
      <c r="M205" s="180"/>
      <c r="T205" s="181"/>
      <c r="AT205" s="176" t="s">
        <v>129</v>
      </c>
      <c r="AU205" s="176" t="s">
        <v>83</v>
      </c>
      <c r="AV205" s="14" t="s">
        <v>145</v>
      </c>
      <c r="AW205" s="14" t="s">
        <v>30</v>
      </c>
      <c r="AX205" s="14" t="s">
        <v>81</v>
      </c>
      <c r="AY205" s="176" t="s">
        <v>118</v>
      </c>
    </row>
    <row r="206" spans="2:65" s="1" customFormat="1" ht="21.75" customHeight="1">
      <c r="B206" s="132"/>
      <c r="C206" s="158" t="s">
        <v>217</v>
      </c>
      <c r="D206" s="158" t="s">
        <v>131</v>
      </c>
      <c r="E206" s="159" t="s">
        <v>202</v>
      </c>
      <c r="F206" s="160" t="s">
        <v>203</v>
      </c>
      <c r="G206" s="161" t="s">
        <v>148</v>
      </c>
      <c r="H206" s="162">
        <v>0.04</v>
      </c>
      <c r="I206" s="163"/>
      <c r="J206" s="164">
        <f>ROUND(I206*H206,2)</f>
        <v>0</v>
      </c>
      <c r="K206" s="165"/>
      <c r="L206" s="166"/>
      <c r="M206" s="167" t="s">
        <v>1</v>
      </c>
      <c r="N206" s="168" t="s">
        <v>38</v>
      </c>
      <c r="P206" s="143">
        <f>O206*H206</f>
        <v>0</v>
      </c>
      <c r="Q206" s="143">
        <v>0.55000000000000004</v>
      </c>
      <c r="R206" s="143">
        <f>Q206*H206</f>
        <v>2.2000000000000002E-2</v>
      </c>
      <c r="S206" s="143">
        <v>0</v>
      </c>
      <c r="T206" s="144">
        <f>S206*H206</f>
        <v>0</v>
      </c>
      <c r="AR206" s="145" t="s">
        <v>134</v>
      </c>
      <c r="AT206" s="145" t="s">
        <v>131</v>
      </c>
      <c r="AU206" s="145" t="s">
        <v>83</v>
      </c>
      <c r="AY206" s="16" t="s">
        <v>118</v>
      </c>
      <c r="BE206" s="146">
        <f>IF(N206="základní",J206,0)</f>
        <v>0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6" t="s">
        <v>81</v>
      </c>
      <c r="BK206" s="146">
        <f>ROUND(I206*H206,2)</f>
        <v>0</v>
      </c>
      <c r="BL206" s="16" t="s">
        <v>125</v>
      </c>
      <c r="BM206" s="145" t="s">
        <v>218</v>
      </c>
    </row>
    <row r="207" spans="2:65" s="1" customFormat="1">
      <c r="B207" s="31"/>
      <c r="D207" s="147" t="s">
        <v>127</v>
      </c>
      <c r="F207" s="148" t="s">
        <v>203</v>
      </c>
      <c r="I207" s="149"/>
      <c r="L207" s="31"/>
      <c r="M207" s="150"/>
      <c r="T207" s="55"/>
      <c r="AT207" s="16" t="s">
        <v>127</v>
      </c>
      <c r="AU207" s="16" t="s">
        <v>83</v>
      </c>
    </row>
    <row r="208" spans="2:65" s="12" customFormat="1">
      <c r="B208" s="151"/>
      <c r="D208" s="147" t="s">
        <v>129</v>
      </c>
      <c r="E208" s="152" t="s">
        <v>1</v>
      </c>
      <c r="F208" s="153" t="s">
        <v>153</v>
      </c>
      <c r="H208" s="154">
        <v>3.5000000000000003E-2</v>
      </c>
      <c r="I208" s="155"/>
      <c r="L208" s="151"/>
      <c r="M208" s="156"/>
      <c r="T208" s="157"/>
      <c r="AT208" s="152" t="s">
        <v>129</v>
      </c>
      <c r="AU208" s="152" t="s">
        <v>83</v>
      </c>
      <c r="AV208" s="12" t="s">
        <v>83</v>
      </c>
      <c r="AW208" s="12" t="s">
        <v>30</v>
      </c>
      <c r="AX208" s="12" t="s">
        <v>81</v>
      </c>
      <c r="AY208" s="152" t="s">
        <v>118</v>
      </c>
    </row>
    <row r="209" spans="2:65" s="12" customFormat="1">
      <c r="B209" s="151"/>
      <c r="D209" s="147" t="s">
        <v>129</v>
      </c>
      <c r="F209" s="153" t="s">
        <v>219</v>
      </c>
      <c r="H209" s="154">
        <v>0.04</v>
      </c>
      <c r="I209" s="155"/>
      <c r="L209" s="151"/>
      <c r="M209" s="156"/>
      <c r="T209" s="157"/>
      <c r="AT209" s="152" t="s">
        <v>129</v>
      </c>
      <c r="AU209" s="152" t="s">
        <v>83</v>
      </c>
      <c r="AV209" s="12" t="s">
        <v>83</v>
      </c>
      <c r="AW209" s="12" t="s">
        <v>3</v>
      </c>
      <c r="AX209" s="12" t="s">
        <v>81</v>
      </c>
      <c r="AY209" s="152" t="s">
        <v>118</v>
      </c>
    </row>
    <row r="210" spans="2:65" s="1" customFormat="1" ht="21.75" customHeight="1">
      <c r="B210" s="132"/>
      <c r="C210" s="158" t="s">
        <v>220</v>
      </c>
      <c r="D210" s="158" t="s">
        <v>131</v>
      </c>
      <c r="E210" s="159" t="s">
        <v>221</v>
      </c>
      <c r="F210" s="160" t="s">
        <v>222</v>
      </c>
      <c r="G210" s="161" t="s">
        <v>148</v>
      </c>
      <c r="H210" s="162">
        <v>0.308</v>
      </c>
      <c r="I210" s="163"/>
      <c r="J210" s="164">
        <f>ROUND(I210*H210,2)</f>
        <v>0</v>
      </c>
      <c r="K210" s="165"/>
      <c r="L210" s="166"/>
      <c r="M210" s="167" t="s">
        <v>1</v>
      </c>
      <c r="N210" s="168" t="s">
        <v>38</v>
      </c>
      <c r="P210" s="143">
        <f>O210*H210</f>
        <v>0</v>
      </c>
      <c r="Q210" s="143">
        <v>0.55000000000000004</v>
      </c>
      <c r="R210" s="143">
        <f>Q210*H210</f>
        <v>0.16940000000000002</v>
      </c>
      <c r="S210" s="143">
        <v>0</v>
      </c>
      <c r="T210" s="144">
        <f>S210*H210</f>
        <v>0</v>
      </c>
      <c r="AR210" s="145" t="s">
        <v>134</v>
      </c>
      <c r="AT210" s="145" t="s">
        <v>131</v>
      </c>
      <c r="AU210" s="145" t="s">
        <v>83</v>
      </c>
      <c r="AY210" s="16" t="s">
        <v>118</v>
      </c>
      <c r="BE210" s="146">
        <f>IF(N210="základní",J210,0)</f>
        <v>0</v>
      </c>
      <c r="BF210" s="146">
        <f>IF(N210="snížená",J210,0)</f>
        <v>0</v>
      </c>
      <c r="BG210" s="146">
        <f>IF(N210="zákl. přenesená",J210,0)</f>
        <v>0</v>
      </c>
      <c r="BH210" s="146">
        <f>IF(N210="sníž. přenesená",J210,0)</f>
        <v>0</v>
      </c>
      <c r="BI210" s="146">
        <f>IF(N210="nulová",J210,0)</f>
        <v>0</v>
      </c>
      <c r="BJ210" s="16" t="s">
        <v>81</v>
      </c>
      <c r="BK210" s="146">
        <f>ROUND(I210*H210,2)</f>
        <v>0</v>
      </c>
      <c r="BL210" s="16" t="s">
        <v>125</v>
      </c>
      <c r="BM210" s="145" t="s">
        <v>223</v>
      </c>
    </row>
    <row r="211" spans="2:65" s="1" customFormat="1">
      <c r="B211" s="31"/>
      <c r="D211" s="147" t="s">
        <v>127</v>
      </c>
      <c r="F211" s="148" t="s">
        <v>222</v>
      </c>
      <c r="I211" s="149"/>
      <c r="L211" s="31"/>
      <c r="M211" s="150"/>
      <c r="T211" s="55"/>
      <c r="AT211" s="16" t="s">
        <v>127</v>
      </c>
      <c r="AU211" s="16" t="s">
        <v>83</v>
      </c>
    </row>
    <row r="212" spans="2:65" s="12" customFormat="1">
      <c r="B212" s="151"/>
      <c r="D212" s="147" t="s">
        <v>129</v>
      </c>
      <c r="E212" s="152" t="s">
        <v>1</v>
      </c>
      <c r="F212" s="153" t="s">
        <v>154</v>
      </c>
      <c r="H212" s="154">
        <v>0.26800000000000002</v>
      </c>
      <c r="I212" s="155"/>
      <c r="L212" s="151"/>
      <c r="M212" s="156"/>
      <c r="T212" s="157"/>
      <c r="AT212" s="152" t="s">
        <v>129</v>
      </c>
      <c r="AU212" s="152" t="s">
        <v>83</v>
      </c>
      <c r="AV212" s="12" t="s">
        <v>83</v>
      </c>
      <c r="AW212" s="12" t="s">
        <v>30</v>
      </c>
      <c r="AX212" s="12" t="s">
        <v>81</v>
      </c>
      <c r="AY212" s="152" t="s">
        <v>118</v>
      </c>
    </row>
    <row r="213" spans="2:65" s="12" customFormat="1">
      <c r="B213" s="151"/>
      <c r="D213" s="147" t="s">
        <v>129</v>
      </c>
      <c r="F213" s="153" t="s">
        <v>224</v>
      </c>
      <c r="H213" s="154">
        <v>0.308</v>
      </c>
      <c r="I213" s="155"/>
      <c r="L213" s="151"/>
      <c r="M213" s="156"/>
      <c r="T213" s="157"/>
      <c r="AT213" s="152" t="s">
        <v>129</v>
      </c>
      <c r="AU213" s="152" t="s">
        <v>83</v>
      </c>
      <c r="AV213" s="12" t="s">
        <v>83</v>
      </c>
      <c r="AW213" s="12" t="s">
        <v>3</v>
      </c>
      <c r="AX213" s="12" t="s">
        <v>81</v>
      </c>
      <c r="AY213" s="152" t="s">
        <v>118</v>
      </c>
    </row>
    <row r="214" spans="2:65" s="1" customFormat="1" ht="24.2" customHeight="1">
      <c r="B214" s="132"/>
      <c r="C214" s="133" t="s">
        <v>225</v>
      </c>
      <c r="D214" s="133" t="s">
        <v>121</v>
      </c>
      <c r="E214" s="134" t="s">
        <v>226</v>
      </c>
      <c r="F214" s="135" t="s">
        <v>227</v>
      </c>
      <c r="G214" s="136" t="s">
        <v>148</v>
      </c>
      <c r="H214" s="137">
        <v>0.79</v>
      </c>
      <c r="I214" s="138"/>
      <c r="J214" s="139">
        <f>ROUND(I214*H214,2)</f>
        <v>0</v>
      </c>
      <c r="K214" s="140"/>
      <c r="L214" s="31"/>
      <c r="M214" s="141" t="s">
        <v>1</v>
      </c>
      <c r="N214" s="142" t="s">
        <v>38</v>
      </c>
      <c r="P214" s="143">
        <f>O214*H214</f>
        <v>0</v>
      </c>
      <c r="Q214" s="143">
        <v>1.2659999999999999E-2</v>
      </c>
      <c r="R214" s="143">
        <f>Q214*H214</f>
        <v>1.0001400000000001E-2</v>
      </c>
      <c r="S214" s="143">
        <v>0</v>
      </c>
      <c r="T214" s="144">
        <f>S214*H214</f>
        <v>0</v>
      </c>
      <c r="AR214" s="145" t="s">
        <v>125</v>
      </c>
      <c r="AT214" s="145" t="s">
        <v>121</v>
      </c>
      <c r="AU214" s="145" t="s">
        <v>83</v>
      </c>
      <c r="AY214" s="16" t="s">
        <v>118</v>
      </c>
      <c r="BE214" s="146">
        <f>IF(N214="základní",J214,0)</f>
        <v>0</v>
      </c>
      <c r="BF214" s="146">
        <f>IF(N214="snížená",J214,0)</f>
        <v>0</v>
      </c>
      <c r="BG214" s="146">
        <f>IF(N214="zákl. přenesená",J214,0)</f>
        <v>0</v>
      </c>
      <c r="BH214" s="146">
        <f>IF(N214="sníž. přenesená",J214,0)</f>
        <v>0</v>
      </c>
      <c r="BI214" s="146">
        <f>IF(N214="nulová",J214,0)</f>
        <v>0</v>
      </c>
      <c r="BJ214" s="16" t="s">
        <v>81</v>
      </c>
      <c r="BK214" s="146">
        <f>ROUND(I214*H214,2)</f>
        <v>0</v>
      </c>
      <c r="BL214" s="16" t="s">
        <v>125</v>
      </c>
      <c r="BM214" s="145" t="s">
        <v>228</v>
      </c>
    </row>
    <row r="215" spans="2:65" s="1" customFormat="1">
      <c r="B215" s="31"/>
      <c r="D215" s="147" t="s">
        <v>127</v>
      </c>
      <c r="F215" s="148" t="s">
        <v>229</v>
      </c>
      <c r="I215" s="149"/>
      <c r="L215" s="31"/>
      <c r="M215" s="150"/>
      <c r="T215" s="55"/>
      <c r="AT215" s="16" t="s">
        <v>127</v>
      </c>
      <c r="AU215" s="16" t="s">
        <v>83</v>
      </c>
    </row>
    <row r="216" spans="2:65" s="12" customFormat="1">
      <c r="B216" s="151"/>
      <c r="D216" s="147" t="s">
        <v>129</v>
      </c>
      <c r="E216" s="152" t="s">
        <v>1</v>
      </c>
      <c r="F216" s="153" t="s">
        <v>152</v>
      </c>
      <c r="H216" s="154">
        <v>0.48699999999999999</v>
      </c>
      <c r="I216" s="155"/>
      <c r="L216" s="151"/>
      <c r="M216" s="156"/>
      <c r="T216" s="157"/>
      <c r="AT216" s="152" t="s">
        <v>129</v>
      </c>
      <c r="AU216" s="152" t="s">
        <v>83</v>
      </c>
      <c r="AV216" s="12" t="s">
        <v>83</v>
      </c>
      <c r="AW216" s="12" t="s">
        <v>30</v>
      </c>
      <c r="AX216" s="12" t="s">
        <v>73</v>
      </c>
      <c r="AY216" s="152" t="s">
        <v>118</v>
      </c>
    </row>
    <row r="217" spans="2:65" s="12" customFormat="1">
      <c r="B217" s="151"/>
      <c r="D217" s="147" t="s">
        <v>129</v>
      </c>
      <c r="E217" s="152" t="s">
        <v>1</v>
      </c>
      <c r="F217" s="153" t="s">
        <v>153</v>
      </c>
      <c r="H217" s="154">
        <v>3.5000000000000003E-2</v>
      </c>
      <c r="I217" s="155"/>
      <c r="L217" s="151"/>
      <c r="M217" s="156"/>
      <c r="T217" s="157"/>
      <c r="AT217" s="152" t="s">
        <v>129</v>
      </c>
      <c r="AU217" s="152" t="s">
        <v>83</v>
      </c>
      <c r="AV217" s="12" t="s">
        <v>83</v>
      </c>
      <c r="AW217" s="12" t="s">
        <v>30</v>
      </c>
      <c r="AX217" s="12" t="s">
        <v>73</v>
      </c>
      <c r="AY217" s="152" t="s">
        <v>118</v>
      </c>
    </row>
    <row r="218" spans="2:65" s="12" customFormat="1">
      <c r="B218" s="151"/>
      <c r="D218" s="147" t="s">
        <v>129</v>
      </c>
      <c r="E218" s="152" t="s">
        <v>1</v>
      </c>
      <c r="F218" s="153" t="s">
        <v>154</v>
      </c>
      <c r="H218" s="154">
        <v>0.26800000000000002</v>
      </c>
      <c r="I218" s="155"/>
      <c r="L218" s="151"/>
      <c r="M218" s="156"/>
      <c r="T218" s="157"/>
      <c r="AT218" s="152" t="s">
        <v>129</v>
      </c>
      <c r="AU218" s="152" t="s">
        <v>83</v>
      </c>
      <c r="AV218" s="12" t="s">
        <v>83</v>
      </c>
      <c r="AW218" s="12" t="s">
        <v>30</v>
      </c>
      <c r="AX218" s="12" t="s">
        <v>73</v>
      </c>
      <c r="AY218" s="152" t="s">
        <v>118</v>
      </c>
    </row>
    <row r="219" spans="2:65" s="14" customFormat="1">
      <c r="B219" s="175"/>
      <c r="D219" s="147" t="s">
        <v>129</v>
      </c>
      <c r="E219" s="176" t="s">
        <v>1</v>
      </c>
      <c r="F219" s="177" t="s">
        <v>161</v>
      </c>
      <c r="H219" s="178">
        <v>0.79</v>
      </c>
      <c r="I219" s="179"/>
      <c r="L219" s="175"/>
      <c r="M219" s="180"/>
      <c r="T219" s="181"/>
      <c r="AT219" s="176" t="s">
        <v>129</v>
      </c>
      <c r="AU219" s="176" t="s">
        <v>83</v>
      </c>
      <c r="AV219" s="14" t="s">
        <v>145</v>
      </c>
      <c r="AW219" s="14" t="s">
        <v>30</v>
      </c>
      <c r="AX219" s="14" t="s">
        <v>81</v>
      </c>
      <c r="AY219" s="176" t="s">
        <v>118</v>
      </c>
    </row>
    <row r="220" spans="2:65" s="1" customFormat="1" ht="24.2" customHeight="1">
      <c r="B220" s="132"/>
      <c r="C220" s="133" t="s">
        <v>230</v>
      </c>
      <c r="D220" s="133" t="s">
        <v>121</v>
      </c>
      <c r="E220" s="134" t="s">
        <v>231</v>
      </c>
      <c r="F220" s="135" t="s">
        <v>232</v>
      </c>
      <c r="G220" s="136" t="s">
        <v>170</v>
      </c>
      <c r="H220" s="137">
        <v>26.66</v>
      </c>
      <c r="I220" s="138"/>
      <c r="J220" s="139">
        <f>ROUND(I220*H220,2)</f>
        <v>0</v>
      </c>
      <c r="K220" s="140"/>
      <c r="L220" s="31"/>
      <c r="M220" s="141" t="s">
        <v>1</v>
      </c>
      <c r="N220" s="142" t="s">
        <v>38</v>
      </c>
      <c r="P220" s="143">
        <f>O220*H220</f>
        <v>0</v>
      </c>
      <c r="Q220" s="143">
        <v>0</v>
      </c>
      <c r="R220" s="143">
        <f>Q220*H220</f>
        <v>0</v>
      </c>
      <c r="S220" s="143">
        <v>0</v>
      </c>
      <c r="T220" s="144">
        <f>S220*H220</f>
        <v>0</v>
      </c>
      <c r="AR220" s="145" t="s">
        <v>125</v>
      </c>
      <c r="AT220" s="145" t="s">
        <v>121</v>
      </c>
      <c r="AU220" s="145" t="s">
        <v>83</v>
      </c>
      <c r="AY220" s="16" t="s">
        <v>118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6" t="s">
        <v>81</v>
      </c>
      <c r="BK220" s="146">
        <f>ROUND(I220*H220,2)</f>
        <v>0</v>
      </c>
      <c r="BL220" s="16" t="s">
        <v>125</v>
      </c>
      <c r="BM220" s="145" t="s">
        <v>233</v>
      </c>
    </row>
    <row r="221" spans="2:65" s="1" customFormat="1" ht="29.25">
      <c r="B221" s="31"/>
      <c r="D221" s="147" t="s">
        <v>127</v>
      </c>
      <c r="F221" s="148" t="s">
        <v>234</v>
      </c>
      <c r="I221" s="149"/>
      <c r="L221" s="31"/>
      <c r="M221" s="150"/>
      <c r="T221" s="55"/>
      <c r="AT221" s="16" t="s">
        <v>127</v>
      </c>
      <c r="AU221" s="16" t="s">
        <v>83</v>
      </c>
    </row>
    <row r="222" spans="2:65" s="12" customFormat="1">
      <c r="B222" s="151"/>
      <c r="D222" s="147" t="s">
        <v>129</v>
      </c>
      <c r="E222" s="152" t="s">
        <v>1</v>
      </c>
      <c r="F222" s="153" t="s">
        <v>235</v>
      </c>
      <c r="H222" s="154">
        <v>18</v>
      </c>
      <c r="I222" s="155"/>
      <c r="L222" s="151"/>
      <c r="M222" s="156"/>
      <c r="T222" s="157"/>
      <c r="AT222" s="152" t="s">
        <v>129</v>
      </c>
      <c r="AU222" s="152" t="s">
        <v>83</v>
      </c>
      <c r="AV222" s="12" t="s">
        <v>83</v>
      </c>
      <c r="AW222" s="12" t="s">
        <v>30</v>
      </c>
      <c r="AX222" s="12" t="s">
        <v>73</v>
      </c>
      <c r="AY222" s="152" t="s">
        <v>118</v>
      </c>
    </row>
    <row r="223" spans="2:65" s="12" customFormat="1">
      <c r="B223" s="151"/>
      <c r="D223" s="147" t="s">
        <v>129</v>
      </c>
      <c r="E223" s="152" t="s">
        <v>1</v>
      </c>
      <c r="F223" s="153" t="s">
        <v>236</v>
      </c>
      <c r="H223" s="154">
        <v>5.4</v>
      </c>
      <c r="I223" s="155"/>
      <c r="L223" s="151"/>
      <c r="M223" s="156"/>
      <c r="T223" s="157"/>
      <c r="AT223" s="152" t="s">
        <v>129</v>
      </c>
      <c r="AU223" s="152" t="s">
        <v>83</v>
      </c>
      <c r="AV223" s="12" t="s">
        <v>83</v>
      </c>
      <c r="AW223" s="12" t="s">
        <v>30</v>
      </c>
      <c r="AX223" s="12" t="s">
        <v>73</v>
      </c>
      <c r="AY223" s="152" t="s">
        <v>118</v>
      </c>
    </row>
    <row r="224" spans="2:65" s="12" customFormat="1">
      <c r="B224" s="151"/>
      <c r="D224" s="147" t="s">
        <v>129</v>
      </c>
      <c r="E224" s="152" t="s">
        <v>1</v>
      </c>
      <c r="F224" s="153" t="s">
        <v>237</v>
      </c>
      <c r="H224" s="154">
        <v>2.7</v>
      </c>
      <c r="I224" s="155"/>
      <c r="L224" s="151"/>
      <c r="M224" s="156"/>
      <c r="T224" s="157"/>
      <c r="AT224" s="152" t="s">
        <v>129</v>
      </c>
      <c r="AU224" s="152" t="s">
        <v>83</v>
      </c>
      <c r="AV224" s="12" t="s">
        <v>83</v>
      </c>
      <c r="AW224" s="12" t="s">
        <v>30</v>
      </c>
      <c r="AX224" s="12" t="s">
        <v>73</v>
      </c>
      <c r="AY224" s="152" t="s">
        <v>118</v>
      </c>
    </row>
    <row r="225" spans="2:65" s="12" customFormat="1">
      <c r="B225" s="151"/>
      <c r="D225" s="147" t="s">
        <v>129</v>
      </c>
      <c r="E225" s="152" t="s">
        <v>1</v>
      </c>
      <c r="F225" s="153" t="s">
        <v>238</v>
      </c>
      <c r="H225" s="154">
        <v>0.2</v>
      </c>
      <c r="I225" s="155"/>
      <c r="L225" s="151"/>
      <c r="M225" s="156"/>
      <c r="T225" s="157"/>
      <c r="AT225" s="152" t="s">
        <v>129</v>
      </c>
      <c r="AU225" s="152" t="s">
        <v>83</v>
      </c>
      <c r="AV225" s="12" t="s">
        <v>83</v>
      </c>
      <c r="AW225" s="12" t="s">
        <v>30</v>
      </c>
      <c r="AX225" s="12" t="s">
        <v>73</v>
      </c>
      <c r="AY225" s="152" t="s">
        <v>118</v>
      </c>
    </row>
    <row r="226" spans="2:65" s="12" customFormat="1">
      <c r="B226" s="151"/>
      <c r="D226" s="147" t="s">
        <v>129</v>
      </c>
      <c r="E226" s="152" t="s">
        <v>1</v>
      </c>
      <c r="F226" s="153" t="s">
        <v>239</v>
      </c>
      <c r="H226" s="154">
        <v>0.36</v>
      </c>
      <c r="I226" s="155"/>
      <c r="L226" s="151"/>
      <c r="M226" s="156"/>
      <c r="T226" s="157"/>
      <c r="AT226" s="152" t="s">
        <v>129</v>
      </c>
      <c r="AU226" s="152" t="s">
        <v>83</v>
      </c>
      <c r="AV226" s="12" t="s">
        <v>83</v>
      </c>
      <c r="AW226" s="12" t="s">
        <v>30</v>
      </c>
      <c r="AX226" s="12" t="s">
        <v>73</v>
      </c>
      <c r="AY226" s="152" t="s">
        <v>118</v>
      </c>
    </row>
    <row r="227" spans="2:65" s="14" customFormat="1">
      <c r="B227" s="175"/>
      <c r="D227" s="147" t="s">
        <v>129</v>
      </c>
      <c r="E227" s="176" t="s">
        <v>1</v>
      </c>
      <c r="F227" s="177" t="s">
        <v>161</v>
      </c>
      <c r="H227" s="178">
        <v>26.66</v>
      </c>
      <c r="I227" s="179"/>
      <c r="L227" s="175"/>
      <c r="M227" s="180"/>
      <c r="T227" s="181"/>
      <c r="AT227" s="176" t="s">
        <v>129</v>
      </c>
      <c r="AU227" s="176" t="s">
        <v>83</v>
      </c>
      <c r="AV227" s="14" t="s">
        <v>145</v>
      </c>
      <c r="AW227" s="14" t="s">
        <v>30</v>
      </c>
      <c r="AX227" s="14" t="s">
        <v>81</v>
      </c>
      <c r="AY227" s="176" t="s">
        <v>118</v>
      </c>
    </row>
    <row r="228" spans="2:65" s="1" customFormat="1" ht="21.75" customHeight="1">
      <c r="B228" s="132"/>
      <c r="C228" s="158" t="s">
        <v>240</v>
      </c>
      <c r="D228" s="158" t="s">
        <v>131</v>
      </c>
      <c r="E228" s="159" t="s">
        <v>202</v>
      </c>
      <c r="F228" s="160" t="s">
        <v>203</v>
      </c>
      <c r="G228" s="161" t="s">
        <v>148</v>
      </c>
      <c r="H228" s="162">
        <v>0.113</v>
      </c>
      <c r="I228" s="163"/>
      <c r="J228" s="164">
        <f>ROUND(I228*H228,2)</f>
        <v>0</v>
      </c>
      <c r="K228" s="165"/>
      <c r="L228" s="166"/>
      <c r="M228" s="167" t="s">
        <v>1</v>
      </c>
      <c r="N228" s="168" t="s">
        <v>38</v>
      </c>
      <c r="P228" s="143">
        <f>O228*H228</f>
        <v>0</v>
      </c>
      <c r="Q228" s="143">
        <v>0.55000000000000004</v>
      </c>
      <c r="R228" s="143">
        <f>Q228*H228</f>
        <v>6.2150000000000004E-2</v>
      </c>
      <c r="S228" s="143">
        <v>0</v>
      </c>
      <c r="T228" s="144">
        <f>S228*H228</f>
        <v>0</v>
      </c>
      <c r="AR228" s="145" t="s">
        <v>134</v>
      </c>
      <c r="AT228" s="145" t="s">
        <v>131</v>
      </c>
      <c r="AU228" s="145" t="s">
        <v>83</v>
      </c>
      <c r="AY228" s="16" t="s">
        <v>118</v>
      </c>
      <c r="BE228" s="146">
        <f>IF(N228="základní",J228,0)</f>
        <v>0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6" t="s">
        <v>81</v>
      </c>
      <c r="BK228" s="146">
        <f>ROUND(I228*H228,2)</f>
        <v>0</v>
      </c>
      <c r="BL228" s="16" t="s">
        <v>125</v>
      </c>
      <c r="BM228" s="145" t="s">
        <v>241</v>
      </c>
    </row>
    <row r="229" spans="2:65" s="1" customFormat="1">
      <c r="B229" s="31"/>
      <c r="D229" s="147" t="s">
        <v>127</v>
      </c>
      <c r="F229" s="148" t="s">
        <v>203</v>
      </c>
      <c r="I229" s="149"/>
      <c r="L229" s="31"/>
      <c r="M229" s="150"/>
      <c r="T229" s="55"/>
      <c r="AT229" s="16" t="s">
        <v>127</v>
      </c>
      <c r="AU229" s="16" t="s">
        <v>83</v>
      </c>
    </row>
    <row r="230" spans="2:65" s="12" customFormat="1">
      <c r="B230" s="151"/>
      <c r="D230" s="147" t="s">
        <v>129</v>
      </c>
      <c r="E230" s="152" t="s">
        <v>1</v>
      </c>
      <c r="F230" s="153" t="s">
        <v>156</v>
      </c>
      <c r="H230" s="154">
        <v>4.2999999999999997E-2</v>
      </c>
      <c r="I230" s="155"/>
      <c r="L230" s="151"/>
      <c r="M230" s="156"/>
      <c r="T230" s="157"/>
      <c r="AT230" s="152" t="s">
        <v>129</v>
      </c>
      <c r="AU230" s="152" t="s">
        <v>83</v>
      </c>
      <c r="AV230" s="12" t="s">
        <v>83</v>
      </c>
      <c r="AW230" s="12" t="s">
        <v>30</v>
      </c>
      <c r="AX230" s="12" t="s">
        <v>73</v>
      </c>
      <c r="AY230" s="152" t="s">
        <v>118</v>
      </c>
    </row>
    <row r="231" spans="2:65" s="12" customFormat="1">
      <c r="B231" s="151"/>
      <c r="D231" s="147" t="s">
        <v>129</v>
      </c>
      <c r="E231" s="152" t="s">
        <v>1</v>
      </c>
      <c r="F231" s="153" t="s">
        <v>157</v>
      </c>
      <c r="H231" s="154">
        <v>5.5E-2</v>
      </c>
      <c r="I231" s="155"/>
      <c r="L231" s="151"/>
      <c r="M231" s="156"/>
      <c r="T231" s="157"/>
      <c r="AT231" s="152" t="s">
        <v>129</v>
      </c>
      <c r="AU231" s="152" t="s">
        <v>83</v>
      </c>
      <c r="AV231" s="12" t="s">
        <v>83</v>
      </c>
      <c r="AW231" s="12" t="s">
        <v>30</v>
      </c>
      <c r="AX231" s="12" t="s">
        <v>73</v>
      </c>
      <c r="AY231" s="152" t="s">
        <v>118</v>
      </c>
    </row>
    <row r="232" spans="2:65" s="14" customFormat="1">
      <c r="B232" s="175"/>
      <c r="D232" s="147" t="s">
        <v>129</v>
      </c>
      <c r="E232" s="176" t="s">
        <v>1</v>
      </c>
      <c r="F232" s="177" t="s">
        <v>161</v>
      </c>
      <c r="H232" s="178">
        <v>9.8000000000000004E-2</v>
      </c>
      <c r="I232" s="179"/>
      <c r="L232" s="175"/>
      <c r="M232" s="180"/>
      <c r="T232" s="181"/>
      <c r="AT232" s="176" t="s">
        <v>129</v>
      </c>
      <c r="AU232" s="176" t="s">
        <v>83</v>
      </c>
      <c r="AV232" s="14" t="s">
        <v>145</v>
      </c>
      <c r="AW232" s="14" t="s">
        <v>30</v>
      </c>
      <c r="AX232" s="14" t="s">
        <v>81</v>
      </c>
      <c r="AY232" s="176" t="s">
        <v>118</v>
      </c>
    </row>
    <row r="233" spans="2:65" s="12" customFormat="1">
      <c r="B233" s="151"/>
      <c r="D233" s="147" t="s">
        <v>129</v>
      </c>
      <c r="F233" s="153" t="s">
        <v>242</v>
      </c>
      <c r="H233" s="154">
        <v>0.113</v>
      </c>
      <c r="I233" s="155"/>
      <c r="L233" s="151"/>
      <c r="M233" s="156"/>
      <c r="T233" s="157"/>
      <c r="AT233" s="152" t="s">
        <v>129</v>
      </c>
      <c r="AU233" s="152" t="s">
        <v>83</v>
      </c>
      <c r="AV233" s="12" t="s">
        <v>83</v>
      </c>
      <c r="AW233" s="12" t="s">
        <v>3</v>
      </c>
      <c r="AX233" s="12" t="s">
        <v>81</v>
      </c>
      <c r="AY233" s="152" t="s">
        <v>118</v>
      </c>
    </row>
    <row r="234" spans="2:65" s="1" customFormat="1" ht="33" customHeight="1">
      <c r="B234" s="132"/>
      <c r="C234" s="133" t="s">
        <v>243</v>
      </c>
      <c r="D234" s="133" t="s">
        <v>121</v>
      </c>
      <c r="E234" s="134" t="s">
        <v>244</v>
      </c>
      <c r="F234" s="135" t="s">
        <v>245</v>
      </c>
      <c r="G234" s="136" t="s">
        <v>124</v>
      </c>
      <c r="H234" s="137">
        <v>8.1</v>
      </c>
      <c r="I234" s="138"/>
      <c r="J234" s="139">
        <f>ROUND(I234*H234,2)</f>
        <v>0</v>
      </c>
      <c r="K234" s="140"/>
      <c r="L234" s="31"/>
      <c r="M234" s="141" t="s">
        <v>1</v>
      </c>
      <c r="N234" s="142" t="s">
        <v>38</v>
      </c>
      <c r="P234" s="143">
        <f>O234*H234</f>
        <v>0</v>
      </c>
      <c r="Q234" s="143">
        <v>0</v>
      </c>
      <c r="R234" s="143">
        <f>Q234*H234</f>
        <v>0</v>
      </c>
      <c r="S234" s="143">
        <v>0</v>
      </c>
      <c r="T234" s="144">
        <f>S234*H234</f>
        <v>0</v>
      </c>
      <c r="AR234" s="145" t="s">
        <v>125</v>
      </c>
      <c r="AT234" s="145" t="s">
        <v>121</v>
      </c>
      <c r="AU234" s="145" t="s">
        <v>83</v>
      </c>
      <c r="AY234" s="16" t="s">
        <v>118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6" t="s">
        <v>81</v>
      </c>
      <c r="BK234" s="146">
        <f>ROUND(I234*H234,2)</f>
        <v>0</v>
      </c>
      <c r="BL234" s="16" t="s">
        <v>125</v>
      </c>
      <c r="BM234" s="145" t="s">
        <v>246</v>
      </c>
    </row>
    <row r="235" spans="2:65" s="1" customFormat="1" ht="29.25">
      <c r="B235" s="31"/>
      <c r="D235" s="147" t="s">
        <v>127</v>
      </c>
      <c r="F235" s="148" t="s">
        <v>247</v>
      </c>
      <c r="I235" s="149"/>
      <c r="L235" s="31"/>
      <c r="M235" s="150"/>
      <c r="T235" s="55"/>
      <c r="AT235" s="16" t="s">
        <v>127</v>
      </c>
      <c r="AU235" s="16" t="s">
        <v>83</v>
      </c>
    </row>
    <row r="236" spans="2:65" s="12" customFormat="1">
      <c r="B236" s="151"/>
      <c r="D236" s="147" t="s">
        <v>129</v>
      </c>
      <c r="E236" s="152" t="s">
        <v>1</v>
      </c>
      <c r="F236" s="153" t="s">
        <v>130</v>
      </c>
      <c r="H236" s="154">
        <v>8.1</v>
      </c>
      <c r="I236" s="155"/>
      <c r="L236" s="151"/>
      <c r="M236" s="156"/>
      <c r="T236" s="157"/>
      <c r="AT236" s="152" t="s">
        <v>129</v>
      </c>
      <c r="AU236" s="152" t="s">
        <v>83</v>
      </c>
      <c r="AV236" s="12" t="s">
        <v>83</v>
      </c>
      <c r="AW236" s="12" t="s">
        <v>30</v>
      </c>
      <c r="AX236" s="12" t="s">
        <v>81</v>
      </c>
      <c r="AY236" s="152" t="s">
        <v>118</v>
      </c>
    </row>
    <row r="237" spans="2:65" s="1" customFormat="1" ht="21.75" customHeight="1">
      <c r="B237" s="132"/>
      <c r="C237" s="158" t="s">
        <v>8</v>
      </c>
      <c r="D237" s="158" t="s">
        <v>131</v>
      </c>
      <c r="E237" s="159" t="s">
        <v>248</v>
      </c>
      <c r="F237" s="160" t="s">
        <v>249</v>
      </c>
      <c r="G237" s="161" t="s">
        <v>124</v>
      </c>
      <c r="H237" s="162">
        <v>8.91</v>
      </c>
      <c r="I237" s="163"/>
      <c r="J237" s="164">
        <f>ROUND(I237*H237,2)</f>
        <v>0</v>
      </c>
      <c r="K237" s="165"/>
      <c r="L237" s="166"/>
      <c r="M237" s="167" t="s">
        <v>1</v>
      </c>
      <c r="N237" s="168" t="s">
        <v>38</v>
      </c>
      <c r="P237" s="143">
        <f>O237*H237</f>
        <v>0</v>
      </c>
      <c r="Q237" s="143">
        <v>1.04E-2</v>
      </c>
      <c r="R237" s="143">
        <f>Q237*H237</f>
        <v>9.2663999999999996E-2</v>
      </c>
      <c r="S237" s="143">
        <v>0</v>
      </c>
      <c r="T237" s="144">
        <f>S237*H237</f>
        <v>0</v>
      </c>
      <c r="AR237" s="145" t="s">
        <v>134</v>
      </c>
      <c r="AT237" s="145" t="s">
        <v>131</v>
      </c>
      <c r="AU237" s="145" t="s">
        <v>83</v>
      </c>
      <c r="AY237" s="16" t="s">
        <v>118</v>
      </c>
      <c r="BE237" s="146">
        <f>IF(N237="základní",J237,0)</f>
        <v>0</v>
      </c>
      <c r="BF237" s="146">
        <f>IF(N237="snížená",J237,0)</f>
        <v>0</v>
      </c>
      <c r="BG237" s="146">
        <f>IF(N237="zákl. přenesená",J237,0)</f>
        <v>0</v>
      </c>
      <c r="BH237" s="146">
        <f>IF(N237="sníž. přenesená",J237,0)</f>
        <v>0</v>
      </c>
      <c r="BI237" s="146">
        <f>IF(N237="nulová",J237,0)</f>
        <v>0</v>
      </c>
      <c r="BJ237" s="16" t="s">
        <v>81</v>
      </c>
      <c r="BK237" s="146">
        <f>ROUND(I237*H237,2)</f>
        <v>0</v>
      </c>
      <c r="BL237" s="16" t="s">
        <v>125</v>
      </c>
      <c r="BM237" s="145" t="s">
        <v>250</v>
      </c>
    </row>
    <row r="238" spans="2:65" s="1" customFormat="1">
      <c r="B238" s="31"/>
      <c r="D238" s="147" t="s">
        <v>127</v>
      </c>
      <c r="F238" s="148" t="s">
        <v>249</v>
      </c>
      <c r="I238" s="149"/>
      <c r="L238" s="31"/>
      <c r="M238" s="150"/>
      <c r="T238" s="55"/>
      <c r="AT238" s="16" t="s">
        <v>127</v>
      </c>
      <c r="AU238" s="16" t="s">
        <v>83</v>
      </c>
    </row>
    <row r="239" spans="2:65" s="12" customFormat="1">
      <c r="B239" s="151"/>
      <c r="D239" s="147" t="s">
        <v>129</v>
      </c>
      <c r="F239" s="153" t="s">
        <v>251</v>
      </c>
      <c r="H239" s="154">
        <v>8.91</v>
      </c>
      <c r="I239" s="155"/>
      <c r="L239" s="151"/>
      <c r="M239" s="156"/>
      <c r="T239" s="157"/>
      <c r="AT239" s="152" t="s">
        <v>129</v>
      </c>
      <c r="AU239" s="152" t="s">
        <v>83</v>
      </c>
      <c r="AV239" s="12" t="s">
        <v>83</v>
      </c>
      <c r="AW239" s="12" t="s">
        <v>3</v>
      </c>
      <c r="AX239" s="12" t="s">
        <v>81</v>
      </c>
      <c r="AY239" s="152" t="s">
        <v>118</v>
      </c>
    </row>
    <row r="240" spans="2:65" s="1" customFormat="1" ht="24.2" customHeight="1">
      <c r="B240" s="132"/>
      <c r="C240" s="133" t="s">
        <v>125</v>
      </c>
      <c r="D240" s="133" t="s">
        <v>121</v>
      </c>
      <c r="E240" s="134" t="s">
        <v>252</v>
      </c>
      <c r="F240" s="135" t="s">
        <v>253</v>
      </c>
      <c r="G240" s="136" t="s">
        <v>148</v>
      </c>
      <c r="H240" s="137">
        <v>0.24399999999999999</v>
      </c>
      <c r="I240" s="138"/>
      <c r="J240" s="139">
        <f>ROUND(I240*H240,2)</f>
        <v>0</v>
      </c>
      <c r="K240" s="140"/>
      <c r="L240" s="31"/>
      <c r="M240" s="141" t="s">
        <v>1</v>
      </c>
      <c r="N240" s="142" t="s">
        <v>38</v>
      </c>
      <c r="P240" s="143">
        <f>O240*H240</f>
        <v>0</v>
      </c>
      <c r="Q240" s="143">
        <v>2.3369999999999998E-2</v>
      </c>
      <c r="R240" s="143">
        <f>Q240*H240</f>
        <v>5.7022799999999997E-3</v>
      </c>
      <c r="S240" s="143">
        <v>0</v>
      </c>
      <c r="T240" s="144">
        <f>S240*H240</f>
        <v>0</v>
      </c>
      <c r="AR240" s="145" t="s">
        <v>125</v>
      </c>
      <c r="AT240" s="145" t="s">
        <v>121</v>
      </c>
      <c r="AU240" s="145" t="s">
        <v>83</v>
      </c>
      <c r="AY240" s="16" t="s">
        <v>118</v>
      </c>
      <c r="BE240" s="146">
        <f>IF(N240="základní",J240,0)</f>
        <v>0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6" t="s">
        <v>81</v>
      </c>
      <c r="BK240" s="146">
        <f>ROUND(I240*H240,2)</f>
        <v>0</v>
      </c>
      <c r="BL240" s="16" t="s">
        <v>125</v>
      </c>
      <c r="BM240" s="145" t="s">
        <v>254</v>
      </c>
    </row>
    <row r="241" spans="2:65" s="1" customFormat="1" ht="19.5">
      <c r="B241" s="31"/>
      <c r="D241" s="147" t="s">
        <v>127</v>
      </c>
      <c r="F241" s="148" t="s">
        <v>255</v>
      </c>
      <c r="I241" s="149"/>
      <c r="L241" s="31"/>
      <c r="M241" s="150"/>
      <c r="T241" s="55"/>
      <c r="AT241" s="16" t="s">
        <v>127</v>
      </c>
      <c r="AU241" s="16" t="s">
        <v>83</v>
      </c>
    </row>
    <row r="242" spans="2:65" s="12" customFormat="1">
      <c r="B242" s="151"/>
      <c r="D242" s="147" t="s">
        <v>129</v>
      </c>
      <c r="E242" s="152" t="s">
        <v>1</v>
      </c>
      <c r="F242" s="153" t="s">
        <v>156</v>
      </c>
      <c r="H242" s="154">
        <v>4.2999999999999997E-2</v>
      </c>
      <c r="I242" s="155"/>
      <c r="L242" s="151"/>
      <c r="M242" s="156"/>
      <c r="T242" s="157"/>
      <c r="AT242" s="152" t="s">
        <v>129</v>
      </c>
      <c r="AU242" s="152" t="s">
        <v>83</v>
      </c>
      <c r="AV242" s="12" t="s">
        <v>83</v>
      </c>
      <c r="AW242" s="12" t="s">
        <v>30</v>
      </c>
      <c r="AX242" s="12" t="s">
        <v>73</v>
      </c>
      <c r="AY242" s="152" t="s">
        <v>118</v>
      </c>
    </row>
    <row r="243" spans="2:65" s="12" customFormat="1">
      <c r="B243" s="151"/>
      <c r="D243" s="147" t="s">
        <v>129</v>
      </c>
      <c r="E243" s="152" t="s">
        <v>1</v>
      </c>
      <c r="F243" s="153" t="s">
        <v>157</v>
      </c>
      <c r="H243" s="154">
        <v>5.5E-2</v>
      </c>
      <c r="I243" s="155"/>
      <c r="L243" s="151"/>
      <c r="M243" s="156"/>
      <c r="T243" s="157"/>
      <c r="AT243" s="152" t="s">
        <v>129</v>
      </c>
      <c r="AU243" s="152" t="s">
        <v>83</v>
      </c>
      <c r="AV243" s="12" t="s">
        <v>83</v>
      </c>
      <c r="AW243" s="12" t="s">
        <v>30</v>
      </c>
      <c r="AX243" s="12" t="s">
        <v>73</v>
      </c>
      <c r="AY243" s="152" t="s">
        <v>118</v>
      </c>
    </row>
    <row r="244" spans="2:65" s="12" customFormat="1">
      <c r="B244" s="151"/>
      <c r="D244" s="147" t="s">
        <v>129</v>
      </c>
      <c r="E244" s="152" t="s">
        <v>1</v>
      </c>
      <c r="F244" s="153" t="s">
        <v>256</v>
      </c>
      <c r="H244" s="154">
        <v>0.14599999999999999</v>
      </c>
      <c r="I244" s="155"/>
      <c r="L244" s="151"/>
      <c r="M244" s="156"/>
      <c r="T244" s="157"/>
      <c r="AT244" s="152" t="s">
        <v>129</v>
      </c>
      <c r="AU244" s="152" t="s">
        <v>83</v>
      </c>
      <c r="AV244" s="12" t="s">
        <v>83</v>
      </c>
      <c r="AW244" s="12" t="s">
        <v>30</v>
      </c>
      <c r="AX244" s="12" t="s">
        <v>73</v>
      </c>
      <c r="AY244" s="152" t="s">
        <v>118</v>
      </c>
    </row>
    <row r="245" spans="2:65" s="14" customFormat="1">
      <c r="B245" s="175"/>
      <c r="D245" s="147" t="s">
        <v>129</v>
      </c>
      <c r="E245" s="176" t="s">
        <v>1</v>
      </c>
      <c r="F245" s="177" t="s">
        <v>161</v>
      </c>
      <c r="H245" s="178">
        <v>0.24399999999999999</v>
      </c>
      <c r="I245" s="179"/>
      <c r="L245" s="175"/>
      <c r="M245" s="180"/>
      <c r="T245" s="181"/>
      <c r="AT245" s="176" t="s">
        <v>129</v>
      </c>
      <c r="AU245" s="176" t="s">
        <v>83</v>
      </c>
      <c r="AV245" s="14" t="s">
        <v>145</v>
      </c>
      <c r="AW245" s="14" t="s">
        <v>30</v>
      </c>
      <c r="AX245" s="14" t="s">
        <v>81</v>
      </c>
      <c r="AY245" s="176" t="s">
        <v>118</v>
      </c>
    </row>
    <row r="246" spans="2:65" s="1" customFormat="1" ht="24.2" customHeight="1">
      <c r="B246" s="132"/>
      <c r="C246" s="133" t="s">
        <v>257</v>
      </c>
      <c r="D246" s="133" t="s">
        <v>121</v>
      </c>
      <c r="E246" s="134" t="s">
        <v>258</v>
      </c>
      <c r="F246" s="135" t="s">
        <v>259</v>
      </c>
      <c r="G246" s="136" t="s">
        <v>124</v>
      </c>
      <c r="H246" s="137">
        <v>23.295000000000002</v>
      </c>
      <c r="I246" s="138"/>
      <c r="J246" s="139">
        <f>ROUND(I246*H246,2)</f>
        <v>0</v>
      </c>
      <c r="K246" s="140"/>
      <c r="L246" s="31"/>
      <c r="M246" s="141" t="s">
        <v>1</v>
      </c>
      <c r="N246" s="142" t="s">
        <v>38</v>
      </c>
      <c r="P246" s="143">
        <f>O246*H246</f>
        <v>0</v>
      </c>
      <c r="Q246" s="143">
        <v>1.1560000000000001E-2</v>
      </c>
      <c r="R246" s="143">
        <f>Q246*H246</f>
        <v>0.26929020000000004</v>
      </c>
      <c r="S246" s="143">
        <v>0</v>
      </c>
      <c r="T246" s="144">
        <f>S246*H246</f>
        <v>0</v>
      </c>
      <c r="AR246" s="145" t="s">
        <v>125</v>
      </c>
      <c r="AT246" s="145" t="s">
        <v>121</v>
      </c>
      <c r="AU246" s="145" t="s">
        <v>83</v>
      </c>
      <c r="AY246" s="16" t="s">
        <v>118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6" t="s">
        <v>81</v>
      </c>
      <c r="BK246" s="146">
        <f>ROUND(I246*H246,2)</f>
        <v>0</v>
      </c>
      <c r="BL246" s="16" t="s">
        <v>125</v>
      </c>
      <c r="BM246" s="145" t="s">
        <v>260</v>
      </c>
    </row>
    <row r="247" spans="2:65" s="1" customFormat="1" ht="19.5">
      <c r="B247" s="31"/>
      <c r="D247" s="147" t="s">
        <v>127</v>
      </c>
      <c r="F247" s="148" t="s">
        <v>261</v>
      </c>
      <c r="I247" s="149"/>
      <c r="L247" s="31"/>
      <c r="M247" s="150"/>
      <c r="T247" s="55"/>
      <c r="AT247" s="16" t="s">
        <v>127</v>
      </c>
      <c r="AU247" s="16" t="s">
        <v>83</v>
      </c>
    </row>
    <row r="248" spans="2:65" s="12" customFormat="1">
      <c r="B248" s="151"/>
      <c r="D248" s="147" t="s">
        <v>129</v>
      </c>
      <c r="E248" s="152" t="s">
        <v>1</v>
      </c>
      <c r="F248" s="153" t="s">
        <v>262</v>
      </c>
      <c r="H248" s="154">
        <v>5.7610000000000001</v>
      </c>
      <c r="I248" s="155"/>
      <c r="L248" s="151"/>
      <c r="M248" s="156"/>
      <c r="T248" s="157"/>
      <c r="AT248" s="152" t="s">
        <v>129</v>
      </c>
      <c r="AU248" s="152" t="s">
        <v>83</v>
      </c>
      <c r="AV248" s="12" t="s">
        <v>83</v>
      </c>
      <c r="AW248" s="12" t="s">
        <v>30</v>
      </c>
      <c r="AX248" s="12" t="s">
        <v>73</v>
      </c>
      <c r="AY248" s="152" t="s">
        <v>118</v>
      </c>
    </row>
    <row r="249" spans="2:65" s="12" customFormat="1">
      <c r="B249" s="151"/>
      <c r="D249" s="147" t="s">
        <v>129</v>
      </c>
      <c r="E249" s="152" t="s">
        <v>1</v>
      </c>
      <c r="F249" s="153" t="s">
        <v>263</v>
      </c>
      <c r="H249" s="154">
        <v>5.7670000000000003</v>
      </c>
      <c r="I249" s="155"/>
      <c r="L249" s="151"/>
      <c r="M249" s="156"/>
      <c r="T249" s="157"/>
      <c r="AT249" s="152" t="s">
        <v>129</v>
      </c>
      <c r="AU249" s="152" t="s">
        <v>83</v>
      </c>
      <c r="AV249" s="12" t="s">
        <v>83</v>
      </c>
      <c r="AW249" s="12" t="s">
        <v>30</v>
      </c>
      <c r="AX249" s="12" t="s">
        <v>73</v>
      </c>
      <c r="AY249" s="152" t="s">
        <v>118</v>
      </c>
    </row>
    <row r="250" spans="2:65" s="12" customFormat="1">
      <c r="B250" s="151"/>
      <c r="D250" s="147" t="s">
        <v>129</v>
      </c>
      <c r="E250" s="152" t="s">
        <v>1</v>
      </c>
      <c r="F250" s="153" t="s">
        <v>264</v>
      </c>
      <c r="H250" s="154">
        <v>6</v>
      </c>
      <c r="I250" s="155"/>
      <c r="L250" s="151"/>
      <c r="M250" s="156"/>
      <c r="T250" s="157"/>
      <c r="AT250" s="152" t="s">
        <v>129</v>
      </c>
      <c r="AU250" s="152" t="s">
        <v>83</v>
      </c>
      <c r="AV250" s="12" t="s">
        <v>83</v>
      </c>
      <c r="AW250" s="12" t="s">
        <v>30</v>
      </c>
      <c r="AX250" s="12" t="s">
        <v>73</v>
      </c>
      <c r="AY250" s="152" t="s">
        <v>118</v>
      </c>
    </row>
    <row r="251" spans="2:65" s="12" customFormat="1">
      <c r="B251" s="151"/>
      <c r="D251" s="147" t="s">
        <v>129</v>
      </c>
      <c r="E251" s="152" t="s">
        <v>1</v>
      </c>
      <c r="F251" s="153" t="s">
        <v>265</v>
      </c>
      <c r="H251" s="154">
        <v>5.7670000000000003</v>
      </c>
      <c r="I251" s="155"/>
      <c r="L251" s="151"/>
      <c r="M251" s="156"/>
      <c r="T251" s="157"/>
      <c r="AT251" s="152" t="s">
        <v>129</v>
      </c>
      <c r="AU251" s="152" t="s">
        <v>83</v>
      </c>
      <c r="AV251" s="12" t="s">
        <v>83</v>
      </c>
      <c r="AW251" s="12" t="s">
        <v>30</v>
      </c>
      <c r="AX251" s="12" t="s">
        <v>73</v>
      </c>
      <c r="AY251" s="152" t="s">
        <v>118</v>
      </c>
    </row>
    <row r="252" spans="2:65" s="14" customFormat="1">
      <c r="B252" s="175"/>
      <c r="D252" s="147" t="s">
        <v>129</v>
      </c>
      <c r="E252" s="176" t="s">
        <v>1</v>
      </c>
      <c r="F252" s="177" t="s">
        <v>161</v>
      </c>
      <c r="H252" s="178">
        <v>23.295000000000002</v>
      </c>
      <c r="I252" s="179"/>
      <c r="L252" s="175"/>
      <c r="M252" s="180"/>
      <c r="T252" s="181"/>
      <c r="AT252" s="176" t="s">
        <v>129</v>
      </c>
      <c r="AU252" s="176" t="s">
        <v>83</v>
      </c>
      <c r="AV252" s="14" t="s">
        <v>145</v>
      </c>
      <c r="AW252" s="14" t="s">
        <v>30</v>
      </c>
      <c r="AX252" s="14" t="s">
        <v>81</v>
      </c>
      <c r="AY252" s="176" t="s">
        <v>118</v>
      </c>
    </row>
    <row r="253" spans="2:65" s="1" customFormat="1" ht="37.9" customHeight="1">
      <c r="B253" s="132"/>
      <c r="C253" s="133" t="s">
        <v>266</v>
      </c>
      <c r="D253" s="133" t="s">
        <v>121</v>
      </c>
      <c r="E253" s="134" t="s">
        <v>267</v>
      </c>
      <c r="F253" s="135" t="s">
        <v>268</v>
      </c>
      <c r="G253" s="136" t="s">
        <v>124</v>
      </c>
      <c r="H253" s="137">
        <v>5.8319999999999999</v>
      </c>
      <c r="I253" s="138"/>
      <c r="J253" s="139">
        <f>ROUND(I253*H253,2)</f>
        <v>0</v>
      </c>
      <c r="K253" s="140"/>
      <c r="L253" s="31"/>
      <c r="M253" s="141" t="s">
        <v>1</v>
      </c>
      <c r="N253" s="142" t="s">
        <v>38</v>
      </c>
      <c r="P253" s="143">
        <f>O253*H253</f>
        <v>0</v>
      </c>
      <c r="Q253" s="143">
        <v>0</v>
      </c>
      <c r="R253" s="143">
        <f>Q253*H253</f>
        <v>0</v>
      </c>
      <c r="S253" s="143">
        <v>0</v>
      </c>
      <c r="T253" s="144">
        <f>S253*H253</f>
        <v>0</v>
      </c>
      <c r="AR253" s="145" t="s">
        <v>125</v>
      </c>
      <c r="AT253" s="145" t="s">
        <v>121</v>
      </c>
      <c r="AU253" s="145" t="s">
        <v>83</v>
      </c>
      <c r="AY253" s="16" t="s">
        <v>118</v>
      </c>
      <c r="BE253" s="146">
        <f>IF(N253="základní",J253,0)</f>
        <v>0</v>
      </c>
      <c r="BF253" s="146">
        <f>IF(N253="snížená",J253,0)</f>
        <v>0</v>
      </c>
      <c r="BG253" s="146">
        <f>IF(N253="zákl. přenesená",J253,0)</f>
        <v>0</v>
      </c>
      <c r="BH253" s="146">
        <f>IF(N253="sníž. přenesená",J253,0)</f>
        <v>0</v>
      </c>
      <c r="BI253" s="146">
        <f>IF(N253="nulová",J253,0)</f>
        <v>0</v>
      </c>
      <c r="BJ253" s="16" t="s">
        <v>81</v>
      </c>
      <c r="BK253" s="146">
        <f>ROUND(I253*H253,2)</f>
        <v>0</v>
      </c>
      <c r="BL253" s="16" t="s">
        <v>125</v>
      </c>
      <c r="BM253" s="145" t="s">
        <v>269</v>
      </c>
    </row>
    <row r="254" spans="2:65" s="1" customFormat="1" ht="29.25">
      <c r="B254" s="31"/>
      <c r="D254" s="147" t="s">
        <v>127</v>
      </c>
      <c r="F254" s="148" t="s">
        <v>270</v>
      </c>
      <c r="I254" s="149"/>
      <c r="L254" s="31"/>
      <c r="M254" s="150"/>
      <c r="T254" s="55"/>
      <c r="AT254" s="16" t="s">
        <v>127</v>
      </c>
      <c r="AU254" s="16" t="s">
        <v>83</v>
      </c>
    </row>
    <row r="255" spans="2:65" s="12" customFormat="1">
      <c r="B255" s="151"/>
      <c r="D255" s="147" t="s">
        <v>129</v>
      </c>
      <c r="E255" s="152" t="s">
        <v>1</v>
      </c>
      <c r="F255" s="153" t="s">
        <v>271</v>
      </c>
      <c r="H255" s="154">
        <v>5.8319999999999999</v>
      </c>
      <c r="I255" s="155"/>
      <c r="L255" s="151"/>
      <c r="M255" s="156"/>
      <c r="T255" s="157"/>
      <c r="AT255" s="152" t="s">
        <v>129</v>
      </c>
      <c r="AU255" s="152" t="s">
        <v>83</v>
      </c>
      <c r="AV255" s="12" t="s">
        <v>83</v>
      </c>
      <c r="AW255" s="12" t="s">
        <v>30</v>
      </c>
      <c r="AX255" s="12" t="s">
        <v>81</v>
      </c>
      <c r="AY255" s="152" t="s">
        <v>118</v>
      </c>
    </row>
    <row r="256" spans="2:65" s="1" customFormat="1" ht="21.75" customHeight="1">
      <c r="B256" s="132"/>
      <c r="C256" s="158" t="s">
        <v>272</v>
      </c>
      <c r="D256" s="158" t="s">
        <v>131</v>
      </c>
      <c r="E256" s="159" t="s">
        <v>273</v>
      </c>
      <c r="F256" s="160" t="s">
        <v>274</v>
      </c>
      <c r="G256" s="161" t="s">
        <v>124</v>
      </c>
      <c r="H256" s="162">
        <v>6.7069999999999999</v>
      </c>
      <c r="I256" s="163"/>
      <c r="J256" s="164">
        <f>ROUND(I256*H256,2)</f>
        <v>0</v>
      </c>
      <c r="K256" s="165"/>
      <c r="L256" s="166"/>
      <c r="M256" s="167" t="s">
        <v>1</v>
      </c>
      <c r="N256" s="168" t="s">
        <v>38</v>
      </c>
      <c r="P256" s="143">
        <f>O256*H256</f>
        <v>0</v>
      </c>
      <c r="Q256" s="143">
        <v>1.3100000000000001E-2</v>
      </c>
      <c r="R256" s="143">
        <f>Q256*H256</f>
        <v>8.7861700000000001E-2</v>
      </c>
      <c r="S256" s="143">
        <v>0</v>
      </c>
      <c r="T256" s="144">
        <f>S256*H256</f>
        <v>0</v>
      </c>
      <c r="AR256" s="145" t="s">
        <v>134</v>
      </c>
      <c r="AT256" s="145" t="s">
        <v>131</v>
      </c>
      <c r="AU256" s="145" t="s">
        <v>83</v>
      </c>
      <c r="AY256" s="16" t="s">
        <v>118</v>
      </c>
      <c r="BE256" s="146">
        <f>IF(N256="základní",J256,0)</f>
        <v>0</v>
      </c>
      <c r="BF256" s="146">
        <f>IF(N256="snížená",J256,0)</f>
        <v>0</v>
      </c>
      <c r="BG256" s="146">
        <f>IF(N256="zákl. přenesená",J256,0)</f>
        <v>0</v>
      </c>
      <c r="BH256" s="146">
        <f>IF(N256="sníž. přenesená",J256,0)</f>
        <v>0</v>
      </c>
      <c r="BI256" s="146">
        <f>IF(N256="nulová",J256,0)</f>
        <v>0</v>
      </c>
      <c r="BJ256" s="16" t="s">
        <v>81</v>
      </c>
      <c r="BK256" s="146">
        <f>ROUND(I256*H256,2)</f>
        <v>0</v>
      </c>
      <c r="BL256" s="16" t="s">
        <v>125</v>
      </c>
      <c r="BM256" s="145" t="s">
        <v>275</v>
      </c>
    </row>
    <row r="257" spans="2:65" s="1" customFormat="1">
      <c r="B257" s="31"/>
      <c r="D257" s="147" t="s">
        <v>127</v>
      </c>
      <c r="F257" s="148" t="s">
        <v>274</v>
      </c>
      <c r="I257" s="149"/>
      <c r="L257" s="31"/>
      <c r="M257" s="150"/>
      <c r="T257" s="55"/>
      <c r="AT257" s="16" t="s">
        <v>127</v>
      </c>
      <c r="AU257" s="16" t="s">
        <v>83</v>
      </c>
    </row>
    <row r="258" spans="2:65" s="12" customFormat="1">
      <c r="B258" s="151"/>
      <c r="D258" s="147" t="s">
        <v>129</v>
      </c>
      <c r="F258" s="153" t="s">
        <v>276</v>
      </c>
      <c r="H258" s="154">
        <v>6.7069999999999999</v>
      </c>
      <c r="I258" s="155"/>
      <c r="L258" s="151"/>
      <c r="M258" s="156"/>
      <c r="T258" s="157"/>
      <c r="AT258" s="152" t="s">
        <v>129</v>
      </c>
      <c r="AU258" s="152" t="s">
        <v>83</v>
      </c>
      <c r="AV258" s="12" t="s">
        <v>83</v>
      </c>
      <c r="AW258" s="12" t="s">
        <v>3</v>
      </c>
      <c r="AX258" s="12" t="s">
        <v>81</v>
      </c>
      <c r="AY258" s="152" t="s">
        <v>118</v>
      </c>
    </row>
    <row r="259" spans="2:65" s="1" customFormat="1" ht="16.5" customHeight="1">
      <c r="B259" s="132"/>
      <c r="C259" s="133" t="s">
        <v>277</v>
      </c>
      <c r="D259" s="133" t="s">
        <v>121</v>
      </c>
      <c r="E259" s="134" t="s">
        <v>278</v>
      </c>
      <c r="F259" s="135" t="s">
        <v>279</v>
      </c>
      <c r="G259" s="136" t="s">
        <v>170</v>
      </c>
      <c r="H259" s="137">
        <v>36.119999999999997</v>
      </c>
      <c r="I259" s="138"/>
      <c r="J259" s="139">
        <f>ROUND(I259*H259,2)</f>
        <v>0</v>
      </c>
      <c r="K259" s="140"/>
      <c r="L259" s="31"/>
      <c r="M259" s="141" t="s">
        <v>1</v>
      </c>
      <c r="N259" s="142" t="s">
        <v>38</v>
      </c>
      <c r="P259" s="143">
        <f>O259*H259</f>
        <v>0</v>
      </c>
      <c r="Q259" s="143">
        <v>1.0000000000000001E-5</v>
      </c>
      <c r="R259" s="143">
        <f>Q259*H259</f>
        <v>3.612E-4</v>
      </c>
      <c r="S259" s="143">
        <v>0</v>
      </c>
      <c r="T259" s="144">
        <f>S259*H259</f>
        <v>0</v>
      </c>
      <c r="AR259" s="145" t="s">
        <v>125</v>
      </c>
      <c r="AT259" s="145" t="s">
        <v>121</v>
      </c>
      <c r="AU259" s="145" t="s">
        <v>83</v>
      </c>
      <c r="AY259" s="16" t="s">
        <v>118</v>
      </c>
      <c r="BE259" s="146">
        <f>IF(N259="základní",J259,0)</f>
        <v>0</v>
      </c>
      <c r="BF259" s="146">
        <f>IF(N259="snížená",J259,0)</f>
        <v>0</v>
      </c>
      <c r="BG259" s="146">
        <f>IF(N259="zákl. přenesená",J259,0)</f>
        <v>0</v>
      </c>
      <c r="BH259" s="146">
        <f>IF(N259="sníž. přenesená",J259,0)</f>
        <v>0</v>
      </c>
      <c r="BI259" s="146">
        <f>IF(N259="nulová",J259,0)</f>
        <v>0</v>
      </c>
      <c r="BJ259" s="16" t="s">
        <v>81</v>
      </c>
      <c r="BK259" s="146">
        <f>ROUND(I259*H259,2)</f>
        <v>0</v>
      </c>
      <c r="BL259" s="16" t="s">
        <v>125</v>
      </c>
      <c r="BM259" s="145" t="s">
        <v>280</v>
      </c>
    </row>
    <row r="260" spans="2:65" s="1" customFormat="1">
      <c r="B260" s="31"/>
      <c r="D260" s="147" t="s">
        <v>127</v>
      </c>
      <c r="F260" s="148" t="s">
        <v>281</v>
      </c>
      <c r="I260" s="149"/>
      <c r="L260" s="31"/>
      <c r="M260" s="150"/>
      <c r="T260" s="55"/>
      <c r="AT260" s="16" t="s">
        <v>127</v>
      </c>
      <c r="AU260" s="16" t="s">
        <v>83</v>
      </c>
    </row>
    <row r="261" spans="2:65" s="12" customFormat="1">
      <c r="B261" s="151"/>
      <c r="D261" s="147" t="s">
        <v>129</v>
      </c>
      <c r="E261" s="152" t="s">
        <v>1</v>
      </c>
      <c r="F261" s="153" t="s">
        <v>282</v>
      </c>
      <c r="H261" s="154">
        <v>4.8</v>
      </c>
      <c r="I261" s="155"/>
      <c r="L261" s="151"/>
      <c r="M261" s="156"/>
      <c r="T261" s="157"/>
      <c r="AT261" s="152" t="s">
        <v>129</v>
      </c>
      <c r="AU261" s="152" t="s">
        <v>83</v>
      </c>
      <c r="AV261" s="12" t="s">
        <v>83</v>
      </c>
      <c r="AW261" s="12" t="s">
        <v>30</v>
      </c>
      <c r="AX261" s="12" t="s">
        <v>73</v>
      </c>
      <c r="AY261" s="152" t="s">
        <v>118</v>
      </c>
    </row>
    <row r="262" spans="2:65" s="12" customFormat="1">
      <c r="B262" s="151"/>
      <c r="D262" s="147" t="s">
        <v>129</v>
      </c>
      <c r="E262" s="152" t="s">
        <v>1</v>
      </c>
      <c r="F262" s="153" t="s">
        <v>283</v>
      </c>
      <c r="H262" s="154">
        <v>4.32</v>
      </c>
      <c r="I262" s="155"/>
      <c r="L262" s="151"/>
      <c r="M262" s="156"/>
      <c r="T262" s="157"/>
      <c r="AT262" s="152" t="s">
        <v>129</v>
      </c>
      <c r="AU262" s="152" t="s">
        <v>83</v>
      </c>
      <c r="AV262" s="12" t="s">
        <v>83</v>
      </c>
      <c r="AW262" s="12" t="s">
        <v>30</v>
      </c>
      <c r="AX262" s="12" t="s">
        <v>73</v>
      </c>
      <c r="AY262" s="152" t="s">
        <v>118</v>
      </c>
    </row>
    <row r="263" spans="2:65" s="12" customFormat="1">
      <c r="B263" s="151"/>
      <c r="D263" s="147" t="s">
        <v>129</v>
      </c>
      <c r="E263" s="152" t="s">
        <v>1</v>
      </c>
      <c r="F263" s="153" t="s">
        <v>284</v>
      </c>
      <c r="H263" s="154">
        <v>2.04</v>
      </c>
      <c r="I263" s="155"/>
      <c r="L263" s="151"/>
      <c r="M263" s="156"/>
      <c r="T263" s="157"/>
      <c r="AT263" s="152" t="s">
        <v>129</v>
      </c>
      <c r="AU263" s="152" t="s">
        <v>83</v>
      </c>
      <c r="AV263" s="12" t="s">
        <v>83</v>
      </c>
      <c r="AW263" s="12" t="s">
        <v>30</v>
      </c>
      <c r="AX263" s="12" t="s">
        <v>73</v>
      </c>
      <c r="AY263" s="152" t="s">
        <v>118</v>
      </c>
    </row>
    <row r="264" spans="2:65" s="12" customFormat="1">
      <c r="B264" s="151"/>
      <c r="D264" s="147" t="s">
        <v>129</v>
      </c>
      <c r="E264" s="152" t="s">
        <v>1</v>
      </c>
      <c r="F264" s="153" t="s">
        <v>285</v>
      </c>
      <c r="H264" s="154">
        <v>2.16</v>
      </c>
      <c r="I264" s="155"/>
      <c r="L264" s="151"/>
      <c r="M264" s="156"/>
      <c r="T264" s="157"/>
      <c r="AT264" s="152" t="s">
        <v>129</v>
      </c>
      <c r="AU264" s="152" t="s">
        <v>83</v>
      </c>
      <c r="AV264" s="12" t="s">
        <v>83</v>
      </c>
      <c r="AW264" s="12" t="s">
        <v>30</v>
      </c>
      <c r="AX264" s="12" t="s">
        <v>73</v>
      </c>
      <c r="AY264" s="152" t="s">
        <v>118</v>
      </c>
    </row>
    <row r="265" spans="2:65" s="12" customFormat="1">
      <c r="B265" s="151"/>
      <c r="D265" s="147" t="s">
        <v>129</v>
      </c>
      <c r="E265" s="152" t="s">
        <v>1</v>
      </c>
      <c r="F265" s="153" t="s">
        <v>286</v>
      </c>
      <c r="H265" s="154">
        <v>8.64</v>
      </c>
      <c r="I265" s="155"/>
      <c r="L265" s="151"/>
      <c r="M265" s="156"/>
      <c r="T265" s="157"/>
      <c r="AT265" s="152" t="s">
        <v>129</v>
      </c>
      <c r="AU265" s="152" t="s">
        <v>83</v>
      </c>
      <c r="AV265" s="12" t="s">
        <v>83</v>
      </c>
      <c r="AW265" s="12" t="s">
        <v>30</v>
      </c>
      <c r="AX265" s="12" t="s">
        <v>73</v>
      </c>
      <c r="AY265" s="152" t="s">
        <v>118</v>
      </c>
    </row>
    <row r="266" spans="2:65" s="12" customFormat="1">
      <c r="B266" s="151"/>
      <c r="D266" s="147" t="s">
        <v>129</v>
      </c>
      <c r="E266" s="152" t="s">
        <v>1</v>
      </c>
      <c r="F266" s="153" t="s">
        <v>287</v>
      </c>
      <c r="H266" s="154">
        <v>7.2</v>
      </c>
      <c r="I266" s="155"/>
      <c r="L266" s="151"/>
      <c r="M266" s="156"/>
      <c r="T266" s="157"/>
      <c r="AT266" s="152" t="s">
        <v>129</v>
      </c>
      <c r="AU266" s="152" t="s">
        <v>83</v>
      </c>
      <c r="AV266" s="12" t="s">
        <v>83</v>
      </c>
      <c r="AW266" s="12" t="s">
        <v>30</v>
      </c>
      <c r="AX266" s="12" t="s">
        <v>73</v>
      </c>
      <c r="AY266" s="152" t="s">
        <v>118</v>
      </c>
    </row>
    <row r="267" spans="2:65" s="12" customFormat="1">
      <c r="B267" s="151"/>
      <c r="D267" s="147" t="s">
        <v>129</v>
      </c>
      <c r="E267" s="152" t="s">
        <v>1</v>
      </c>
      <c r="F267" s="153" t="s">
        <v>288</v>
      </c>
      <c r="H267" s="154">
        <v>6.96</v>
      </c>
      <c r="I267" s="155"/>
      <c r="L267" s="151"/>
      <c r="M267" s="156"/>
      <c r="T267" s="157"/>
      <c r="AT267" s="152" t="s">
        <v>129</v>
      </c>
      <c r="AU267" s="152" t="s">
        <v>83</v>
      </c>
      <c r="AV267" s="12" t="s">
        <v>83</v>
      </c>
      <c r="AW267" s="12" t="s">
        <v>30</v>
      </c>
      <c r="AX267" s="12" t="s">
        <v>73</v>
      </c>
      <c r="AY267" s="152" t="s">
        <v>118</v>
      </c>
    </row>
    <row r="268" spans="2:65" s="14" customFormat="1">
      <c r="B268" s="175"/>
      <c r="D268" s="147" t="s">
        <v>129</v>
      </c>
      <c r="E268" s="176" t="s">
        <v>1</v>
      </c>
      <c r="F268" s="177" t="s">
        <v>161</v>
      </c>
      <c r="H268" s="178">
        <v>36.119999999999997</v>
      </c>
      <c r="I268" s="179"/>
      <c r="L268" s="175"/>
      <c r="M268" s="180"/>
      <c r="T268" s="181"/>
      <c r="AT268" s="176" t="s">
        <v>129</v>
      </c>
      <c r="AU268" s="176" t="s">
        <v>83</v>
      </c>
      <c r="AV268" s="14" t="s">
        <v>145</v>
      </c>
      <c r="AW268" s="14" t="s">
        <v>30</v>
      </c>
      <c r="AX268" s="14" t="s">
        <v>81</v>
      </c>
      <c r="AY268" s="176" t="s">
        <v>118</v>
      </c>
    </row>
    <row r="269" spans="2:65" s="1" customFormat="1" ht="21.75" customHeight="1">
      <c r="B269" s="132"/>
      <c r="C269" s="158" t="s">
        <v>7</v>
      </c>
      <c r="D269" s="158" t="s">
        <v>131</v>
      </c>
      <c r="E269" s="159" t="s">
        <v>202</v>
      </c>
      <c r="F269" s="160" t="s">
        <v>203</v>
      </c>
      <c r="G269" s="161" t="s">
        <v>148</v>
      </c>
      <c r="H269" s="162">
        <v>0.02</v>
      </c>
      <c r="I269" s="163"/>
      <c r="J269" s="164">
        <f>ROUND(I269*H269,2)</f>
        <v>0</v>
      </c>
      <c r="K269" s="165"/>
      <c r="L269" s="166"/>
      <c r="M269" s="167" t="s">
        <v>1</v>
      </c>
      <c r="N269" s="168" t="s">
        <v>38</v>
      </c>
      <c r="P269" s="143">
        <f>O269*H269</f>
        <v>0</v>
      </c>
      <c r="Q269" s="143">
        <v>0.55000000000000004</v>
      </c>
      <c r="R269" s="143">
        <f>Q269*H269</f>
        <v>1.1000000000000001E-2</v>
      </c>
      <c r="S269" s="143">
        <v>0</v>
      </c>
      <c r="T269" s="144">
        <f>S269*H269</f>
        <v>0</v>
      </c>
      <c r="AR269" s="145" t="s">
        <v>134</v>
      </c>
      <c r="AT269" s="145" t="s">
        <v>131</v>
      </c>
      <c r="AU269" s="145" t="s">
        <v>83</v>
      </c>
      <c r="AY269" s="16" t="s">
        <v>118</v>
      </c>
      <c r="BE269" s="146">
        <f>IF(N269="základní",J269,0)</f>
        <v>0</v>
      </c>
      <c r="BF269" s="146">
        <f>IF(N269="snížená",J269,0)</f>
        <v>0</v>
      </c>
      <c r="BG269" s="146">
        <f>IF(N269="zákl. přenesená",J269,0)</f>
        <v>0</v>
      </c>
      <c r="BH269" s="146">
        <f>IF(N269="sníž. přenesená",J269,0)</f>
        <v>0</v>
      </c>
      <c r="BI269" s="146">
        <f>IF(N269="nulová",J269,0)</f>
        <v>0</v>
      </c>
      <c r="BJ269" s="16" t="s">
        <v>81</v>
      </c>
      <c r="BK269" s="146">
        <f>ROUND(I269*H269,2)</f>
        <v>0</v>
      </c>
      <c r="BL269" s="16" t="s">
        <v>125</v>
      </c>
      <c r="BM269" s="145" t="s">
        <v>289</v>
      </c>
    </row>
    <row r="270" spans="2:65" s="1" customFormat="1">
      <c r="B270" s="31"/>
      <c r="D270" s="147" t="s">
        <v>127</v>
      </c>
      <c r="F270" s="148" t="s">
        <v>203</v>
      </c>
      <c r="I270" s="149"/>
      <c r="L270" s="31"/>
      <c r="M270" s="150"/>
      <c r="T270" s="55"/>
      <c r="AT270" s="16" t="s">
        <v>127</v>
      </c>
      <c r="AU270" s="16" t="s">
        <v>83</v>
      </c>
    </row>
    <row r="271" spans="2:65" s="12" customFormat="1">
      <c r="B271" s="151"/>
      <c r="D271" s="147" t="s">
        <v>129</v>
      </c>
      <c r="E271" s="152" t="s">
        <v>1</v>
      </c>
      <c r="F271" s="153" t="s">
        <v>159</v>
      </c>
      <c r="H271" s="154">
        <v>1.7000000000000001E-2</v>
      </c>
      <c r="I271" s="155"/>
      <c r="L271" s="151"/>
      <c r="M271" s="156"/>
      <c r="T271" s="157"/>
      <c r="AT271" s="152" t="s">
        <v>129</v>
      </c>
      <c r="AU271" s="152" t="s">
        <v>83</v>
      </c>
      <c r="AV271" s="12" t="s">
        <v>83</v>
      </c>
      <c r="AW271" s="12" t="s">
        <v>30</v>
      </c>
      <c r="AX271" s="12" t="s">
        <v>81</v>
      </c>
      <c r="AY271" s="152" t="s">
        <v>118</v>
      </c>
    </row>
    <row r="272" spans="2:65" s="12" customFormat="1">
      <c r="B272" s="151"/>
      <c r="D272" s="147" t="s">
        <v>129</v>
      </c>
      <c r="F272" s="153" t="s">
        <v>290</v>
      </c>
      <c r="H272" s="154">
        <v>0.02</v>
      </c>
      <c r="I272" s="155"/>
      <c r="L272" s="151"/>
      <c r="M272" s="156"/>
      <c r="T272" s="157"/>
      <c r="AT272" s="152" t="s">
        <v>129</v>
      </c>
      <c r="AU272" s="152" t="s">
        <v>83</v>
      </c>
      <c r="AV272" s="12" t="s">
        <v>83</v>
      </c>
      <c r="AW272" s="12" t="s">
        <v>3</v>
      </c>
      <c r="AX272" s="12" t="s">
        <v>81</v>
      </c>
      <c r="AY272" s="152" t="s">
        <v>118</v>
      </c>
    </row>
    <row r="273" spans="2:65" s="1" customFormat="1" ht="21.75" customHeight="1">
      <c r="B273" s="132"/>
      <c r="C273" s="158" t="s">
        <v>291</v>
      </c>
      <c r="D273" s="158" t="s">
        <v>131</v>
      </c>
      <c r="E273" s="159" t="s">
        <v>221</v>
      </c>
      <c r="F273" s="160" t="s">
        <v>222</v>
      </c>
      <c r="G273" s="161" t="s">
        <v>148</v>
      </c>
      <c r="H273" s="162">
        <v>0.48299999999999998</v>
      </c>
      <c r="I273" s="163"/>
      <c r="J273" s="164">
        <f>ROUND(I273*H273,2)</f>
        <v>0</v>
      </c>
      <c r="K273" s="165"/>
      <c r="L273" s="166"/>
      <c r="M273" s="167" t="s">
        <v>1</v>
      </c>
      <c r="N273" s="168" t="s">
        <v>38</v>
      </c>
      <c r="P273" s="143">
        <f>O273*H273</f>
        <v>0</v>
      </c>
      <c r="Q273" s="143">
        <v>0.55000000000000004</v>
      </c>
      <c r="R273" s="143">
        <f>Q273*H273</f>
        <v>0.26565</v>
      </c>
      <c r="S273" s="143">
        <v>0</v>
      </c>
      <c r="T273" s="144">
        <f>S273*H273</f>
        <v>0</v>
      </c>
      <c r="AR273" s="145" t="s">
        <v>134</v>
      </c>
      <c r="AT273" s="145" t="s">
        <v>131</v>
      </c>
      <c r="AU273" s="145" t="s">
        <v>83</v>
      </c>
      <c r="AY273" s="16" t="s">
        <v>118</v>
      </c>
      <c r="BE273" s="146">
        <f>IF(N273="základní",J273,0)</f>
        <v>0</v>
      </c>
      <c r="BF273" s="146">
        <f>IF(N273="snížená",J273,0)</f>
        <v>0</v>
      </c>
      <c r="BG273" s="146">
        <f>IF(N273="zákl. přenesená",J273,0)</f>
        <v>0</v>
      </c>
      <c r="BH273" s="146">
        <f>IF(N273="sníž. přenesená",J273,0)</f>
        <v>0</v>
      </c>
      <c r="BI273" s="146">
        <f>IF(N273="nulová",J273,0)</f>
        <v>0</v>
      </c>
      <c r="BJ273" s="16" t="s">
        <v>81</v>
      </c>
      <c r="BK273" s="146">
        <f>ROUND(I273*H273,2)</f>
        <v>0</v>
      </c>
      <c r="BL273" s="16" t="s">
        <v>125</v>
      </c>
      <c r="BM273" s="145" t="s">
        <v>292</v>
      </c>
    </row>
    <row r="274" spans="2:65" s="1" customFormat="1">
      <c r="B274" s="31"/>
      <c r="D274" s="147" t="s">
        <v>127</v>
      </c>
      <c r="F274" s="148" t="s">
        <v>222</v>
      </c>
      <c r="I274" s="149"/>
      <c r="L274" s="31"/>
      <c r="M274" s="150"/>
      <c r="T274" s="55"/>
      <c r="AT274" s="16" t="s">
        <v>127</v>
      </c>
      <c r="AU274" s="16" t="s">
        <v>83</v>
      </c>
    </row>
    <row r="275" spans="2:65" s="12" customFormat="1">
      <c r="B275" s="151"/>
      <c r="D275" s="147" t="s">
        <v>129</v>
      </c>
      <c r="E275" s="152" t="s">
        <v>1</v>
      </c>
      <c r="F275" s="153" t="s">
        <v>160</v>
      </c>
      <c r="H275" s="154">
        <v>0.42</v>
      </c>
      <c r="I275" s="155"/>
      <c r="L275" s="151"/>
      <c r="M275" s="156"/>
      <c r="T275" s="157"/>
      <c r="AT275" s="152" t="s">
        <v>129</v>
      </c>
      <c r="AU275" s="152" t="s">
        <v>83</v>
      </c>
      <c r="AV275" s="12" t="s">
        <v>83</v>
      </c>
      <c r="AW275" s="12" t="s">
        <v>30</v>
      </c>
      <c r="AX275" s="12" t="s">
        <v>81</v>
      </c>
      <c r="AY275" s="152" t="s">
        <v>118</v>
      </c>
    </row>
    <row r="276" spans="2:65" s="12" customFormat="1">
      <c r="B276" s="151"/>
      <c r="D276" s="147" t="s">
        <v>129</v>
      </c>
      <c r="F276" s="153" t="s">
        <v>293</v>
      </c>
      <c r="H276" s="154">
        <v>0.48299999999999998</v>
      </c>
      <c r="I276" s="155"/>
      <c r="L276" s="151"/>
      <c r="M276" s="156"/>
      <c r="T276" s="157"/>
      <c r="AT276" s="152" t="s">
        <v>129</v>
      </c>
      <c r="AU276" s="152" t="s">
        <v>83</v>
      </c>
      <c r="AV276" s="12" t="s">
        <v>83</v>
      </c>
      <c r="AW276" s="12" t="s">
        <v>3</v>
      </c>
      <c r="AX276" s="12" t="s">
        <v>81</v>
      </c>
      <c r="AY276" s="152" t="s">
        <v>118</v>
      </c>
    </row>
    <row r="277" spans="2:65" s="1" customFormat="1" ht="24.2" customHeight="1">
      <c r="B277" s="132"/>
      <c r="C277" s="133" t="s">
        <v>294</v>
      </c>
      <c r="D277" s="133" t="s">
        <v>121</v>
      </c>
      <c r="E277" s="134" t="s">
        <v>295</v>
      </c>
      <c r="F277" s="135" t="s">
        <v>296</v>
      </c>
      <c r="G277" s="136" t="s">
        <v>124</v>
      </c>
      <c r="H277" s="137">
        <v>5.76</v>
      </c>
      <c r="I277" s="138"/>
      <c r="J277" s="139">
        <f>ROUND(I277*H277,2)</f>
        <v>0</v>
      </c>
      <c r="K277" s="140"/>
      <c r="L277" s="31"/>
      <c r="M277" s="141" t="s">
        <v>1</v>
      </c>
      <c r="N277" s="142" t="s">
        <v>38</v>
      </c>
      <c r="P277" s="143">
        <f>O277*H277</f>
        <v>0</v>
      </c>
      <c r="Q277" s="143">
        <v>1.8000000000000001E-4</v>
      </c>
      <c r="R277" s="143">
        <f>Q277*H277</f>
        <v>1.0368E-3</v>
      </c>
      <c r="S277" s="143">
        <v>0</v>
      </c>
      <c r="T277" s="144">
        <f>S277*H277</f>
        <v>0</v>
      </c>
      <c r="AR277" s="145" t="s">
        <v>125</v>
      </c>
      <c r="AT277" s="145" t="s">
        <v>121</v>
      </c>
      <c r="AU277" s="145" t="s">
        <v>83</v>
      </c>
      <c r="AY277" s="16" t="s">
        <v>118</v>
      </c>
      <c r="BE277" s="146">
        <f>IF(N277="základní",J277,0)</f>
        <v>0</v>
      </c>
      <c r="BF277" s="146">
        <f>IF(N277="snížená",J277,0)</f>
        <v>0</v>
      </c>
      <c r="BG277" s="146">
        <f>IF(N277="zákl. přenesená",J277,0)</f>
        <v>0</v>
      </c>
      <c r="BH277" s="146">
        <f>IF(N277="sníž. přenesená",J277,0)</f>
        <v>0</v>
      </c>
      <c r="BI277" s="146">
        <f>IF(N277="nulová",J277,0)</f>
        <v>0</v>
      </c>
      <c r="BJ277" s="16" t="s">
        <v>81</v>
      </c>
      <c r="BK277" s="146">
        <f>ROUND(I277*H277,2)</f>
        <v>0</v>
      </c>
      <c r="BL277" s="16" t="s">
        <v>125</v>
      </c>
      <c r="BM277" s="145" t="s">
        <v>297</v>
      </c>
    </row>
    <row r="278" spans="2:65" s="1" customFormat="1" ht="19.5">
      <c r="B278" s="31"/>
      <c r="D278" s="147" t="s">
        <v>127</v>
      </c>
      <c r="F278" s="148" t="s">
        <v>298</v>
      </c>
      <c r="I278" s="149"/>
      <c r="L278" s="31"/>
      <c r="M278" s="150"/>
      <c r="T278" s="55"/>
      <c r="AT278" s="16" t="s">
        <v>127</v>
      </c>
      <c r="AU278" s="16" t="s">
        <v>83</v>
      </c>
    </row>
    <row r="279" spans="2:65" s="12" customFormat="1">
      <c r="B279" s="151"/>
      <c r="D279" s="147" t="s">
        <v>129</v>
      </c>
      <c r="E279" s="152" t="s">
        <v>1</v>
      </c>
      <c r="F279" s="153" t="s">
        <v>299</v>
      </c>
      <c r="H279" s="154">
        <v>5.76</v>
      </c>
      <c r="I279" s="155"/>
      <c r="L279" s="151"/>
      <c r="M279" s="156"/>
      <c r="T279" s="157"/>
      <c r="AT279" s="152" t="s">
        <v>129</v>
      </c>
      <c r="AU279" s="152" t="s">
        <v>83</v>
      </c>
      <c r="AV279" s="12" t="s">
        <v>83</v>
      </c>
      <c r="AW279" s="12" t="s">
        <v>30</v>
      </c>
      <c r="AX279" s="12" t="s">
        <v>81</v>
      </c>
      <c r="AY279" s="152" t="s">
        <v>118</v>
      </c>
    </row>
    <row r="280" spans="2:65" s="1" customFormat="1" ht="16.5" customHeight="1">
      <c r="B280" s="132"/>
      <c r="C280" s="133" t="s">
        <v>300</v>
      </c>
      <c r="D280" s="133" t="s">
        <v>121</v>
      </c>
      <c r="E280" s="134" t="s">
        <v>301</v>
      </c>
      <c r="F280" s="135" t="s">
        <v>302</v>
      </c>
      <c r="G280" s="136" t="s">
        <v>124</v>
      </c>
      <c r="H280" s="137">
        <v>1.704</v>
      </c>
      <c r="I280" s="138"/>
      <c r="J280" s="139">
        <f>ROUND(I280*H280,2)</f>
        <v>0</v>
      </c>
      <c r="K280" s="140"/>
      <c r="L280" s="31"/>
      <c r="M280" s="141" t="s">
        <v>1</v>
      </c>
      <c r="N280" s="142" t="s">
        <v>38</v>
      </c>
      <c r="P280" s="143">
        <f>O280*H280</f>
        <v>0</v>
      </c>
      <c r="Q280" s="143">
        <v>0</v>
      </c>
      <c r="R280" s="143">
        <f>Q280*H280</f>
        <v>0</v>
      </c>
      <c r="S280" s="143">
        <v>0</v>
      </c>
      <c r="T280" s="144">
        <f>S280*H280</f>
        <v>0</v>
      </c>
      <c r="AR280" s="145" t="s">
        <v>125</v>
      </c>
      <c r="AT280" s="145" t="s">
        <v>121</v>
      </c>
      <c r="AU280" s="145" t="s">
        <v>83</v>
      </c>
      <c r="AY280" s="16" t="s">
        <v>118</v>
      </c>
      <c r="BE280" s="146">
        <f>IF(N280="základní",J280,0)</f>
        <v>0</v>
      </c>
      <c r="BF280" s="146">
        <f>IF(N280="snížená",J280,0)</f>
        <v>0</v>
      </c>
      <c r="BG280" s="146">
        <f>IF(N280="zákl. přenesená",J280,0)</f>
        <v>0</v>
      </c>
      <c r="BH280" s="146">
        <f>IF(N280="sníž. přenesená",J280,0)</f>
        <v>0</v>
      </c>
      <c r="BI280" s="146">
        <f>IF(N280="nulová",J280,0)</f>
        <v>0</v>
      </c>
      <c r="BJ280" s="16" t="s">
        <v>81</v>
      </c>
      <c r="BK280" s="146">
        <f>ROUND(I280*H280,2)</f>
        <v>0</v>
      </c>
      <c r="BL280" s="16" t="s">
        <v>125</v>
      </c>
      <c r="BM280" s="145" t="s">
        <v>303</v>
      </c>
    </row>
    <row r="281" spans="2:65" s="1" customFormat="1">
      <c r="B281" s="31"/>
      <c r="D281" s="147" t="s">
        <v>127</v>
      </c>
      <c r="F281" s="148" t="s">
        <v>302</v>
      </c>
      <c r="I281" s="149"/>
      <c r="L281" s="31"/>
      <c r="M281" s="150"/>
      <c r="T281" s="55"/>
      <c r="AT281" s="16" t="s">
        <v>127</v>
      </c>
      <c r="AU281" s="16" t="s">
        <v>83</v>
      </c>
    </row>
    <row r="282" spans="2:65" s="12" customFormat="1">
      <c r="B282" s="151"/>
      <c r="D282" s="147" t="s">
        <v>129</v>
      </c>
      <c r="E282" s="152" t="s">
        <v>1</v>
      </c>
      <c r="F282" s="153" t="s">
        <v>304</v>
      </c>
      <c r="H282" s="154">
        <v>1.704</v>
      </c>
      <c r="I282" s="155"/>
      <c r="L282" s="151"/>
      <c r="M282" s="156"/>
      <c r="T282" s="157"/>
      <c r="AT282" s="152" t="s">
        <v>129</v>
      </c>
      <c r="AU282" s="152" t="s">
        <v>83</v>
      </c>
      <c r="AV282" s="12" t="s">
        <v>83</v>
      </c>
      <c r="AW282" s="12" t="s">
        <v>30</v>
      </c>
      <c r="AX282" s="12" t="s">
        <v>81</v>
      </c>
      <c r="AY282" s="152" t="s">
        <v>118</v>
      </c>
    </row>
    <row r="283" spans="2:65" s="1" customFormat="1" ht="16.5" customHeight="1">
      <c r="B283" s="132"/>
      <c r="C283" s="158" t="s">
        <v>305</v>
      </c>
      <c r="D283" s="158" t="s">
        <v>131</v>
      </c>
      <c r="E283" s="159" t="s">
        <v>306</v>
      </c>
      <c r="F283" s="160" t="s">
        <v>307</v>
      </c>
      <c r="G283" s="161" t="s">
        <v>308</v>
      </c>
      <c r="H283" s="162">
        <v>1</v>
      </c>
      <c r="I283" s="163"/>
      <c r="J283" s="164">
        <f>ROUND(I283*H283,2)</f>
        <v>0</v>
      </c>
      <c r="K283" s="165"/>
      <c r="L283" s="166"/>
      <c r="M283" s="167" t="s">
        <v>1</v>
      </c>
      <c r="N283" s="168" t="s">
        <v>38</v>
      </c>
      <c r="P283" s="143">
        <f>O283*H283</f>
        <v>0</v>
      </c>
      <c r="Q283" s="143">
        <v>0</v>
      </c>
      <c r="R283" s="143">
        <f>Q283*H283</f>
        <v>0</v>
      </c>
      <c r="S283" s="143">
        <v>0</v>
      </c>
      <c r="T283" s="144">
        <f>S283*H283</f>
        <v>0</v>
      </c>
      <c r="AR283" s="145" t="s">
        <v>134</v>
      </c>
      <c r="AT283" s="145" t="s">
        <v>131</v>
      </c>
      <c r="AU283" s="145" t="s">
        <v>83</v>
      </c>
      <c r="AY283" s="16" t="s">
        <v>118</v>
      </c>
      <c r="BE283" s="146">
        <f>IF(N283="základní",J283,0)</f>
        <v>0</v>
      </c>
      <c r="BF283" s="146">
        <f>IF(N283="snížená",J283,0)</f>
        <v>0</v>
      </c>
      <c r="BG283" s="146">
        <f>IF(N283="zákl. přenesená",J283,0)</f>
        <v>0</v>
      </c>
      <c r="BH283" s="146">
        <f>IF(N283="sníž. přenesená",J283,0)</f>
        <v>0</v>
      </c>
      <c r="BI283" s="146">
        <f>IF(N283="nulová",J283,0)</f>
        <v>0</v>
      </c>
      <c r="BJ283" s="16" t="s">
        <v>81</v>
      </c>
      <c r="BK283" s="146">
        <f>ROUND(I283*H283,2)</f>
        <v>0</v>
      </c>
      <c r="BL283" s="16" t="s">
        <v>125</v>
      </c>
      <c r="BM283" s="145" t="s">
        <v>309</v>
      </c>
    </row>
    <row r="284" spans="2:65" s="1" customFormat="1">
      <c r="B284" s="31"/>
      <c r="D284" s="147" t="s">
        <v>127</v>
      </c>
      <c r="F284" s="148" t="s">
        <v>307</v>
      </c>
      <c r="I284" s="149"/>
      <c r="L284" s="31"/>
      <c r="M284" s="150"/>
      <c r="T284" s="55"/>
      <c r="AT284" s="16" t="s">
        <v>127</v>
      </c>
      <c r="AU284" s="16" t="s">
        <v>83</v>
      </c>
    </row>
    <row r="285" spans="2:65" s="1" customFormat="1" ht="24.2" customHeight="1">
      <c r="B285" s="132"/>
      <c r="C285" s="244" t="s">
        <v>310</v>
      </c>
      <c r="D285" s="133" t="s">
        <v>121</v>
      </c>
      <c r="E285" s="134" t="s">
        <v>311</v>
      </c>
      <c r="F285" s="135" t="s">
        <v>587</v>
      </c>
      <c r="G285" s="136" t="s">
        <v>124</v>
      </c>
      <c r="H285" s="249">
        <v>2.2080000000000002</v>
      </c>
      <c r="I285" s="138"/>
      <c r="J285" s="139">
        <f>ROUND(I285*H285,2)</f>
        <v>0</v>
      </c>
      <c r="K285" s="140"/>
      <c r="L285" s="31"/>
      <c r="M285" s="141" t="s">
        <v>1</v>
      </c>
      <c r="N285" s="142" t="s">
        <v>38</v>
      </c>
      <c r="P285" s="143">
        <f>O285*H285</f>
        <v>0</v>
      </c>
      <c r="Q285" s="143">
        <v>1.8000000000000001E-4</v>
      </c>
      <c r="R285" s="143">
        <f>Q285*H285</f>
        <v>3.9744000000000004E-4</v>
      </c>
      <c r="S285" s="143">
        <v>0</v>
      </c>
      <c r="T285" s="144">
        <f>S285*H285</f>
        <v>0</v>
      </c>
      <c r="AR285" s="145" t="s">
        <v>125</v>
      </c>
      <c r="AT285" s="145" t="s">
        <v>121</v>
      </c>
      <c r="AU285" s="145" t="s">
        <v>83</v>
      </c>
      <c r="AY285" s="16" t="s">
        <v>118</v>
      </c>
      <c r="BE285" s="146">
        <f>IF(N285="základní",J285,0)</f>
        <v>0</v>
      </c>
      <c r="BF285" s="146">
        <f>IF(N285="snížená",J285,0)</f>
        <v>0</v>
      </c>
      <c r="BG285" s="146">
        <f>IF(N285="zákl. přenesená",J285,0)</f>
        <v>0</v>
      </c>
      <c r="BH285" s="146">
        <f>IF(N285="sníž. přenesená",J285,0)</f>
        <v>0</v>
      </c>
      <c r="BI285" s="146">
        <f>IF(N285="nulová",J285,0)</f>
        <v>0</v>
      </c>
      <c r="BJ285" s="16" t="s">
        <v>81</v>
      </c>
      <c r="BK285" s="146">
        <f>ROUND(I285*H285,2)</f>
        <v>0</v>
      </c>
      <c r="BL285" s="16" t="s">
        <v>125</v>
      </c>
      <c r="BM285" s="145" t="s">
        <v>312</v>
      </c>
    </row>
    <row r="286" spans="2:65" s="1" customFormat="1">
      <c r="B286" s="31"/>
      <c r="C286" s="246"/>
      <c r="D286" s="147" t="s">
        <v>127</v>
      </c>
      <c r="F286" s="148" t="s">
        <v>588</v>
      </c>
      <c r="H286" s="246"/>
      <c r="I286" s="149"/>
      <c r="L286" s="31"/>
      <c r="M286" s="150"/>
      <c r="T286" s="55"/>
      <c r="AT286" s="16" t="s">
        <v>127</v>
      </c>
      <c r="AU286" s="16" t="s">
        <v>83</v>
      </c>
    </row>
    <row r="287" spans="2:65" s="12" customFormat="1">
      <c r="B287" s="151"/>
      <c r="C287" s="247"/>
      <c r="D287" s="147" t="s">
        <v>129</v>
      </c>
      <c r="E287" s="152" t="s">
        <v>1</v>
      </c>
      <c r="F287" s="248" t="s">
        <v>589</v>
      </c>
      <c r="H287" s="250">
        <v>2.2080000000000002</v>
      </c>
      <c r="I287" s="155"/>
      <c r="L287" s="151"/>
      <c r="M287" s="156"/>
      <c r="T287" s="157"/>
      <c r="AT287" s="152" t="s">
        <v>129</v>
      </c>
      <c r="AU287" s="152" t="s">
        <v>83</v>
      </c>
      <c r="AV287" s="12" t="s">
        <v>83</v>
      </c>
      <c r="AW287" s="12" t="s">
        <v>30</v>
      </c>
      <c r="AX287" s="12" t="s">
        <v>81</v>
      </c>
      <c r="AY287" s="152" t="s">
        <v>118</v>
      </c>
    </row>
    <row r="288" spans="2:65" s="1" customFormat="1" ht="21.75" customHeight="1">
      <c r="B288" s="132"/>
      <c r="C288" s="244" t="s">
        <v>313</v>
      </c>
      <c r="D288" s="133" t="s">
        <v>121</v>
      </c>
      <c r="E288" s="188" t="s">
        <v>314</v>
      </c>
      <c r="F288" s="189" t="s">
        <v>585</v>
      </c>
      <c r="G288" s="190" t="s">
        <v>124</v>
      </c>
      <c r="H288" s="191">
        <v>2.04</v>
      </c>
      <c r="I288" s="192"/>
      <c r="J288" s="192">
        <f>ROUND(I288*H288,2)</f>
        <v>0</v>
      </c>
      <c r="K288" s="140"/>
      <c r="L288" s="31"/>
      <c r="M288" s="141" t="s">
        <v>1</v>
      </c>
      <c r="N288" s="142" t="s">
        <v>38</v>
      </c>
      <c r="P288" s="143">
        <f>O288*H288</f>
        <v>0</v>
      </c>
      <c r="Q288" s="143">
        <v>1.8000000000000001E-4</v>
      </c>
      <c r="R288" s="143">
        <f>Q288*H288</f>
        <v>3.6720000000000004E-4</v>
      </c>
      <c r="S288" s="143">
        <v>0</v>
      </c>
      <c r="T288" s="144">
        <f>S288*H288</f>
        <v>0</v>
      </c>
      <c r="AR288" s="145" t="s">
        <v>125</v>
      </c>
      <c r="AT288" s="145" t="s">
        <v>121</v>
      </c>
      <c r="AU288" s="145" t="s">
        <v>83</v>
      </c>
      <c r="AY288" s="16" t="s">
        <v>118</v>
      </c>
      <c r="BE288" s="146">
        <f>IF(N288="základní",J288,0)</f>
        <v>0</v>
      </c>
      <c r="BF288" s="146">
        <f>IF(N288="snížená",J288,0)</f>
        <v>0</v>
      </c>
      <c r="BG288" s="146">
        <f>IF(N288="zákl. přenesená",J288,0)</f>
        <v>0</v>
      </c>
      <c r="BH288" s="146">
        <f>IF(N288="sníž. přenesená",J288,0)</f>
        <v>0</v>
      </c>
      <c r="BI288" s="146">
        <f>IF(N288="nulová",J288,0)</f>
        <v>0</v>
      </c>
      <c r="BJ288" s="16" t="s">
        <v>81</v>
      </c>
      <c r="BK288" s="146">
        <f>ROUND(I288*H288,2)</f>
        <v>0</v>
      </c>
      <c r="BL288" s="16" t="s">
        <v>125</v>
      </c>
      <c r="BM288" s="145" t="s">
        <v>315</v>
      </c>
    </row>
    <row r="289" spans="2:65" s="1" customFormat="1">
      <c r="B289" s="31"/>
      <c r="D289" s="147" t="s">
        <v>127</v>
      </c>
      <c r="E289" s="193"/>
      <c r="F289" s="194" t="s">
        <v>586</v>
      </c>
      <c r="G289" s="193"/>
      <c r="H289" s="193"/>
      <c r="I289" s="195"/>
      <c r="J289" s="193"/>
      <c r="L289" s="31"/>
      <c r="M289" s="150"/>
      <c r="T289" s="55"/>
      <c r="AT289" s="16" t="s">
        <v>127</v>
      </c>
      <c r="AU289" s="16" t="s">
        <v>83</v>
      </c>
    </row>
    <row r="290" spans="2:65" s="12" customFormat="1">
      <c r="B290" s="151"/>
      <c r="D290" s="147" t="s">
        <v>129</v>
      </c>
      <c r="E290" s="196" t="s">
        <v>1</v>
      </c>
      <c r="F290" s="197" t="s">
        <v>316</v>
      </c>
      <c r="G290" s="198"/>
      <c r="H290" s="199">
        <v>2.04</v>
      </c>
      <c r="I290" s="200"/>
      <c r="J290" s="198"/>
      <c r="L290" s="151"/>
      <c r="M290" s="156"/>
      <c r="T290" s="157"/>
      <c r="AT290" s="152" t="s">
        <v>129</v>
      </c>
      <c r="AU290" s="152" t="s">
        <v>83</v>
      </c>
      <c r="AV290" s="12" t="s">
        <v>83</v>
      </c>
      <c r="AW290" s="12" t="s">
        <v>30</v>
      </c>
      <c r="AX290" s="12" t="s">
        <v>81</v>
      </c>
      <c r="AY290" s="152" t="s">
        <v>118</v>
      </c>
    </row>
    <row r="291" spans="2:65" s="1" customFormat="1" ht="21.75" customHeight="1">
      <c r="B291" s="132"/>
      <c r="C291" s="245" t="s">
        <v>317</v>
      </c>
      <c r="D291" s="158" t="s">
        <v>131</v>
      </c>
      <c r="E291" s="159" t="s">
        <v>273</v>
      </c>
      <c r="F291" s="160" t="s">
        <v>274</v>
      </c>
      <c r="G291" s="161" t="s">
        <v>124</v>
      </c>
      <c r="H291" s="251">
        <v>4.8849999999999998</v>
      </c>
      <c r="I291" s="163"/>
      <c r="J291" s="164">
        <f>ROUND(I291*H291,2)</f>
        <v>0</v>
      </c>
      <c r="K291" s="165"/>
      <c r="L291" s="166"/>
      <c r="M291" s="167" t="s">
        <v>1</v>
      </c>
      <c r="N291" s="168" t="s">
        <v>38</v>
      </c>
      <c r="P291" s="143">
        <f>O291*H291</f>
        <v>0</v>
      </c>
      <c r="Q291" s="143">
        <v>1.3100000000000001E-2</v>
      </c>
      <c r="R291" s="143">
        <f>Q291*H291</f>
        <v>6.3993499999999995E-2</v>
      </c>
      <c r="S291" s="143">
        <v>0</v>
      </c>
      <c r="T291" s="144">
        <f>S291*H291</f>
        <v>0</v>
      </c>
      <c r="AR291" s="145" t="s">
        <v>134</v>
      </c>
      <c r="AT291" s="145" t="s">
        <v>131</v>
      </c>
      <c r="AU291" s="145" t="s">
        <v>83</v>
      </c>
      <c r="AY291" s="16" t="s">
        <v>118</v>
      </c>
      <c r="BE291" s="146">
        <f>IF(N291="základní",J291,0)</f>
        <v>0</v>
      </c>
      <c r="BF291" s="146">
        <f>IF(N291="snížená",J291,0)</f>
        <v>0</v>
      </c>
      <c r="BG291" s="146">
        <f>IF(N291="zákl. přenesená",J291,0)</f>
        <v>0</v>
      </c>
      <c r="BH291" s="146">
        <f>IF(N291="sníž. přenesená",J291,0)</f>
        <v>0</v>
      </c>
      <c r="BI291" s="146">
        <f>IF(N291="nulová",J291,0)</f>
        <v>0</v>
      </c>
      <c r="BJ291" s="16" t="s">
        <v>81</v>
      </c>
      <c r="BK291" s="146">
        <f>ROUND(I291*H291,2)</f>
        <v>0</v>
      </c>
      <c r="BL291" s="16" t="s">
        <v>125</v>
      </c>
      <c r="BM291" s="145" t="s">
        <v>318</v>
      </c>
    </row>
    <row r="292" spans="2:65" s="1" customFormat="1">
      <c r="B292" s="31"/>
      <c r="D292" s="147" t="s">
        <v>127</v>
      </c>
      <c r="F292" s="148" t="s">
        <v>274</v>
      </c>
      <c r="H292" s="246"/>
      <c r="I292" s="149"/>
      <c r="L292" s="31"/>
      <c r="M292" s="150"/>
      <c r="T292" s="55"/>
      <c r="AT292" s="16" t="s">
        <v>127</v>
      </c>
      <c r="AU292" s="16" t="s">
        <v>83</v>
      </c>
    </row>
    <row r="293" spans="2:65" s="12" customFormat="1">
      <c r="B293" s="151"/>
      <c r="D293" s="147" t="s">
        <v>129</v>
      </c>
      <c r="F293" s="248" t="s">
        <v>590</v>
      </c>
      <c r="H293" s="250">
        <v>4.8849999999999998</v>
      </c>
      <c r="I293" s="155"/>
      <c r="L293" s="151"/>
      <c r="M293" s="156"/>
      <c r="T293" s="157"/>
      <c r="AT293" s="152" t="s">
        <v>129</v>
      </c>
      <c r="AU293" s="152" t="s">
        <v>83</v>
      </c>
      <c r="AV293" s="12" t="s">
        <v>83</v>
      </c>
      <c r="AW293" s="12" t="s">
        <v>3</v>
      </c>
      <c r="AX293" s="12" t="s">
        <v>81</v>
      </c>
      <c r="AY293" s="152" t="s">
        <v>118</v>
      </c>
    </row>
    <row r="294" spans="2:65" s="1" customFormat="1" ht="21.75" customHeight="1">
      <c r="B294" s="132"/>
      <c r="C294" s="158" t="s">
        <v>319</v>
      </c>
      <c r="D294" s="158" t="s">
        <v>131</v>
      </c>
      <c r="E294" s="159" t="s">
        <v>202</v>
      </c>
      <c r="F294" s="160" t="s">
        <v>203</v>
      </c>
      <c r="G294" s="161" t="s">
        <v>148</v>
      </c>
      <c r="H294" s="162">
        <v>6.0000000000000001E-3</v>
      </c>
      <c r="I294" s="163"/>
      <c r="J294" s="164">
        <f>ROUND(I294*H294,2)</f>
        <v>0</v>
      </c>
      <c r="K294" s="165"/>
      <c r="L294" s="166"/>
      <c r="M294" s="167" t="s">
        <v>1</v>
      </c>
      <c r="N294" s="168" t="s">
        <v>38</v>
      </c>
      <c r="P294" s="143">
        <f>O294*H294</f>
        <v>0</v>
      </c>
      <c r="Q294" s="143">
        <v>0.55000000000000004</v>
      </c>
      <c r="R294" s="143">
        <f>Q294*H294</f>
        <v>3.3000000000000004E-3</v>
      </c>
      <c r="S294" s="143">
        <v>0</v>
      </c>
      <c r="T294" s="144">
        <f>S294*H294</f>
        <v>0</v>
      </c>
      <c r="AR294" s="145" t="s">
        <v>134</v>
      </c>
      <c r="AT294" s="145" t="s">
        <v>131</v>
      </c>
      <c r="AU294" s="145" t="s">
        <v>83</v>
      </c>
      <c r="AY294" s="16" t="s">
        <v>118</v>
      </c>
      <c r="BE294" s="146">
        <f>IF(N294="základní",J294,0)</f>
        <v>0</v>
      </c>
      <c r="BF294" s="146">
        <f>IF(N294="snížená",J294,0)</f>
        <v>0</v>
      </c>
      <c r="BG294" s="146">
        <f>IF(N294="zákl. přenesená",J294,0)</f>
        <v>0</v>
      </c>
      <c r="BH294" s="146">
        <f>IF(N294="sníž. přenesená",J294,0)</f>
        <v>0</v>
      </c>
      <c r="BI294" s="146">
        <f>IF(N294="nulová",J294,0)</f>
        <v>0</v>
      </c>
      <c r="BJ294" s="16" t="s">
        <v>81</v>
      </c>
      <c r="BK294" s="146">
        <f>ROUND(I294*H294,2)</f>
        <v>0</v>
      </c>
      <c r="BL294" s="16" t="s">
        <v>125</v>
      </c>
      <c r="BM294" s="145" t="s">
        <v>320</v>
      </c>
    </row>
    <row r="295" spans="2:65" s="1" customFormat="1">
      <c r="B295" s="31"/>
      <c r="D295" s="147" t="s">
        <v>127</v>
      </c>
      <c r="F295" s="148" t="s">
        <v>203</v>
      </c>
      <c r="I295" s="149"/>
      <c r="L295" s="31"/>
      <c r="M295" s="150"/>
      <c r="T295" s="55"/>
      <c r="AT295" s="16" t="s">
        <v>127</v>
      </c>
      <c r="AU295" s="16" t="s">
        <v>83</v>
      </c>
    </row>
    <row r="296" spans="2:65" s="12" customFormat="1">
      <c r="B296" s="151"/>
      <c r="D296" s="147" t="s">
        <v>129</v>
      </c>
      <c r="E296" s="152" t="s">
        <v>1</v>
      </c>
      <c r="F296" s="153" t="s">
        <v>321</v>
      </c>
      <c r="H296" s="154">
        <v>5.0000000000000001E-3</v>
      </c>
      <c r="I296" s="155"/>
      <c r="L296" s="151"/>
      <c r="M296" s="156"/>
      <c r="T296" s="157"/>
      <c r="AT296" s="152" t="s">
        <v>129</v>
      </c>
      <c r="AU296" s="152" t="s">
        <v>83</v>
      </c>
      <c r="AV296" s="12" t="s">
        <v>83</v>
      </c>
      <c r="AW296" s="12" t="s">
        <v>30</v>
      </c>
      <c r="AX296" s="12" t="s">
        <v>81</v>
      </c>
      <c r="AY296" s="152" t="s">
        <v>118</v>
      </c>
    </row>
    <row r="297" spans="2:65" s="12" customFormat="1">
      <c r="B297" s="151"/>
      <c r="D297" s="147" t="s">
        <v>129</v>
      </c>
      <c r="F297" s="153" t="s">
        <v>322</v>
      </c>
      <c r="H297" s="154">
        <v>6.0000000000000001E-3</v>
      </c>
      <c r="I297" s="155"/>
      <c r="L297" s="151"/>
      <c r="M297" s="156"/>
      <c r="T297" s="157"/>
      <c r="AT297" s="152" t="s">
        <v>129</v>
      </c>
      <c r="AU297" s="152" t="s">
        <v>83</v>
      </c>
      <c r="AV297" s="12" t="s">
        <v>83</v>
      </c>
      <c r="AW297" s="12" t="s">
        <v>3</v>
      </c>
      <c r="AX297" s="12" t="s">
        <v>81</v>
      </c>
      <c r="AY297" s="152" t="s">
        <v>118</v>
      </c>
    </row>
    <row r="298" spans="2:65" s="1" customFormat="1" ht="24.2" customHeight="1">
      <c r="B298" s="132"/>
      <c r="C298" s="133" t="s">
        <v>323</v>
      </c>
      <c r="D298" s="133" t="s">
        <v>121</v>
      </c>
      <c r="E298" s="134" t="s">
        <v>324</v>
      </c>
      <c r="F298" s="135" t="s">
        <v>325</v>
      </c>
      <c r="G298" s="136" t="s">
        <v>140</v>
      </c>
      <c r="H298" s="137">
        <v>1.361</v>
      </c>
      <c r="I298" s="138"/>
      <c r="J298" s="139">
        <f>ROUND(I298*H298,2)</f>
        <v>0</v>
      </c>
      <c r="K298" s="140"/>
      <c r="L298" s="31"/>
      <c r="M298" s="141" t="s">
        <v>1</v>
      </c>
      <c r="N298" s="142" t="s">
        <v>38</v>
      </c>
      <c r="P298" s="143">
        <f>O298*H298</f>
        <v>0</v>
      </c>
      <c r="Q298" s="143">
        <v>0</v>
      </c>
      <c r="R298" s="143">
        <f>Q298*H298</f>
        <v>0</v>
      </c>
      <c r="S298" s="143">
        <v>0</v>
      </c>
      <c r="T298" s="144">
        <f>S298*H298</f>
        <v>0</v>
      </c>
      <c r="AR298" s="145" t="s">
        <v>125</v>
      </c>
      <c r="AT298" s="145" t="s">
        <v>121</v>
      </c>
      <c r="AU298" s="145" t="s">
        <v>83</v>
      </c>
      <c r="AY298" s="16" t="s">
        <v>118</v>
      </c>
      <c r="BE298" s="146">
        <f>IF(N298="základní",J298,0)</f>
        <v>0</v>
      </c>
      <c r="BF298" s="146">
        <f>IF(N298="snížená",J298,0)</f>
        <v>0</v>
      </c>
      <c r="BG298" s="146">
        <f>IF(N298="zákl. přenesená",J298,0)</f>
        <v>0</v>
      </c>
      <c r="BH298" s="146">
        <f>IF(N298="sníž. přenesená",J298,0)</f>
        <v>0</v>
      </c>
      <c r="BI298" s="146">
        <f>IF(N298="nulová",J298,0)</f>
        <v>0</v>
      </c>
      <c r="BJ298" s="16" t="s">
        <v>81</v>
      </c>
      <c r="BK298" s="146">
        <f>ROUND(I298*H298,2)</f>
        <v>0</v>
      </c>
      <c r="BL298" s="16" t="s">
        <v>125</v>
      </c>
      <c r="BM298" s="145" t="s">
        <v>326</v>
      </c>
    </row>
    <row r="299" spans="2:65" s="1" customFormat="1" ht="29.25">
      <c r="B299" s="31"/>
      <c r="D299" s="147" t="s">
        <v>127</v>
      </c>
      <c r="F299" s="148" t="s">
        <v>327</v>
      </c>
      <c r="I299" s="149"/>
      <c r="L299" s="31"/>
      <c r="M299" s="150"/>
      <c r="T299" s="55"/>
      <c r="AT299" s="16" t="s">
        <v>127</v>
      </c>
      <c r="AU299" s="16" t="s">
        <v>83</v>
      </c>
    </row>
    <row r="300" spans="2:65" s="11" customFormat="1" ht="22.9" customHeight="1">
      <c r="B300" s="120"/>
      <c r="D300" s="121" t="s">
        <v>72</v>
      </c>
      <c r="E300" s="130" t="s">
        <v>328</v>
      </c>
      <c r="F300" s="130" t="s">
        <v>329</v>
      </c>
      <c r="I300" s="123"/>
      <c r="J300" s="131">
        <f>BK300</f>
        <v>0</v>
      </c>
      <c r="L300" s="120"/>
      <c r="M300" s="125"/>
      <c r="P300" s="126">
        <f>SUM(P301:P308)</f>
        <v>0</v>
      </c>
      <c r="R300" s="126">
        <f>SUM(R301:R308)</f>
        <v>1.3344E-2</v>
      </c>
      <c r="T300" s="127">
        <f>SUM(T301:T308)</f>
        <v>0</v>
      </c>
      <c r="AR300" s="121" t="s">
        <v>83</v>
      </c>
      <c r="AT300" s="128" t="s">
        <v>72</v>
      </c>
      <c r="AU300" s="128" t="s">
        <v>81</v>
      </c>
      <c r="AY300" s="121" t="s">
        <v>118</v>
      </c>
      <c r="BK300" s="129">
        <f>SUM(BK301:BK308)</f>
        <v>0</v>
      </c>
    </row>
    <row r="301" spans="2:65" s="1" customFormat="1" ht="24.2" customHeight="1">
      <c r="B301" s="132"/>
      <c r="C301" s="133" t="s">
        <v>330</v>
      </c>
      <c r="D301" s="133" t="s">
        <v>121</v>
      </c>
      <c r="E301" s="134" t="s">
        <v>331</v>
      </c>
      <c r="F301" s="135" t="s">
        <v>332</v>
      </c>
      <c r="G301" s="136" t="s">
        <v>170</v>
      </c>
      <c r="H301" s="137">
        <v>6</v>
      </c>
      <c r="I301" s="138"/>
      <c r="J301" s="139">
        <f>ROUND(I301*H301,2)</f>
        <v>0</v>
      </c>
      <c r="K301" s="140"/>
      <c r="L301" s="31"/>
      <c r="M301" s="141" t="s">
        <v>1</v>
      </c>
      <c r="N301" s="142" t="s">
        <v>38</v>
      </c>
      <c r="P301" s="143">
        <f>O301*H301</f>
        <v>0</v>
      </c>
      <c r="Q301" s="143">
        <v>1.2700000000000001E-3</v>
      </c>
      <c r="R301" s="143">
        <f>Q301*H301</f>
        <v>7.62E-3</v>
      </c>
      <c r="S301" s="143">
        <v>0</v>
      </c>
      <c r="T301" s="144">
        <f>S301*H301</f>
        <v>0</v>
      </c>
      <c r="AR301" s="145" t="s">
        <v>125</v>
      </c>
      <c r="AT301" s="145" t="s">
        <v>121</v>
      </c>
      <c r="AU301" s="145" t="s">
        <v>83</v>
      </c>
      <c r="AY301" s="16" t="s">
        <v>118</v>
      </c>
      <c r="BE301" s="146">
        <f>IF(N301="základní",J301,0)</f>
        <v>0</v>
      </c>
      <c r="BF301" s="146">
        <f>IF(N301="snížená",J301,0)</f>
        <v>0</v>
      </c>
      <c r="BG301" s="146">
        <f>IF(N301="zákl. přenesená",J301,0)</f>
        <v>0</v>
      </c>
      <c r="BH301" s="146">
        <f>IF(N301="sníž. přenesená",J301,0)</f>
        <v>0</v>
      </c>
      <c r="BI301" s="146">
        <f>IF(N301="nulová",J301,0)</f>
        <v>0</v>
      </c>
      <c r="BJ301" s="16" t="s">
        <v>81</v>
      </c>
      <c r="BK301" s="146">
        <f>ROUND(I301*H301,2)</f>
        <v>0</v>
      </c>
      <c r="BL301" s="16" t="s">
        <v>125</v>
      </c>
      <c r="BM301" s="145" t="s">
        <v>333</v>
      </c>
    </row>
    <row r="302" spans="2:65" s="1" customFormat="1" ht="19.5">
      <c r="B302" s="31"/>
      <c r="D302" s="147" t="s">
        <v>127</v>
      </c>
      <c r="F302" s="148" t="s">
        <v>334</v>
      </c>
      <c r="I302" s="149"/>
      <c r="L302" s="31"/>
      <c r="M302" s="150"/>
      <c r="T302" s="55"/>
      <c r="AT302" s="16" t="s">
        <v>127</v>
      </c>
      <c r="AU302" s="16" t="s">
        <v>83</v>
      </c>
    </row>
    <row r="303" spans="2:65" s="12" customFormat="1">
      <c r="B303" s="151"/>
      <c r="D303" s="147" t="s">
        <v>129</v>
      </c>
      <c r="E303" s="152" t="s">
        <v>1</v>
      </c>
      <c r="F303" s="153" t="s">
        <v>335</v>
      </c>
      <c r="H303" s="154">
        <v>6</v>
      </c>
      <c r="I303" s="155"/>
      <c r="L303" s="151"/>
      <c r="M303" s="156"/>
      <c r="T303" s="157"/>
      <c r="AT303" s="152" t="s">
        <v>129</v>
      </c>
      <c r="AU303" s="152" t="s">
        <v>83</v>
      </c>
      <c r="AV303" s="12" t="s">
        <v>83</v>
      </c>
      <c r="AW303" s="12" t="s">
        <v>30</v>
      </c>
      <c r="AX303" s="12" t="s">
        <v>81</v>
      </c>
      <c r="AY303" s="152" t="s">
        <v>118</v>
      </c>
    </row>
    <row r="304" spans="2:65" s="1" customFormat="1" ht="24.2" customHeight="1">
      <c r="B304" s="132"/>
      <c r="C304" s="133" t="s">
        <v>134</v>
      </c>
      <c r="D304" s="133" t="s">
        <v>121</v>
      </c>
      <c r="E304" s="134" t="s">
        <v>336</v>
      </c>
      <c r="F304" s="135" t="s">
        <v>337</v>
      </c>
      <c r="G304" s="136" t="s">
        <v>170</v>
      </c>
      <c r="H304" s="137">
        <v>5.4</v>
      </c>
      <c r="I304" s="138"/>
      <c r="J304" s="139">
        <f>ROUND(I304*H304,2)</f>
        <v>0</v>
      </c>
      <c r="K304" s="140"/>
      <c r="L304" s="31"/>
      <c r="M304" s="141" t="s">
        <v>1</v>
      </c>
      <c r="N304" s="142" t="s">
        <v>38</v>
      </c>
      <c r="P304" s="143">
        <f>O304*H304</f>
        <v>0</v>
      </c>
      <c r="Q304" s="143">
        <v>1.06E-3</v>
      </c>
      <c r="R304" s="143">
        <f>Q304*H304</f>
        <v>5.7239999999999999E-3</v>
      </c>
      <c r="S304" s="143">
        <v>0</v>
      </c>
      <c r="T304" s="144">
        <f>S304*H304</f>
        <v>0</v>
      </c>
      <c r="AR304" s="145" t="s">
        <v>125</v>
      </c>
      <c r="AT304" s="145" t="s">
        <v>121</v>
      </c>
      <c r="AU304" s="145" t="s">
        <v>83</v>
      </c>
      <c r="AY304" s="16" t="s">
        <v>118</v>
      </c>
      <c r="BE304" s="146">
        <f>IF(N304="základní",J304,0)</f>
        <v>0</v>
      </c>
      <c r="BF304" s="146">
        <f>IF(N304="snížená",J304,0)</f>
        <v>0</v>
      </c>
      <c r="BG304" s="146">
        <f>IF(N304="zákl. přenesená",J304,0)</f>
        <v>0</v>
      </c>
      <c r="BH304" s="146">
        <f>IF(N304="sníž. přenesená",J304,0)</f>
        <v>0</v>
      </c>
      <c r="BI304" s="146">
        <f>IF(N304="nulová",J304,0)</f>
        <v>0</v>
      </c>
      <c r="BJ304" s="16" t="s">
        <v>81</v>
      </c>
      <c r="BK304" s="146">
        <f>ROUND(I304*H304,2)</f>
        <v>0</v>
      </c>
      <c r="BL304" s="16" t="s">
        <v>125</v>
      </c>
      <c r="BM304" s="145" t="s">
        <v>338</v>
      </c>
    </row>
    <row r="305" spans="2:65" s="1" customFormat="1" ht="19.5">
      <c r="B305" s="31"/>
      <c r="D305" s="147" t="s">
        <v>127</v>
      </c>
      <c r="F305" s="148" t="s">
        <v>339</v>
      </c>
      <c r="I305" s="149"/>
      <c r="L305" s="31"/>
      <c r="M305" s="150"/>
      <c r="T305" s="55"/>
      <c r="AT305" s="16" t="s">
        <v>127</v>
      </c>
      <c r="AU305" s="16" t="s">
        <v>83</v>
      </c>
    </row>
    <row r="306" spans="2:65" s="12" customFormat="1">
      <c r="B306" s="151"/>
      <c r="D306" s="147" t="s">
        <v>129</v>
      </c>
      <c r="E306" s="152" t="s">
        <v>1</v>
      </c>
      <c r="F306" s="153" t="s">
        <v>340</v>
      </c>
      <c r="H306" s="154">
        <v>5.4</v>
      </c>
      <c r="I306" s="155"/>
      <c r="L306" s="151"/>
      <c r="M306" s="156"/>
      <c r="T306" s="157"/>
      <c r="AT306" s="152" t="s">
        <v>129</v>
      </c>
      <c r="AU306" s="152" t="s">
        <v>83</v>
      </c>
      <c r="AV306" s="12" t="s">
        <v>83</v>
      </c>
      <c r="AW306" s="12" t="s">
        <v>30</v>
      </c>
      <c r="AX306" s="12" t="s">
        <v>81</v>
      </c>
      <c r="AY306" s="152" t="s">
        <v>118</v>
      </c>
    </row>
    <row r="307" spans="2:65" s="1" customFormat="1" ht="24.2" customHeight="1">
      <c r="B307" s="132"/>
      <c r="C307" s="133" t="s">
        <v>341</v>
      </c>
      <c r="D307" s="133" t="s">
        <v>121</v>
      </c>
      <c r="E307" s="134" t="s">
        <v>342</v>
      </c>
      <c r="F307" s="135" t="s">
        <v>343</v>
      </c>
      <c r="G307" s="136" t="s">
        <v>140</v>
      </c>
      <c r="H307" s="137">
        <v>1.2999999999999999E-2</v>
      </c>
      <c r="I307" s="138"/>
      <c r="J307" s="139">
        <f>ROUND(I307*H307,2)</f>
        <v>0</v>
      </c>
      <c r="K307" s="140"/>
      <c r="L307" s="31"/>
      <c r="M307" s="141" t="s">
        <v>1</v>
      </c>
      <c r="N307" s="142" t="s">
        <v>38</v>
      </c>
      <c r="P307" s="143">
        <f>O307*H307</f>
        <v>0</v>
      </c>
      <c r="Q307" s="143">
        <v>0</v>
      </c>
      <c r="R307" s="143">
        <f>Q307*H307</f>
        <v>0</v>
      </c>
      <c r="S307" s="143">
        <v>0</v>
      </c>
      <c r="T307" s="144">
        <f>S307*H307</f>
        <v>0</v>
      </c>
      <c r="AR307" s="145" t="s">
        <v>125</v>
      </c>
      <c r="AT307" s="145" t="s">
        <v>121</v>
      </c>
      <c r="AU307" s="145" t="s">
        <v>83</v>
      </c>
      <c r="AY307" s="16" t="s">
        <v>118</v>
      </c>
      <c r="BE307" s="146">
        <f>IF(N307="základní",J307,0)</f>
        <v>0</v>
      </c>
      <c r="BF307" s="146">
        <f>IF(N307="snížená",J307,0)</f>
        <v>0</v>
      </c>
      <c r="BG307" s="146">
        <f>IF(N307="zákl. přenesená",J307,0)</f>
        <v>0</v>
      </c>
      <c r="BH307" s="146">
        <f>IF(N307="sníž. přenesená",J307,0)</f>
        <v>0</v>
      </c>
      <c r="BI307" s="146">
        <f>IF(N307="nulová",J307,0)</f>
        <v>0</v>
      </c>
      <c r="BJ307" s="16" t="s">
        <v>81</v>
      </c>
      <c r="BK307" s="146">
        <f>ROUND(I307*H307,2)</f>
        <v>0</v>
      </c>
      <c r="BL307" s="16" t="s">
        <v>125</v>
      </c>
      <c r="BM307" s="145" t="s">
        <v>344</v>
      </c>
    </row>
    <row r="308" spans="2:65" s="1" customFormat="1" ht="29.25">
      <c r="B308" s="31"/>
      <c r="D308" s="147" t="s">
        <v>127</v>
      </c>
      <c r="F308" s="148" t="s">
        <v>345</v>
      </c>
      <c r="I308" s="149"/>
      <c r="L308" s="31"/>
      <c r="M308" s="150"/>
      <c r="T308" s="55"/>
      <c r="AT308" s="16" t="s">
        <v>127</v>
      </c>
      <c r="AU308" s="16" t="s">
        <v>83</v>
      </c>
    </row>
    <row r="309" spans="2:65" s="11" customFormat="1" ht="22.9" customHeight="1">
      <c r="B309" s="120"/>
      <c r="D309" s="121" t="s">
        <v>72</v>
      </c>
      <c r="E309" s="130" t="s">
        <v>346</v>
      </c>
      <c r="F309" s="130" t="s">
        <v>347</v>
      </c>
      <c r="I309" s="123"/>
      <c r="J309" s="131">
        <f>BK309</f>
        <v>0</v>
      </c>
      <c r="L309" s="120"/>
      <c r="M309" s="125"/>
      <c r="P309" s="126">
        <f>SUM(P310:P330)</f>
        <v>0</v>
      </c>
      <c r="R309" s="126">
        <f>SUM(R310:R330)</f>
        <v>8.4443999999999991E-2</v>
      </c>
      <c r="T309" s="127">
        <f>SUM(T310:T330)</f>
        <v>0</v>
      </c>
      <c r="AR309" s="121" t="s">
        <v>83</v>
      </c>
      <c r="AT309" s="128" t="s">
        <v>72</v>
      </c>
      <c r="AU309" s="128" t="s">
        <v>81</v>
      </c>
      <c r="AY309" s="121" t="s">
        <v>118</v>
      </c>
      <c r="BK309" s="129">
        <f>SUM(BK310:BK330)</f>
        <v>0</v>
      </c>
    </row>
    <row r="310" spans="2:65" s="1" customFormat="1" ht="24.2" customHeight="1">
      <c r="B310" s="132"/>
      <c r="C310" s="133" t="s">
        <v>348</v>
      </c>
      <c r="D310" s="133" t="s">
        <v>121</v>
      </c>
      <c r="E310" s="134" t="s">
        <v>349</v>
      </c>
      <c r="F310" s="135" t="s">
        <v>350</v>
      </c>
      <c r="G310" s="136" t="s">
        <v>124</v>
      </c>
      <c r="H310" s="137">
        <v>8.1</v>
      </c>
      <c r="I310" s="138"/>
      <c r="J310" s="139">
        <f>ROUND(I310*H310,2)</f>
        <v>0</v>
      </c>
      <c r="K310" s="140"/>
      <c r="L310" s="31"/>
      <c r="M310" s="141" t="s">
        <v>1</v>
      </c>
      <c r="N310" s="142" t="s">
        <v>38</v>
      </c>
      <c r="P310" s="143">
        <f>O310*H310</f>
        <v>0</v>
      </c>
      <c r="Q310" s="143">
        <v>0</v>
      </c>
      <c r="R310" s="143">
        <f>Q310*H310</f>
        <v>0</v>
      </c>
      <c r="S310" s="143">
        <v>0</v>
      </c>
      <c r="T310" s="144">
        <f>S310*H310</f>
        <v>0</v>
      </c>
      <c r="AR310" s="145" t="s">
        <v>125</v>
      </c>
      <c r="AT310" s="145" t="s">
        <v>121</v>
      </c>
      <c r="AU310" s="145" t="s">
        <v>83</v>
      </c>
      <c r="AY310" s="16" t="s">
        <v>118</v>
      </c>
      <c r="BE310" s="146">
        <f>IF(N310="základní",J310,0)</f>
        <v>0</v>
      </c>
      <c r="BF310" s="146">
        <f>IF(N310="snížená",J310,0)</f>
        <v>0</v>
      </c>
      <c r="BG310" s="146">
        <f>IF(N310="zákl. přenesená",J310,0)</f>
        <v>0</v>
      </c>
      <c r="BH310" s="146">
        <f>IF(N310="sníž. přenesená",J310,0)</f>
        <v>0</v>
      </c>
      <c r="BI310" s="146">
        <f>IF(N310="nulová",J310,0)</f>
        <v>0</v>
      </c>
      <c r="BJ310" s="16" t="s">
        <v>81</v>
      </c>
      <c r="BK310" s="146">
        <f>ROUND(I310*H310,2)</f>
        <v>0</v>
      </c>
      <c r="BL310" s="16" t="s">
        <v>125</v>
      </c>
      <c r="BM310" s="145" t="s">
        <v>351</v>
      </c>
    </row>
    <row r="311" spans="2:65" s="1" customFormat="1">
      <c r="B311" s="31"/>
      <c r="D311" s="147" t="s">
        <v>127</v>
      </c>
      <c r="F311" s="148" t="s">
        <v>352</v>
      </c>
      <c r="I311" s="149"/>
      <c r="L311" s="31"/>
      <c r="M311" s="150"/>
      <c r="T311" s="55"/>
      <c r="AT311" s="16" t="s">
        <v>127</v>
      </c>
      <c r="AU311" s="16" t="s">
        <v>83</v>
      </c>
    </row>
    <row r="312" spans="2:65" s="12" customFormat="1">
      <c r="B312" s="151"/>
      <c r="D312" s="147" t="s">
        <v>129</v>
      </c>
      <c r="E312" s="152" t="s">
        <v>1</v>
      </c>
      <c r="F312" s="153" t="s">
        <v>130</v>
      </c>
      <c r="H312" s="154">
        <v>8.1</v>
      </c>
      <c r="I312" s="155"/>
      <c r="L312" s="151"/>
      <c r="M312" s="156"/>
      <c r="T312" s="157"/>
      <c r="AT312" s="152" t="s">
        <v>129</v>
      </c>
      <c r="AU312" s="152" t="s">
        <v>83</v>
      </c>
      <c r="AV312" s="12" t="s">
        <v>83</v>
      </c>
      <c r="AW312" s="12" t="s">
        <v>30</v>
      </c>
      <c r="AX312" s="12" t="s">
        <v>81</v>
      </c>
      <c r="AY312" s="152" t="s">
        <v>118</v>
      </c>
    </row>
    <row r="313" spans="2:65" s="1" customFormat="1" ht="21.75" customHeight="1">
      <c r="B313" s="132"/>
      <c r="C313" s="158" t="s">
        <v>353</v>
      </c>
      <c r="D313" s="158" t="s">
        <v>131</v>
      </c>
      <c r="E313" s="159" t="s">
        <v>354</v>
      </c>
      <c r="F313" s="160" t="s">
        <v>355</v>
      </c>
      <c r="G313" s="161" t="s">
        <v>124</v>
      </c>
      <c r="H313" s="162">
        <v>8.343</v>
      </c>
      <c r="I313" s="163"/>
      <c r="J313" s="164">
        <f>ROUND(I313*H313,2)</f>
        <v>0</v>
      </c>
      <c r="K313" s="165"/>
      <c r="L313" s="166"/>
      <c r="M313" s="167" t="s">
        <v>1</v>
      </c>
      <c r="N313" s="168" t="s">
        <v>38</v>
      </c>
      <c r="P313" s="143">
        <f>O313*H313</f>
        <v>0</v>
      </c>
      <c r="Q313" s="143">
        <v>9.5999999999999992E-3</v>
      </c>
      <c r="R313" s="143">
        <f>Q313*H313</f>
        <v>8.0092799999999992E-2</v>
      </c>
      <c r="S313" s="143">
        <v>0</v>
      </c>
      <c r="T313" s="144">
        <f>S313*H313</f>
        <v>0</v>
      </c>
      <c r="AR313" s="145" t="s">
        <v>134</v>
      </c>
      <c r="AT313" s="145" t="s">
        <v>131</v>
      </c>
      <c r="AU313" s="145" t="s">
        <v>83</v>
      </c>
      <c r="AY313" s="16" t="s">
        <v>118</v>
      </c>
      <c r="BE313" s="146">
        <f>IF(N313="základní",J313,0)</f>
        <v>0</v>
      </c>
      <c r="BF313" s="146">
        <f>IF(N313="snížená",J313,0)</f>
        <v>0</v>
      </c>
      <c r="BG313" s="146">
        <f>IF(N313="zákl. přenesená",J313,0)</f>
        <v>0</v>
      </c>
      <c r="BH313" s="146">
        <f>IF(N313="sníž. přenesená",J313,0)</f>
        <v>0</v>
      </c>
      <c r="BI313" s="146">
        <f>IF(N313="nulová",J313,0)</f>
        <v>0</v>
      </c>
      <c r="BJ313" s="16" t="s">
        <v>81</v>
      </c>
      <c r="BK313" s="146">
        <f>ROUND(I313*H313,2)</f>
        <v>0</v>
      </c>
      <c r="BL313" s="16" t="s">
        <v>125</v>
      </c>
      <c r="BM313" s="145" t="s">
        <v>356</v>
      </c>
    </row>
    <row r="314" spans="2:65" s="1" customFormat="1">
      <c r="B314" s="31"/>
      <c r="D314" s="147" t="s">
        <v>127</v>
      </c>
      <c r="F314" s="148" t="s">
        <v>355</v>
      </c>
      <c r="I314" s="149"/>
      <c r="L314" s="31"/>
      <c r="M314" s="150"/>
      <c r="T314" s="55"/>
      <c r="AT314" s="16" t="s">
        <v>127</v>
      </c>
      <c r="AU314" s="16" t="s">
        <v>83</v>
      </c>
    </row>
    <row r="315" spans="2:65" s="12" customFormat="1">
      <c r="B315" s="151"/>
      <c r="D315" s="147" t="s">
        <v>129</v>
      </c>
      <c r="E315" s="152" t="s">
        <v>1</v>
      </c>
      <c r="F315" s="153" t="s">
        <v>130</v>
      </c>
      <c r="H315" s="154">
        <v>8.1</v>
      </c>
      <c r="I315" s="155"/>
      <c r="L315" s="151"/>
      <c r="M315" s="156"/>
      <c r="T315" s="157"/>
      <c r="AT315" s="152" t="s">
        <v>129</v>
      </c>
      <c r="AU315" s="152" t="s">
        <v>83</v>
      </c>
      <c r="AV315" s="12" t="s">
        <v>83</v>
      </c>
      <c r="AW315" s="12" t="s">
        <v>30</v>
      </c>
      <c r="AX315" s="12" t="s">
        <v>81</v>
      </c>
      <c r="AY315" s="152" t="s">
        <v>118</v>
      </c>
    </row>
    <row r="316" spans="2:65" s="12" customFormat="1">
      <c r="B316" s="151"/>
      <c r="D316" s="147" t="s">
        <v>129</v>
      </c>
      <c r="F316" s="153" t="s">
        <v>357</v>
      </c>
      <c r="H316" s="154">
        <v>8.343</v>
      </c>
      <c r="I316" s="155"/>
      <c r="L316" s="151"/>
      <c r="M316" s="156"/>
      <c r="T316" s="157"/>
      <c r="AT316" s="152" t="s">
        <v>129</v>
      </c>
      <c r="AU316" s="152" t="s">
        <v>83</v>
      </c>
      <c r="AV316" s="12" t="s">
        <v>83</v>
      </c>
      <c r="AW316" s="12" t="s">
        <v>3</v>
      </c>
      <c r="AX316" s="12" t="s">
        <v>81</v>
      </c>
      <c r="AY316" s="152" t="s">
        <v>118</v>
      </c>
    </row>
    <row r="317" spans="2:65" s="1" customFormat="1" ht="21.75" customHeight="1">
      <c r="B317" s="132"/>
      <c r="C317" s="133" t="s">
        <v>358</v>
      </c>
      <c r="D317" s="133" t="s">
        <v>121</v>
      </c>
      <c r="E317" s="134" t="s">
        <v>359</v>
      </c>
      <c r="F317" s="135" t="s">
        <v>360</v>
      </c>
      <c r="G317" s="136" t="s">
        <v>170</v>
      </c>
      <c r="H317" s="137">
        <v>5.4</v>
      </c>
      <c r="I317" s="138"/>
      <c r="J317" s="139">
        <f>ROUND(I317*H317,2)</f>
        <v>0</v>
      </c>
      <c r="K317" s="140"/>
      <c r="L317" s="31"/>
      <c r="M317" s="141" t="s">
        <v>1</v>
      </c>
      <c r="N317" s="142" t="s">
        <v>38</v>
      </c>
      <c r="P317" s="143">
        <f>O317*H317</f>
        <v>0</v>
      </c>
      <c r="Q317" s="143">
        <v>0</v>
      </c>
      <c r="R317" s="143">
        <f>Q317*H317</f>
        <v>0</v>
      </c>
      <c r="S317" s="143">
        <v>0</v>
      </c>
      <c r="T317" s="144">
        <f>S317*H317</f>
        <v>0</v>
      </c>
      <c r="AR317" s="145" t="s">
        <v>125</v>
      </c>
      <c r="AT317" s="145" t="s">
        <v>121</v>
      </c>
      <c r="AU317" s="145" t="s">
        <v>83</v>
      </c>
      <c r="AY317" s="16" t="s">
        <v>118</v>
      </c>
      <c r="BE317" s="146">
        <f>IF(N317="základní",J317,0)</f>
        <v>0</v>
      </c>
      <c r="BF317" s="146">
        <f>IF(N317="snížená",J317,0)</f>
        <v>0</v>
      </c>
      <c r="BG317" s="146">
        <f>IF(N317="zákl. přenesená",J317,0)</f>
        <v>0</v>
      </c>
      <c r="BH317" s="146">
        <f>IF(N317="sníž. přenesená",J317,0)</f>
        <v>0</v>
      </c>
      <c r="BI317" s="146">
        <f>IF(N317="nulová",J317,0)</f>
        <v>0</v>
      </c>
      <c r="BJ317" s="16" t="s">
        <v>81</v>
      </c>
      <c r="BK317" s="146">
        <f>ROUND(I317*H317,2)</f>
        <v>0</v>
      </c>
      <c r="BL317" s="16" t="s">
        <v>125</v>
      </c>
      <c r="BM317" s="145" t="s">
        <v>361</v>
      </c>
    </row>
    <row r="318" spans="2:65" s="1" customFormat="1">
      <c r="B318" s="31"/>
      <c r="D318" s="147" t="s">
        <v>127</v>
      </c>
      <c r="F318" s="148" t="s">
        <v>362</v>
      </c>
      <c r="I318" s="149"/>
      <c r="L318" s="31"/>
      <c r="M318" s="150"/>
      <c r="T318" s="55"/>
      <c r="AT318" s="16" t="s">
        <v>127</v>
      </c>
      <c r="AU318" s="16" t="s">
        <v>83</v>
      </c>
    </row>
    <row r="319" spans="2:65" s="12" customFormat="1">
      <c r="B319" s="151"/>
      <c r="D319" s="147" t="s">
        <v>129</v>
      </c>
      <c r="E319" s="152" t="s">
        <v>1</v>
      </c>
      <c r="F319" s="153" t="s">
        <v>340</v>
      </c>
      <c r="H319" s="154">
        <v>5.4</v>
      </c>
      <c r="I319" s="155"/>
      <c r="L319" s="151"/>
      <c r="M319" s="156"/>
      <c r="T319" s="157"/>
      <c r="AT319" s="152" t="s">
        <v>129</v>
      </c>
      <c r="AU319" s="152" t="s">
        <v>83</v>
      </c>
      <c r="AV319" s="12" t="s">
        <v>83</v>
      </c>
      <c r="AW319" s="12" t="s">
        <v>30</v>
      </c>
      <c r="AX319" s="12" t="s">
        <v>81</v>
      </c>
      <c r="AY319" s="152" t="s">
        <v>118</v>
      </c>
    </row>
    <row r="320" spans="2:65" s="1" customFormat="1" ht="24.2" customHeight="1">
      <c r="B320" s="132"/>
      <c r="C320" s="133" t="s">
        <v>363</v>
      </c>
      <c r="D320" s="133" t="s">
        <v>121</v>
      </c>
      <c r="E320" s="134" t="s">
        <v>364</v>
      </c>
      <c r="F320" s="135" t="s">
        <v>365</v>
      </c>
      <c r="G320" s="136" t="s">
        <v>170</v>
      </c>
      <c r="H320" s="137">
        <v>2.7</v>
      </c>
      <c r="I320" s="138"/>
      <c r="J320" s="139">
        <f>ROUND(I320*H320,2)</f>
        <v>0</v>
      </c>
      <c r="K320" s="140"/>
      <c r="L320" s="31"/>
      <c r="M320" s="141" t="s">
        <v>1</v>
      </c>
      <c r="N320" s="142" t="s">
        <v>38</v>
      </c>
      <c r="P320" s="143">
        <f>O320*H320</f>
        <v>0</v>
      </c>
      <c r="Q320" s="143">
        <v>0</v>
      </c>
      <c r="R320" s="143">
        <f>Q320*H320</f>
        <v>0</v>
      </c>
      <c r="S320" s="143">
        <v>0</v>
      </c>
      <c r="T320" s="144">
        <f>S320*H320</f>
        <v>0</v>
      </c>
      <c r="AR320" s="145" t="s">
        <v>125</v>
      </c>
      <c r="AT320" s="145" t="s">
        <v>121</v>
      </c>
      <c r="AU320" s="145" t="s">
        <v>83</v>
      </c>
      <c r="AY320" s="16" t="s">
        <v>118</v>
      </c>
      <c r="BE320" s="146">
        <f>IF(N320="základní",J320,0)</f>
        <v>0</v>
      </c>
      <c r="BF320" s="146">
        <f>IF(N320="snížená",J320,0)</f>
        <v>0</v>
      </c>
      <c r="BG320" s="146">
        <f>IF(N320="zákl. přenesená",J320,0)</f>
        <v>0</v>
      </c>
      <c r="BH320" s="146">
        <f>IF(N320="sníž. přenesená",J320,0)</f>
        <v>0</v>
      </c>
      <c r="BI320" s="146">
        <f>IF(N320="nulová",J320,0)</f>
        <v>0</v>
      </c>
      <c r="BJ320" s="16" t="s">
        <v>81</v>
      </c>
      <c r="BK320" s="146">
        <f>ROUND(I320*H320,2)</f>
        <v>0</v>
      </c>
      <c r="BL320" s="16" t="s">
        <v>125</v>
      </c>
      <c r="BM320" s="145" t="s">
        <v>366</v>
      </c>
    </row>
    <row r="321" spans="2:65" s="1" customFormat="1" ht="19.5">
      <c r="B321" s="31"/>
      <c r="D321" s="147" t="s">
        <v>127</v>
      </c>
      <c r="F321" s="148" t="s">
        <v>365</v>
      </c>
      <c r="I321" s="149"/>
      <c r="L321" s="31"/>
      <c r="M321" s="150"/>
      <c r="T321" s="55"/>
      <c r="AT321" s="16" t="s">
        <v>127</v>
      </c>
      <c r="AU321" s="16" t="s">
        <v>83</v>
      </c>
    </row>
    <row r="322" spans="2:65" s="12" customFormat="1">
      <c r="B322" s="151"/>
      <c r="D322" s="147" t="s">
        <v>129</v>
      </c>
      <c r="E322" s="152" t="s">
        <v>1</v>
      </c>
      <c r="F322" s="153" t="s">
        <v>367</v>
      </c>
      <c r="H322" s="154">
        <v>2.7</v>
      </c>
      <c r="I322" s="155"/>
      <c r="L322" s="151"/>
      <c r="M322" s="156"/>
      <c r="T322" s="157"/>
      <c r="AT322" s="152" t="s">
        <v>129</v>
      </c>
      <c r="AU322" s="152" t="s">
        <v>83</v>
      </c>
      <c r="AV322" s="12" t="s">
        <v>83</v>
      </c>
      <c r="AW322" s="12" t="s">
        <v>30</v>
      </c>
      <c r="AX322" s="12" t="s">
        <v>81</v>
      </c>
      <c r="AY322" s="152" t="s">
        <v>118</v>
      </c>
    </row>
    <row r="323" spans="2:65" s="1" customFormat="1" ht="16.5" customHeight="1">
      <c r="B323" s="132"/>
      <c r="C323" s="158" t="s">
        <v>368</v>
      </c>
      <c r="D323" s="158" t="s">
        <v>131</v>
      </c>
      <c r="E323" s="159" t="s">
        <v>369</v>
      </c>
      <c r="F323" s="160" t="s">
        <v>370</v>
      </c>
      <c r="G323" s="161" t="s">
        <v>170</v>
      </c>
      <c r="H323" s="162">
        <v>3.1080000000000001</v>
      </c>
      <c r="I323" s="163"/>
      <c r="J323" s="164">
        <f>ROUND(I323*H323,2)</f>
        <v>0</v>
      </c>
      <c r="K323" s="165"/>
      <c r="L323" s="166"/>
      <c r="M323" s="167" t="s">
        <v>1</v>
      </c>
      <c r="N323" s="168" t="s">
        <v>38</v>
      </c>
      <c r="P323" s="143">
        <f>O323*H323</f>
        <v>0</v>
      </c>
      <c r="Q323" s="143">
        <v>1.4E-3</v>
      </c>
      <c r="R323" s="143">
        <f>Q323*H323</f>
        <v>4.3512000000000004E-3</v>
      </c>
      <c r="S323" s="143">
        <v>0</v>
      </c>
      <c r="T323" s="144">
        <f>S323*H323</f>
        <v>0</v>
      </c>
      <c r="AR323" s="145" t="s">
        <v>134</v>
      </c>
      <c r="AT323" s="145" t="s">
        <v>131</v>
      </c>
      <c r="AU323" s="145" t="s">
        <v>83</v>
      </c>
      <c r="AY323" s="16" t="s">
        <v>118</v>
      </c>
      <c r="BE323" s="146">
        <f>IF(N323="základní",J323,0)</f>
        <v>0</v>
      </c>
      <c r="BF323" s="146">
        <f>IF(N323="snížená",J323,0)</f>
        <v>0</v>
      </c>
      <c r="BG323" s="146">
        <f>IF(N323="zákl. přenesená",J323,0)</f>
        <v>0</v>
      </c>
      <c r="BH323" s="146">
        <f>IF(N323="sníž. přenesená",J323,0)</f>
        <v>0</v>
      </c>
      <c r="BI323" s="146">
        <f>IF(N323="nulová",J323,0)</f>
        <v>0</v>
      </c>
      <c r="BJ323" s="16" t="s">
        <v>81</v>
      </c>
      <c r="BK323" s="146">
        <f>ROUND(I323*H323,2)</f>
        <v>0</v>
      </c>
      <c r="BL323" s="16" t="s">
        <v>125</v>
      </c>
      <c r="BM323" s="145" t="s">
        <v>371</v>
      </c>
    </row>
    <row r="324" spans="2:65" s="1" customFormat="1">
      <c r="B324" s="31"/>
      <c r="D324" s="147" t="s">
        <v>127</v>
      </c>
      <c r="F324" s="148" t="s">
        <v>370</v>
      </c>
      <c r="I324" s="149"/>
      <c r="L324" s="31"/>
      <c r="M324" s="150"/>
      <c r="T324" s="55"/>
      <c r="AT324" s="16" t="s">
        <v>127</v>
      </c>
      <c r="AU324" s="16" t="s">
        <v>83</v>
      </c>
    </row>
    <row r="325" spans="2:65" s="12" customFormat="1">
      <c r="B325" s="151"/>
      <c r="D325" s="147" t="s">
        <v>129</v>
      </c>
      <c r="F325" s="153" t="s">
        <v>372</v>
      </c>
      <c r="H325" s="154">
        <v>3.1080000000000001</v>
      </c>
      <c r="I325" s="155"/>
      <c r="L325" s="151"/>
      <c r="M325" s="156"/>
      <c r="T325" s="157"/>
      <c r="AT325" s="152" t="s">
        <v>129</v>
      </c>
      <c r="AU325" s="152" t="s">
        <v>83</v>
      </c>
      <c r="AV325" s="12" t="s">
        <v>83</v>
      </c>
      <c r="AW325" s="12" t="s">
        <v>3</v>
      </c>
      <c r="AX325" s="12" t="s">
        <v>81</v>
      </c>
      <c r="AY325" s="152" t="s">
        <v>118</v>
      </c>
    </row>
    <row r="326" spans="2:65" s="1" customFormat="1" ht="24.2" customHeight="1">
      <c r="B326" s="132"/>
      <c r="C326" s="133" t="s">
        <v>373</v>
      </c>
      <c r="D326" s="133" t="s">
        <v>121</v>
      </c>
      <c r="E326" s="134" t="s">
        <v>374</v>
      </c>
      <c r="F326" s="135" t="s">
        <v>375</v>
      </c>
      <c r="G326" s="136" t="s">
        <v>170</v>
      </c>
      <c r="H326" s="137">
        <v>6</v>
      </c>
      <c r="I326" s="138"/>
      <c r="J326" s="139">
        <f>ROUND(I326*H326,2)</f>
        <v>0</v>
      </c>
      <c r="K326" s="140"/>
      <c r="L326" s="31"/>
      <c r="M326" s="141" t="s">
        <v>1</v>
      </c>
      <c r="N326" s="142" t="s">
        <v>38</v>
      </c>
      <c r="P326" s="143">
        <f>O326*H326</f>
        <v>0</v>
      </c>
      <c r="Q326" s="143">
        <v>0</v>
      </c>
      <c r="R326" s="143">
        <f>Q326*H326</f>
        <v>0</v>
      </c>
      <c r="S326" s="143">
        <v>0</v>
      </c>
      <c r="T326" s="144">
        <f>S326*H326</f>
        <v>0</v>
      </c>
      <c r="AR326" s="145" t="s">
        <v>125</v>
      </c>
      <c r="AT326" s="145" t="s">
        <v>121</v>
      </c>
      <c r="AU326" s="145" t="s">
        <v>83</v>
      </c>
      <c r="AY326" s="16" t="s">
        <v>118</v>
      </c>
      <c r="BE326" s="146">
        <f>IF(N326="základní",J326,0)</f>
        <v>0</v>
      </c>
      <c r="BF326" s="146">
        <f>IF(N326="snížená",J326,0)</f>
        <v>0</v>
      </c>
      <c r="BG326" s="146">
        <f>IF(N326="zákl. přenesená",J326,0)</f>
        <v>0</v>
      </c>
      <c r="BH326" s="146">
        <f>IF(N326="sníž. přenesená",J326,0)</f>
        <v>0</v>
      </c>
      <c r="BI326" s="146">
        <f>IF(N326="nulová",J326,0)</f>
        <v>0</v>
      </c>
      <c r="BJ326" s="16" t="s">
        <v>81</v>
      </c>
      <c r="BK326" s="146">
        <f>ROUND(I326*H326,2)</f>
        <v>0</v>
      </c>
      <c r="BL326" s="16" t="s">
        <v>125</v>
      </c>
      <c r="BM326" s="145" t="s">
        <v>376</v>
      </c>
    </row>
    <row r="327" spans="2:65" s="1" customFormat="1">
      <c r="B327" s="31"/>
      <c r="D327" s="147" t="s">
        <v>127</v>
      </c>
      <c r="F327" s="148" t="s">
        <v>377</v>
      </c>
      <c r="I327" s="149"/>
      <c r="L327" s="31"/>
      <c r="M327" s="150"/>
      <c r="T327" s="55"/>
      <c r="AT327" s="16" t="s">
        <v>127</v>
      </c>
      <c r="AU327" s="16" t="s">
        <v>83</v>
      </c>
    </row>
    <row r="328" spans="2:65" s="12" customFormat="1">
      <c r="B328" s="151"/>
      <c r="D328" s="147" t="s">
        <v>129</v>
      </c>
      <c r="E328" s="152" t="s">
        <v>1</v>
      </c>
      <c r="F328" s="153" t="s">
        <v>335</v>
      </c>
      <c r="H328" s="154">
        <v>6</v>
      </c>
      <c r="I328" s="155"/>
      <c r="L328" s="151"/>
      <c r="M328" s="156"/>
      <c r="T328" s="157"/>
      <c r="AT328" s="152" t="s">
        <v>129</v>
      </c>
      <c r="AU328" s="152" t="s">
        <v>83</v>
      </c>
      <c r="AV328" s="12" t="s">
        <v>83</v>
      </c>
      <c r="AW328" s="12" t="s">
        <v>30</v>
      </c>
      <c r="AX328" s="12" t="s">
        <v>81</v>
      </c>
      <c r="AY328" s="152" t="s">
        <v>118</v>
      </c>
    </row>
    <row r="329" spans="2:65" s="1" customFormat="1" ht="24.2" customHeight="1">
      <c r="B329" s="132"/>
      <c r="C329" s="133" t="s">
        <v>378</v>
      </c>
      <c r="D329" s="133" t="s">
        <v>121</v>
      </c>
      <c r="E329" s="134" t="s">
        <v>379</v>
      </c>
      <c r="F329" s="135" t="s">
        <v>380</v>
      </c>
      <c r="G329" s="136" t="s">
        <v>140</v>
      </c>
      <c r="H329" s="137">
        <v>8.4000000000000005E-2</v>
      </c>
      <c r="I329" s="138"/>
      <c r="J329" s="139">
        <f>ROUND(I329*H329,2)</f>
        <v>0</v>
      </c>
      <c r="K329" s="140"/>
      <c r="L329" s="31"/>
      <c r="M329" s="141" t="s">
        <v>1</v>
      </c>
      <c r="N329" s="142" t="s">
        <v>38</v>
      </c>
      <c r="P329" s="143">
        <f>O329*H329</f>
        <v>0</v>
      </c>
      <c r="Q329" s="143">
        <v>0</v>
      </c>
      <c r="R329" s="143">
        <f>Q329*H329</f>
        <v>0</v>
      </c>
      <c r="S329" s="143">
        <v>0</v>
      </c>
      <c r="T329" s="144">
        <f>S329*H329</f>
        <v>0</v>
      </c>
      <c r="AR329" s="145" t="s">
        <v>125</v>
      </c>
      <c r="AT329" s="145" t="s">
        <v>121</v>
      </c>
      <c r="AU329" s="145" t="s">
        <v>83</v>
      </c>
      <c r="AY329" s="16" t="s">
        <v>118</v>
      </c>
      <c r="BE329" s="146">
        <f>IF(N329="základní",J329,0)</f>
        <v>0</v>
      </c>
      <c r="BF329" s="146">
        <f>IF(N329="snížená",J329,0)</f>
        <v>0</v>
      </c>
      <c r="BG329" s="146">
        <f>IF(N329="zákl. přenesená",J329,0)</f>
        <v>0</v>
      </c>
      <c r="BH329" s="146">
        <f>IF(N329="sníž. přenesená",J329,0)</f>
        <v>0</v>
      </c>
      <c r="BI329" s="146">
        <f>IF(N329="nulová",J329,0)</f>
        <v>0</v>
      </c>
      <c r="BJ329" s="16" t="s">
        <v>81</v>
      </c>
      <c r="BK329" s="146">
        <f>ROUND(I329*H329,2)</f>
        <v>0</v>
      </c>
      <c r="BL329" s="16" t="s">
        <v>125</v>
      </c>
      <c r="BM329" s="145" t="s">
        <v>381</v>
      </c>
    </row>
    <row r="330" spans="2:65" s="1" customFormat="1" ht="29.25">
      <c r="B330" s="31"/>
      <c r="D330" s="147" t="s">
        <v>127</v>
      </c>
      <c r="F330" s="148" t="s">
        <v>382</v>
      </c>
      <c r="I330" s="149"/>
      <c r="L330" s="31"/>
      <c r="M330" s="150"/>
      <c r="T330" s="55"/>
      <c r="AT330" s="16" t="s">
        <v>127</v>
      </c>
      <c r="AU330" s="16" t="s">
        <v>83</v>
      </c>
    </row>
    <row r="331" spans="2:65" s="11" customFormat="1" ht="22.9" customHeight="1">
      <c r="B331" s="120"/>
      <c r="D331" s="121" t="s">
        <v>72</v>
      </c>
      <c r="E331" s="130" t="s">
        <v>383</v>
      </c>
      <c r="F331" s="130" t="s">
        <v>384</v>
      </c>
      <c r="I331" s="123"/>
      <c r="J331" s="131">
        <f>BK331</f>
        <v>0</v>
      </c>
      <c r="L331" s="120"/>
      <c r="M331" s="125"/>
      <c r="P331" s="126">
        <f>SUM(P332:P353)</f>
        <v>0</v>
      </c>
      <c r="R331" s="126">
        <f>SUM(R332:R353)</f>
        <v>0.18886375</v>
      </c>
      <c r="T331" s="127">
        <f>SUM(T332:T353)</f>
        <v>0</v>
      </c>
      <c r="AR331" s="121" t="s">
        <v>83</v>
      </c>
      <c r="AT331" s="128" t="s">
        <v>72</v>
      </c>
      <c r="AU331" s="128" t="s">
        <v>81</v>
      </c>
      <c r="AY331" s="121" t="s">
        <v>118</v>
      </c>
      <c r="BK331" s="129">
        <f>SUM(BK332:BK353)</f>
        <v>0</v>
      </c>
    </row>
    <row r="332" spans="2:65" s="1" customFormat="1" ht="24.2" customHeight="1">
      <c r="B332" s="132"/>
      <c r="C332" s="133" t="s">
        <v>385</v>
      </c>
      <c r="D332" s="133" t="s">
        <v>121</v>
      </c>
      <c r="E332" s="134" t="s">
        <v>386</v>
      </c>
      <c r="F332" s="135" t="s">
        <v>387</v>
      </c>
      <c r="G332" s="136" t="s">
        <v>124</v>
      </c>
      <c r="H332" s="137">
        <v>23.295000000000002</v>
      </c>
      <c r="I332" s="138"/>
      <c r="J332" s="139">
        <f>ROUND(I332*H332,2)</f>
        <v>0</v>
      </c>
      <c r="K332" s="140"/>
      <c r="L332" s="31"/>
      <c r="M332" s="141" t="s">
        <v>1</v>
      </c>
      <c r="N332" s="142" t="s">
        <v>38</v>
      </c>
      <c r="P332" s="143">
        <f>O332*H332</f>
        <v>0</v>
      </c>
      <c r="Q332" s="143">
        <v>0</v>
      </c>
      <c r="R332" s="143">
        <f>Q332*H332</f>
        <v>0</v>
      </c>
      <c r="S332" s="143">
        <v>0</v>
      </c>
      <c r="T332" s="144">
        <f>S332*H332</f>
        <v>0</v>
      </c>
      <c r="AR332" s="145" t="s">
        <v>125</v>
      </c>
      <c r="AT332" s="145" t="s">
        <v>121</v>
      </c>
      <c r="AU332" s="145" t="s">
        <v>83</v>
      </c>
      <c r="AY332" s="16" t="s">
        <v>118</v>
      </c>
      <c r="BE332" s="146">
        <f>IF(N332="základní",J332,0)</f>
        <v>0</v>
      </c>
      <c r="BF332" s="146">
        <f>IF(N332="snížená",J332,0)</f>
        <v>0</v>
      </c>
      <c r="BG332" s="146">
        <f>IF(N332="zákl. přenesená",J332,0)</f>
        <v>0</v>
      </c>
      <c r="BH332" s="146">
        <f>IF(N332="sníž. přenesená",J332,0)</f>
        <v>0</v>
      </c>
      <c r="BI332" s="146">
        <f>IF(N332="nulová",J332,0)</f>
        <v>0</v>
      </c>
      <c r="BJ332" s="16" t="s">
        <v>81</v>
      </c>
      <c r="BK332" s="146">
        <f>ROUND(I332*H332,2)</f>
        <v>0</v>
      </c>
      <c r="BL332" s="16" t="s">
        <v>125</v>
      </c>
      <c r="BM332" s="145" t="s">
        <v>388</v>
      </c>
    </row>
    <row r="333" spans="2:65" s="1" customFormat="1" ht="19.5">
      <c r="B333" s="31"/>
      <c r="D333" s="147" t="s">
        <v>127</v>
      </c>
      <c r="F333" s="148" t="s">
        <v>389</v>
      </c>
      <c r="I333" s="149"/>
      <c r="L333" s="31"/>
      <c r="M333" s="150"/>
      <c r="T333" s="55"/>
      <c r="AT333" s="16" t="s">
        <v>127</v>
      </c>
      <c r="AU333" s="16" t="s">
        <v>83</v>
      </c>
    </row>
    <row r="334" spans="2:65" s="12" customFormat="1">
      <c r="B334" s="151"/>
      <c r="D334" s="147" t="s">
        <v>129</v>
      </c>
      <c r="E334" s="152" t="s">
        <v>1</v>
      </c>
      <c r="F334" s="153" t="s">
        <v>262</v>
      </c>
      <c r="H334" s="154">
        <v>5.7610000000000001</v>
      </c>
      <c r="I334" s="155"/>
      <c r="L334" s="151"/>
      <c r="M334" s="156"/>
      <c r="T334" s="157"/>
      <c r="AT334" s="152" t="s">
        <v>129</v>
      </c>
      <c r="AU334" s="152" t="s">
        <v>83</v>
      </c>
      <c r="AV334" s="12" t="s">
        <v>83</v>
      </c>
      <c r="AW334" s="12" t="s">
        <v>30</v>
      </c>
      <c r="AX334" s="12" t="s">
        <v>73</v>
      </c>
      <c r="AY334" s="152" t="s">
        <v>118</v>
      </c>
    </row>
    <row r="335" spans="2:65" s="12" customFormat="1">
      <c r="B335" s="151"/>
      <c r="D335" s="147" t="s">
        <v>129</v>
      </c>
      <c r="E335" s="152" t="s">
        <v>1</v>
      </c>
      <c r="F335" s="153" t="s">
        <v>263</v>
      </c>
      <c r="H335" s="154">
        <v>5.7670000000000003</v>
      </c>
      <c r="I335" s="155"/>
      <c r="L335" s="151"/>
      <c r="M335" s="156"/>
      <c r="T335" s="157"/>
      <c r="AT335" s="152" t="s">
        <v>129</v>
      </c>
      <c r="AU335" s="152" t="s">
        <v>83</v>
      </c>
      <c r="AV335" s="12" t="s">
        <v>83</v>
      </c>
      <c r="AW335" s="12" t="s">
        <v>30</v>
      </c>
      <c r="AX335" s="12" t="s">
        <v>73</v>
      </c>
      <c r="AY335" s="152" t="s">
        <v>118</v>
      </c>
    </row>
    <row r="336" spans="2:65" s="12" customFormat="1">
      <c r="B336" s="151"/>
      <c r="D336" s="147" t="s">
        <v>129</v>
      </c>
      <c r="E336" s="152" t="s">
        <v>1</v>
      </c>
      <c r="F336" s="153" t="s">
        <v>264</v>
      </c>
      <c r="H336" s="154">
        <v>6</v>
      </c>
      <c r="I336" s="155"/>
      <c r="L336" s="151"/>
      <c r="M336" s="156"/>
      <c r="T336" s="157"/>
      <c r="AT336" s="152" t="s">
        <v>129</v>
      </c>
      <c r="AU336" s="152" t="s">
        <v>83</v>
      </c>
      <c r="AV336" s="12" t="s">
        <v>83</v>
      </c>
      <c r="AW336" s="12" t="s">
        <v>30</v>
      </c>
      <c r="AX336" s="12" t="s">
        <v>73</v>
      </c>
      <c r="AY336" s="152" t="s">
        <v>118</v>
      </c>
    </row>
    <row r="337" spans="2:65" s="12" customFormat="1">
      <c r="B337" s="151"/>
      <c r="D337" s="147" t="s">
        <v>129</v>
      </c>
      <c r="E337" s="152" t="s">
        <v>1</v>
      </c>
      <c r="F337" s="153" t="s">
        <v>265</v>
      </c>
      <c r="H337" s="154">
        <v>5.7670000000000003</v>
      </c>
      <c r="I337" s="155"/>
      <c r="L337" s="151"/>
      <c r="M337" s="156"/>
      <c r="T337" s="157"/>
      <c r="AT337" s="152" t="s">
        <v>129</v>
      </c>
      <c r="AU337" s="152" t="s">
        <v>83</v>
      </c>
      <c r="AV337" s="12" t="s">
        <v>83</v>
      </c>
      <c r="AW337" s="12" t="s">
        <v>30</v>
      </c>
      <c r="AX337" s="12" t="s">
        <v>73</v>
      </c>
      <c r="AY337" s="152" t="s">
        <v>118</v>
      </c>
    </row>
    <row r="338" spans="2:65" s="14" customFormat="1">
      <c r="B338" s="175"/>
      <c r="D338" s="147" t="s">
        <v>129</v>
      </c>
      <c r="E338" s="176" t="s">
        <v>1</v>
      </c>
      <c r="F338" s="177" t="s">
        <v>161</v>
      </c>
      <c r="H338" s="178">
        <v>23.295000000000002</v>
      </c>
      <c r="I338" s="179"/>
      <c r="L338" s="175"/>
      <c r="M338" s="180"/>
      <c r="T338" s="181"/>
      <c r="AT338" s="176" t="s">
        <v>129</v>
      </c>
      <c r="AU338" s="176" t="s">
        <v>83</v>
      </c>
      <c r="AV338" s="14" t="s">
        <v>145</v>
      </c>
      <c r="AW338" s="14" t="s">
        <v>30</v>
      </c>
      <c r="AX338" s="14" t="s">
        <v>81</v>
      </c>
      <c r="AY338" s="176" t="s">
        <v>118</v>
      </c>
    </row>
    <row r="339" spans="2:65" s="1" customFormat="1" ht="24.2" customHeight="1">
      <c r="B339" s="132"/>
      <c r="C339" s="158" t="s">
        <v>390</v>
      </c>
      <c r="D339" s="158" t="s">
        <v>131</v>
      </c>
      <c r="E339" s="159" t="s">
        <v>391</v>
      </c>
      <c r="F339" s="160" t="s">
        <v>392</v>
      </c>
      <c r="G339" s="161" t="s">
        <v>124</v>
      </c>
      <c r="H339" s="162">
        <v>25.625</v>
      </c>
      <c r="I339" s="163"/>
      <c r="J339" s="164">
        <f>ROUND(I339*H339,2)</f>
        <v>0</v>
      </c>
      <c r="K339" s="165"/>
      <c r="L339" s="166"/>
      <c r="M339" s="167" t="s">
        <v>1</v>
      </c>
      <c r="N339" s="168" t="s">
        <v>38</v>
      </c>
      <c r="P339" s="143">
        <f>O339*H339</f>
        <v>0</v>
      </c>
      <c r="Q339" s="143">
        <v>7.3499999999999998E-3</v>
      </c>
      <c r="R339" s="143">
        <f>Q339*H339</f>
        <v>0.18834375</v>
      </c>
      <c r="S339" s="143">
        <v>0</v>
      </c>
      <c r="T339" s="144">
        <f>S339*H339</f>
        <v>0</v>
      </c>
      <c r="AR339" s="145" t="s">
        <v>134</v>
      </c>
      <c r="AT339" s="145" t="s">
        <v>131</v>
      </c>
      <c r="AU339" s="145" t="s">
        <v>83</v>
      </c>
      <c r="AY339" s="16" t="s">
        <v>118</v>
      </c>
      <c r="BE339" s="146">
        <f>IF(N339="základní",J339,0)</f>
        <v>0</v>
      </c>
      <c r="BF339" s="146">
        <f>IF(N339="snížená",J339,0)</f>
        <v>0</v>
      </c>
      <c r="BG339" s="146">
        <f>IF(N339="zákl. přenesená",J339,0)</f>
        <v>0</v>
      </c>
      <c r="BH339" s="146">
        <f>IF(N339="sníž. přenesená",J339,0)</f>
        <v>0</v>
      </c>
      <c r="BI339" s="146">
        <f>IF(N339="nulová",J339,0)</f>
        <v>0</v>
      </c>
      <c r="BJ339" s="16" t="s">
        <v>81</v>
      </c>
      <c r="BK339" s="146">
        <f>ROUND(I339*H339,2)</f>
        <v>0</v>
      </c>
      <c r="BL339" s="16" t="s">
        <v>125</v>
      </c>
      <c r="BM339" s="145" t="s">
        <v>393</v>
      </c>
    </row>
    <row r="340" spans="2:65" s="1" customFormat="1">
      <c r="B340" s="31"/>
      <c r="D340" s="147" t="s">
        <v>127</v>
      </c>
      <c r="F340" s="148" t="s">
        <v>392</v>
      </c>
      <c r="I340" s="149"/>
      <c r="L340" s="31"/>
      <c r="M340" s="150"/>
      <c r="T340" s="55"/>
      <c r="AT340" s="16" t="s">
        <v>127</v>
      </c>
      <c r="AU340" s="16" t="s">
        <v>83</v>
      </c>
    </row>
    <row r="341" spans="2:65" s="12" customFormat="1">
      <c r="B341" s="151"/>
      <c r="D341" s="147" t="s">
        <v>129</v>
      </c>
      <c r="F341" s="153" t="s">
        <v>394</v>
      </c>
      <c r="H341" s="154">
        <v>25.625</v>
      </c>
      <c r="I341" s="155"/>
      <c r="L341" s="151"/>
      <c r="M341" s="156"/>
      <c r="T341" s="157"/>
      <c r="AT341" s="152" t="s">
        <v>129</v>
      </c>
      <c r="AU341" s="152" t="s">
        <v>83</v>
      </c>
      <c r="AV341" s="12" t="s">
        <v>83</v>
      </c>
      <c r="AW341" s="12" t="s">
        <v>3</v>
      </c>
      <c r="AX341" s="12" t="s">
        <v>81</v>
      </c>
      <c r="AY341" s="152" t="s">
        <v>118</v>
      </c>
    </row>
    <row r="342" spans="2:65" s="1" customFormat="1" ht="21.75" customHeight="1">
      <c r="B342" s="132"/>
      <c r="C342" s="133" t="s">
        <v>395</v>
      </c>
      <c r="D342" s="133" t="s">
        <v>121</v>
      </c>
      <c r="E342" s="134" t="s">
        <v>396</v>
      </c>
      <c r="F342" s="135" t="s">
        <v>397</v>
      </c>
      <c r="G342" s="136" t="s">
        <v>308</v>
      </c>
      <c r="H342" s="137">
        <v>4</v>
      </c>
      <c r="I342" s="138"/>
      <c r="J342" s="139">
        <f>ROUND(I342*H342,2)</f>
        <v>0</v>
      </c>
      <c r="K342" s="140"/>
      <c r="L342" s="31"/>
      <c r="M342" s="141" t="s">
        <v>1</v>
      </c>
      <c r="N342" s="142" t="s">
        <v>38</v>
      </c>
      <c r="P342" s="143">
        <f>O342*H342</f>
        <v>0</v>
      </c>
      <c r="Q342" s="143">
        <v>0</v>
      </c>
      <c r="R342" s="143">
        <f>Q342*H342</f>
        <v>0</v>
      </c>
      <c r="S342" s="143">
        <v>0</v>
      </c>
      <c r="T342" s="144">
        <f>S342*H342</f>
        <v>0</v>
      </c>
      <c r="AR342" s="145" t="s">
        <v>125</v>
      </c>
      <c r="AT342" s="145" t="s">
        <v>121</v>
      </c>
      <c r="AU342" s="145" t="s">
        <v>83</v>
      </c>
      <c r="AY342" s="16" t="s">
        <v>118</v>
      </c>
      <c r="BE342" s="146">
        <f>IF(N342="základní",J342,0)</f>
        <v>0</v>
      </c>
      <c r="BF342" s="146">
        <f>IF(N342="snížená",J342,0)</f>
        <v>0</v>
      </c>
      <c r="BG342" s="146">
        <f>IF(N342="zákl. přenesená",J342,0)</f>
        <v>0</v>
      </c>
      <c r="BH342" s="146">
        <f>IF(N342="sníž. přenesená",J342,0)</f>
        <v>0</v>
      </c>
      <c r="BI342" s="146">
        <f>IF(N342="nulová",J342,0)</f>
        <v>0</v>
      </c>
      <c r="BJ342" s="16" t="s">
        <v>81</v>
      </c>
      <c r="BK342" s="146">
        <f>ROUND(I342*H342,2)</f>
        <v>0</v>
      </c>
      <c r="BL342" s="16" t="s">
        <v>125</v>
      </c>
      <c r="BM342" s="145" t="s">
        <v>398</v>
      </c>
    </row>
    <row r="343" spans="2:65" s="1" customFormat="1" ht="19.5">
      <c r="B343" s="31"/>
      <c r="D343" s="147" t="s">
        <v>127</v>
      </c>
      <c r="F343" s="148" t="s">
        <v>399</v>
      </c>
      <c r="I343" s="149"/>
      <c r="L343" s="31"/>
      <c r="M343" s="150"/>
      <c r="T343" s="55"/>
      <c r="AT343" s="16" t="s">
        <v>127</v>
      </c>
      <c r="AU343" s="16" t="s">
        <v>83</v>
      </c>
    </row>
    <row r="344" spans="2:65" s="12" customFormat="1">
      <c r="B344" s="151"/>
      <c r="D344" s="147" t="s">
        <v>129</v>
      </c>
      <c r="E344" s="152" t="s">
        <v>1</v>
      </c>
      <c r="F344" s="153" t="s">
        <v>400</v>
      </c>
      <c r="H344" s="154">
        <v>4</v>
      </c>
      <c r="I344" s="155"/>
      <c r="L344" s="151"/>
      <c r="M344" s="156"/>
      <c r="T344" s="157"/>
      <c r="AT344" s="152" t="s">
        <v>129</v>
      </c>
      <c r="AU344" s="152" t="s">
        <v>83</v>
      </c>
      <c r="AV344" s="12" t="s">
        <v>83</v>
      </c>
      <c r="AW344" s="12" t="s">
        <v>30</v>
      </c>
      <c r="AX344" s="12" t="s">
        <v>81</v>
      </c>
      <c r="AY344" s="152" t="s">
        <v>118</v>
      </c>
    </row>
    <row r="345" spans="2:65" s="1" customFormat="1" ht="24.2" customHeight="1">
      <c r="B345" s="132"/>
      <c r="C345" s="158" t="s">
        <v>401</v>
      </c>
      <c r="D345" s="158" t="s">
        <v>131</v>
      </c>
      <c r="E345" s="159" t="s">
        <v>402</v>
      </c>
      <c r="F345" s="160" t="s">
        <v>403</v>
      </c>
      <c r="G345" s="161" t="s">
        <v>308</v>
      </c>
      <c r="H345" s="162">
        <v>4</v>
      </c>
      <c r="I345" s="163"/>
      <c r="J345" s="164">
        <f>ROUND(I345*H345,2)</f>
        <v>0</v>
      </c>
      <c r="K345" s="165"/>
      <c r="L345" s="166"/>
      <c r="M345" s="167" t="s">
        <v>1</v>
      </c>
      <c r="N345" s="168" t="s">
        <v>38</v>
      </c>
      <c r="P345" s="143">
        <f>O345*H345</f>
        <v>0</v>
      </c>
      <c r="Q345" s="143">
        <v>1.2999999999999999E-4</v>
      </c>
      <c r="R345" s="143">
        <f>Q345*H345</f>
        <v>5.1999999999999995E-4</v>
      </c>
      <c r="S345" s="143">
        <v>0</v>
      </c>
      <c r="T345" s="144">
        <f>S345*H345</f>
        <v>0</v>
      </c>
      <c r="AR345" s="145" t="s">
        <v>134</v>
      </c>
      <c r="AT345" s="145" t="s">
        <v>131</v>
      </c>
      <c r="AU345" s="145" t="s">
        <v>83</v>
      </c>
      <c r="AY345" s="16" t="s">
        <v>118</v>
      </c>
      <c r="BE345" s="146">
        <f>IF(N345="základní",J345,0)</f>
        <v>0</v>
      </c>
      <c r="BF345" s="146">
        <f>IF(N345="snížená",J345,0)</f>
        <v>0</v>
      </c>
      <c r="BG345" s="146">
        <f>IF(N345="zákl. přenesená",J345,0)</f>
        <v>0</v>
      </c>
      <c r="BH345" s="146">
        <f>IF(N345="sníž. přenesená",J345,0)</f>
        <v>0</v>
      </c>
      <c r="BI345" s="146">
        <f>IF(N345="nulová",J345,0)</f>
        <v>0</v>
      </c>
      <c r="BJ345" s="16" t="s">
        <v>81</v>
      </c>
      <c r="BK345" s="146">
        <f>ROUND(I345*H345,2)</f>
        <v>0</v>
      </c>
      <c r="BL345" s="16" t="s">
        <v>125</v>
      </c>
      <c r="BM345" s="145" t="s">
        <v>404</v>
      </c>
    </row>
    <row r="346" spans="2:65" s="1" customFormat="1">
      <c r="B346" s="31"/>
      <c r="D346" s="147" t="s">
        <v>127</v>
      </c>
      <c r="F346" s="148" t="s">
        <v>403</v>
      </c>
      <c r="I346" s="149"/>
      <c r="L346" s="31"/>
      <c r="M346" s="150"/>
      <c r="T346" s="55"/>
      <c r="AT346" s="16" t="s">
        <v>127</v>
      </c>
      <c r="AU346" s="16" t="s">
        <v>83</v>
      </c>
    </row>
    <row r="347" spans="2:65" s="1" customFormat="1" ht="16.5" customHeight="1">
      <c r="B347" s="132"/>
      <c r="C347" s="133" t="s">
        <v>405</v>
      </c>
      <c r="D347" s="133" t="s">
        <v>121</v>
      </c>
      <c r="E347" s="134" t="s">
        <v>406</v>
      </c>
      <c r="F347" s="135" t="s">
        <v>407</v>
      </c>
      <c r="G347" s="136" t="s">
        <v>170</v>
      </c>
      <c r="H347" s="137">
        <v>8.98</v>
      </c>
      <c r="I347" s="138"/>
      <c r="J347" s="139">
        <f>ROUND(I347*H347,2)</f>
        <v>0</v>
      </c>
      <c r="K347" s="140"/>
      <c r="L347" s="31"/>
      <c r="M347" s="141" t="s">
        <v>1</v>
      </c>
      <c r="N347" s="142" t="s">
        <v>38</v>
      </c>
      <c r="P347" s="143">
        <f>O347*H347</f>
        <v>0</v>
      </c>
      <c r="Q347" s="143">
        <v>0</v>
      </c>
      <c r="R347" s="143">
        <f>Q347*H347</f>
        <v>0</v>
      </c>
      <c r="S347" s="143">
        <v>0</v>
      </c>
      <c r="T347" s="144">
        <f>S347*H347</f>
        <v>0</v>
      </c>
      <c r="AR347" s="145" t="s">
        <v>125</v>
      </c>
      <c r="AT347" s="145" t="s">
        <v>121</v>
      </c>
      <c r="AU347" s="145" t="s">
        <v>83</v>
      </c>
      <c r="AY347" s="16" t="s">
        <v>118</v>
      </c>
      <c r="BE347" s="146">
        <f>IF(N347="základní",J347,0)</f>
        <v>0</v>
      </c>
      <c r="BF347" s="146">
        <f>IF(N347="snížená",J347,0)</f>
        <v>0</v>
      </c>
      <c r="BG347" s="146">
        <f>IF(N347="zákl. přenesená",J347,0)</f>
        <v>0</v>
      </c>
      <c r="BH347" s="146">
        <f>IF(N347="sníž. přenesená",J347,0)</f>
        <v>0</v>
      </c>
      <c r="BI347" s="146">
        <f>IF(N347="nulová",J347,0)</f>
        <v>0</v>
      </c>
      <c r="BJ347" s="16" t="s">
        <v>81</v>
      </c>
      <c r="BK347" s="146">
        <f>ROUND(I347*H347,2)</f>
        <v>0</v>
      </c>
      <c r="BL347" s="16" t="s">
        <v>125</v>
      </c>
      <c r="BM347" s="145" t="s">
        <v>408</v>
      </c>
    </row>
    <row r="348" spans="2:65" s="1" customFormat="1" ht="19.5">
      <c r="B348" s="31"/>
      <c r="D348" s="147" t="s">
        <v>127</v>
      </c>
      <c r="F348" s="148" t="s">
        <v>409</v>
      </c>
      <c r="I348" s="149"/>
      <c r="L348" s="31"/>
      <c r="M348" s="150"/>
      <c r="T348" s="55"/>
      <c r="AT348" s="16" t="s">
        <v>127</v>
      </c>
      <c r="AU348" s="16" t="s">
        <v>83</v>
      </c>
    </row>
    <row r="349" spans="2:65" s="1" customFormat="1" ht="16.5" customHeight="1">
      <c r="B349" s="132"/>
      <c r="C349" s="158" t="s">
        <v>410</v>
      </c>
      <c r="D349" s="158" t="s">
        <v>131</v>
      </c>
      <c r="E349" s="159" t="s">
        <v>411</v>
      </c>
      <c r="F349" s="160" t="s">
        <v>412</v>
      </c>
      <c r="G349" s="161" t="s">
        <v>170</v>
      </c>
      <c r="H349" s="162">
        <v>9.8780000000000001</v>
      </c>
      <c r="I349" s="163"/>
      <c r="J349" s="164">
        <f>ROUND(I349*H349,2)</f>
        <v>0</v>
      </c>
      <c r="K349" s="165"/>
      <c r="L349" s="166"/>
      <c r="M349" s="167" t="s">
        <v>1</v>
      </c>
      <c r="N349" s="168" t="s">
        <v>38</v>
      </c>
      <c r="P349" s="143">
        <f>O349*H349</f>
        <v>0</v>
      </c>
      <c r="Q349" s="143">
        <v>0</v>
      </c>
      <c r="R349" s="143">
        <f>Q349*H349</f>
        <v>0</v>
      </c>
      <c r="S349" s="143">
        <v>0</v>
      </c>
      <c r="T349" s="144">
        <f>S349*H349</f>
        <v>0</v>
      </c>
      <c r="AR349" s="145" t="s">
        <v>134</v>
      </c>
      <c r="AT349" s="145" t="s">
        <v>131</v>
      </c>
      <c r="AU349" s="145" t="s">
        <v>83</v>
      </c>
      <c r="AY349" s="16" t="s">
        <v>118</v>
      </c>
      <c r="BE349" s="146">
        <f>IF(N349="základní",J349,0)</f>
        <v>0</v>
      </c>
      <c r="BF349" s="146">
        <f>IF(N349="snížená",J349,0)</f>
        <v>0</v>
      </c>
      <c r="BG349" s="146">
        <f>IF(N349="zákl. přenesená",J349,0)</f>
        <v>0</v>
      </c>
      <c r="BH349" s="146">
        <f>IF(N349="sníž. přenesená",J349,0)</f>
        <v>0</v>
      </c>
      <c r="BI349" s="146">
        <f>IF(N349="nulová",J349,0)</f>
        <v>0</v>
      </c>
      <c r="BJ349" s="16" t="s">
        <v>81</v>
      </c>
      <c r="BK349" s="146">
        <f>ROUND(I349*H349,2)</f>
        <v>0</v>
      </c>
      <c r="BL349" s="16" t="s">
        <v>125</v>
      </c>
      <c r="BM349" s="145" t="s">
        <v>413</v>
      </c>
    </row>
    <row r="350" spans="2:65" s="1" customFormat="1">
      <c r="B350" s="31"/>
      <c r="D350" s="147" t="s">
        <v>127</v>
      </c>
      <c r="F350" s="148" t="s">
        <v>412</v>
      </c>
      <c r="I350" s="149"/>
      <c r="L350" s="31"/>
      <c r="M350" s="150"/>
      <c r="T350" s="55"/>
      <c r="AT350" s="16" t="s">
        <v>127</v>
      </c>
      <c r="AU350" s="16" t="s">
        <v>83</v>
      </c>
    </row>
    <row r="351" spans="2:65" s="12" customFormat="1">
      <c r="B351" s="151"/>
      <c r="D351" s="147" t="s">
        <v>129</v>
      </c>
      <c r="F351" s="153" t="s">
        <v>414</v>
      </c>
      <c r="H351" s="154">
        <v>9.8780000000000001</v>
      </c>
      <c r="I351" s="155"/>
      <c r="L351" s="151"/>
      <c r="M351" s="156"/>
      <c r="T351" s="157"/>
      <c r="AT351" s="152" t="s">
        <v>129</v>
      </c>
      <c r="AU351" s="152" t="s">
        <v>83</v>
      </c>
      <c r="AV351" s="12" t="s">
        <v>83</v>
      </c>
      <c r="AW351" s="12" t="s">
        <v>3</v>
      </c>
      <c r="AX351" s="12" t="s">
        <v>81</v>
      </c>
      <c r="AY351" s="152" t="s">
        <v>118</v>
      </c>
    </row>
    <row r="352" spans="2:65" s="1" customFormat="1" ht="24.2" customHeight="1">
      <c r="B352" s="132"/>
      <c r="C352" s="133" t="s">
        <v>415</v>
      </c>
      <c r="D352" s="133" t="s">
        <v>121</v>
      </c>
      <c r="E352" s="134" t="s">
        <v>416</v>
      </c>
      <c r="F352" s="135" t="s">
        <v>417</v>
      </c>
      <c r="G352" s="136" t="s">
        <v>140</v>
      </c>
      <c r="H352" s="137">
        <v>0.189</v>
      </c>
      <c r="I352" s="138"/>
      <c r="J352" s="139">
        <f>ROUND(I352*H352,2)</f>
        <v>0</v>
      </c>
      <c r="K352" s="140"/>
      <c r="L352" s="31"/>
      <c r="M352" s="141" t="s">
        <v>1</v>
      </c>
      <c r="N352" s="142" t="s">
        <v>38</v>
      </c>
      <c r="P352" s="143">
        <f>O352*H352</f>
        <v>0</v>
      </c>
      <c r="Q352" s="143">
        <v>0</v>
      </c>
      <c r="R352" s="143">
        <f>Q352*H352</f>
        <v>0</v>
      </c>
      <c r="S352" s="143">
        <v>0</v>
      </c>
      <c r="T352" s="144">
        <f>S352*H352</f>
        <v>0</v>
      </c>
      <c r="AR352" s="145" t="s">
        <v>125</v>
      </c>
      <c r="AT352" s="145" t="s">
        <v>121</v>
      </c>
      <c r="AU352" s="145" t="s">
        <v>83</v>
      </c>
      <c r="AY352" s="16" t="s">
        <v>118</v>
      </c>
      <c r="BE352" s="146">
        <f>IF(N352="základní",J352,0)</f>
        <v>0</v>
      </c>
      <c r="BF352" s="146">
        <f>IF(N352="snížená",J352,0)</f>
        <v>0</v>
      </c>
      <c r="BG352" s="146">
        <f>IF(N352="zákl. přenesená",J352,0)</f>
        <v>0</v>
      </c>
      <c r="BH352" s="146">
        <f>IF(N352="sníž. přenesená",J352,0)</f>
        <v>0</v>
      </c>
      <c r="BI352" s="146">
        <f>IF(N352="nulová",J352,0)</f>
        <v>0</v>
      </c>
      <c r="BJ352" s="16" t="s">
        <v>81</v>
      </c>
      <c r="BK352" s="146">
        <f>ROUND(I352*H352,2)</f>
        <v>0</v>
      </c>
      <c r="BL352" s="16" t="s">
        <v>125</v>
      </c>
      <c r="BM352" s="145" t="s">
        <v>418</v>
      </c>
    </row>
    <row r="353" spans="2:65" s="1" customFormat="1" ht="29.25">
      <c r="B353" s="31"/>
      <c r="D353" s="147" t="s">
        <v>127</v>
      </c>
      <c r="F353" s="148" t="s">
        <v>419</v>
      </c>
      <c r="I353" s="149"/>
      <c r="L353" s="31"/>
      <c r="M353" s="150"/>
      <c r="T353" s="55"/>
      <c r="AT353" s="16" t="s">
        <v>127</v>
      </c>
      <c r="AU353" s="16" t="s">
        <v>83</v>
      </c>
    </row>
    <row r="354" spans="2:65" s="11" customFormat="1" ht="22.9" customHeight="1">
      <c r="B354" s="120"/>
      <c r="D354" s="121" t="s">
        <v>72</v>
      </c>
      <c r="E354" s="130" t="s">
        <v>420</v>
      </c>
      <c r="F354" s="130" t="s">
        <v>421</v>
      </c>
      <c r="I354" s="123"/>
      <c r="J354" s="131">
        <f>BK354</f>
        <v>0</v>
      </c>
      <c r="L354" s="120"/>
      <c r="M354" s="125"/>
      <c r="P354" s="126">
        <f>SUM(P355:P366)</f>
        <v>0</v>
      </c>
      <c r="R354" s="126">
        <f>SUM(R355:R366)</f>
        <v>3.4999999999999994E-4</v>
      </c>
      <c r="T354" s="127">
        <f>SUM(T355:T366)</f>
        <v>0</v>
      </c>
      <c r="AR354" s="121" t="s">
        <v>83</v>
      </c>
      <c r="AT354" s="128" t="s">
        <v>72</v>
      </c>
      <c r="AU354" s="128" t="s">
        <v>81</v>
      </c>
      <c r="AY354" s="121" t="s">
        <v>118</v>
      </c>
      <c r="BK354" s="129">
        <f>SUM(BK355:BK366)</f>
        <v>0</v>
      </c>
    </row>
    <row r="355" spans="2:65" s="1" customFormat="1" ht="21.75" customHeight="1">
      <c r="B355" s="132"/>
      <c r="C355" s="133" t="s">
        <v>422</v>
      </c>
      <c r="D355" s="133" t="s">
        <v>121</v>
      </c>
      <c r="E355" s="134" t="s">
        <v>423</v>
      </c>
      <c r="F355" s="135" t="s">
        <v>424</v>
      </c>
      <c r="G355" s="136" t="s">
        <v>425</v>
      </c>
      <c r="H355" s="137">
        <v>5</v>
      </c>
      <c r="I355" s="138"/>
      <c r="J355" s="139">
        <f>ROUND(I355*H355,2)</f>
        <v>0</v>
      </c>
      <c r="K355" s="140"/>
      <c r="L355" s="31"/>
      <c r="M355" s="141" t="s">
        <v>1</v>
      </c>
      <c r="N355" s="142" t="s">
        <v>38</v>
      </c>
      <c r="P355" s="143">
        <f>O355*H355</f>
        <v>0</v>
      </c>
      <c r="Q355" s="143">
        <v>6.9999999999999994E-5</v>
      </c>
      <c r="R355" s="143">
        <f>Q355*H355</f>
        <v>3.4999999999999994E-4</v>
      </c>
      <c r="S355" s="143">
        <v>0</v>
      </c>
      <c r="T355" s="144">
        <f>S355*H355</f>
        <v>0</v>
      </c>
      <c r="AR355" s="145" t="s">
        <v>125</v>
      </c>
      <c r="AT355" s="145" t="s">
        <v>121</v>
      </c>
      <c r="AU355" s="145" t="s">
        <v>83</v>
      </c>
      <c r="AY355" s="16" t="s">
        <v>118</v>
      </c>
      <c r="BE355" s="146">
        <f>IF(N355="základní",J355,0)</f>
        <v>0</v>
      </c>
      <c r="BF355" s="146">
        <f>IF(N355="snížená",J355,0)</f>
        <v>0</v>
      </c>
      <c r="BG355" s="146">
        <f>IF(N355="zákl. přenesená",J355,0)</f>
        <v>0</v>
      </c>
      <c r="BH355" s="146">
        <f>IF(N355="sníž. přenesená",J355,0)</f>
        <v>0</v>
      </c>
      <c r="BI355" s="146">
        <f>IF(N355="nulová",J355,0)</f>
        <v>0</v>
      </c>
      <c r="BJ355" s="16" t="s">
        <v>81</v>
      </c>
      <c r="BK355" s="146">
        <f>ROUND(I355*H355,2)</f>
        <v>0</v>
      </c>
      <c r="BL355" s="16" t="s">
        <v>125</v>
      </c>
      <c r="BM355" s="145" t="s">
        <v>426</v>
      </c>
    </row>
    <row r="356" spans="2:65" s="1" customFormat="1" ht="19.5">
      <c r="B356" s="31"/>
      <c r="D356" s="147" t="s">
        <v>127</v>
      </c>
      <c r="F356" s="148" t="s">
        <v>427</v>
      </c>
      <c r="I356" s="149"/>
      <c r="L356" s="31"/>
      <c r="M356" s="150"/>
      <c r="T356" s="55"/>
      <c r="AT356" s="16" t="s">
        <v>127</v>
      </c>
      <c r="AU356" s="16" t="s">
        <v>83</v>
      </c>
    </row>
    <row r="357" spans="2:65" s="12" customFormat="1">
      <c r="B357" s="151"/>
      <c r="D357" s="147" t="s">
        <v>129</v>
      </c>
      <c r="E357" s="152" t="s">
        <v>1</v>
      </c>
      <c r="F357" s="153" t="s">
        <v>428</v>
      </c>
      <c r="H357" s="154">
        <v>5</v>
      </c>
      <c r="I357" s="155"/>
      <c r="L357" s="151"/>
      <c r="M357" s="156"/>
      <c r="T357" s="157"/>
      <c r="AT357" s="152" t="s">
        <v>129</v>
      </c>
      <c r="AU357" s="152" t="s">
        <v>83</v>
      </c>
      <c r="AV357" s="12" t="s">
        <v>83</v>
      </c>
      <c r="AW357" s="12" t="s">
        <v>30</v>
      </c>
      <c r="AX357" s="12" t="s">
        <v>73</v>
      </c>
      <c r="AY357" s="152" t="s">
        <v>118</v>
      </c>
    </row>
    <row r="358" spans="2:65" s="12" customFormat="1">
      <c r="B358" s="151"/>
      <c r="D358" s="147" t="s">
        <v>129</v>
      </c>
      <c r="E358" s="152" t="s">
        <v>1</v>
      </c>
      <c r="F358" s="153" t="s">
        <v>429</v>
      </c>
      <c r="H358" s="154">
        <v>5</v>
      </c>
      <c r="I358" s="155"/>
      <c r="L358" s="151"/>
      <c r="M358" s="156"/>
      <c r="T358" s="157"/>
      <c r="AT358" s="152" t="s">
        <v>129</v>
      </c>
      <c r="AU358" s="152" t="s">
        <v>83</v>
      </c>
      <c r="AV358" s="12" t="s">
        <v>83</v>
      </c>
      <c r="AW358" s="12" t="s">
        <v>30</v>
      </c>
      <c r="AX358" s="12" t="s">
        <v>81</v>
      </c>
      <c r="AY358" s="152" t="s">
        <v>118</v>
      </c>
    </row>
    <row r="359" spans="2:65" s="1" customFormat="1" ht="16.5" customHeight="1">
      <c r="B359" s="132"/>
      <c r="C359" s="158" t="s">
        <v>430</v>
      </c>
      <c r="D359" s="158" t="s">
        <v>131</v>
      </c>
      <c r="E359" s="159" t="s">
        <v>431</v>
      </c>
      <c r="F359" s="160" t="s">
        <v>432</v>
      </c>
      <c r="G359" s="161" t="s">
        <v>308</v>
      </c>
      <c r="H359" s="162">
        <v>5</v>
      </c>
      <c r="I359" s="163"/>
      <c r="J359" s="164">
        <f>ROUND(I359*H359,2)</f>
        <v>0</v>
      </c>
      <c r="K359" s="165"/>
      <c r="L359" s="166"/>
      <c r="M359" s="167" t="s">
        <v>1</v>
      </c>
      <c r="N359" s="168" t="s">
        <v>38</v>
      </c>
      <c r="P359" s="143">
        <f>O359*H359</f>
        <v>0</v>
      </c>
      <c r="Q359" s="143">
        <v>0</v>
      </c>
      <c r="R359" s="143">
        <f>Q359*H359</f>
        <v>0</v>
      </c>
      <c r="S359" s="143">
        <v>0</v>
      </c>
      <c r="T359" s="144">
        <f>S359*H359</f>
        <v>0</v>
      </c>
      <c r="AR359" s="145" t="s">
        <v>134</v>
      </c>
      <c r="AT359" s="145" t="s">
        <v>131</v>
      </c>
      <c r="AU359" s="145" t="s">
        <v>83</v>
      </c>
      <c r="AY359" s="16" t="s">
        <v>118</v>
      </c>
      <c r="BE359" s="146">
        <f>IF(N359="základní",J359,0)</f>
        <v>0</v>
      </c>
      <c r="BF359" s="146">
        <f>IF(N359="snížená",J359,0)</f>
        <v>0</v>
      </c>
      <c r="BG359" s="146">
        <f>IF(N359="zákl. přenesená",J359,0)</f>
        <v>0</v>
      </c>
      <c r="BH359" s="146">
        <f>IF(N359="sníž. přenesená",J359,0)</f>
        <v>0</v>
      </c>
      <c r="BI359" s="146">
        <f>IF(N359="nulová",J359,0)</f>
        <v>0</v>
      </c>
      <c r="BJ359" s="16" t="s">
        <v>81</v>
      </c>
      <c r="BK359" s="146">
        <f>ROUND(I359*H359,2)</f>
        <v>0</v>
      </c>
      <c r="BL359" s="16" t="s">
        <v>125</v>
      </c>
      <c r="BM359" s="145" t="s">
        <v>433</v>
      </c>
    </row>
    <row r="360" spans="2:65" s="1" customFormat="1">
      <c r="B360" s="31"/>
      <c r="D360" s="147" t="s">
        <v>127</v>
      </c>
      <c r="F360" s="148" t="s">
        <v>432</v>
      </c>
      <c r="I360" s="149"/>
      <c r="L360" s="31"/>
      <c r="M360" s="150"/>
      <c r="T360" s="55"/>
      <c r="AT360" s="16" t="s">
        <v>127</v>
      </c>
      <c r="AU360" s="16" t="s">
        <v>83</v>
      </c>
    </row>
    <row r="361" spans="2:65" s="1" customFormat="1" ht="16.5" customHeight="1">
      <c r="B361" s="132"/>
      <c r="C361" s="158" t="s">
        <v>434</v>
      </c>
      <c r="D361" s="158" t="s">
        <v>131</v>
      </c>
      <c r="E361" s="159" t="s">
        <v>435</v>
      </c>
      <c r="F361" s="160" t="s">
        <v>436</v>
      </c>
      <c r="G361" s="161" t="s">
        <v>308</v>
      </c>
      <c r="H361" s="162">
        <v>8</v>
      </c>
      <c r="I361" s="163"/>
      <c r="J361" s="164">
        <f>ROUND(I361*H361,2)</f>
        <v>0</v>
      </c>
      <c r="K361" s="165"/>
      <c r="L361" s="166"/>
      <c r="M361" s="167" t="s">
        <v>1</v>
      </c>
      <c r="N361" s="168" t="s">
        <v>38</v>
      </c>
      <c r="P361" s="143">
        <f>O361*H361</f>
        <v>0</v>
      </c>
      <c r="Q361" s="143">
        <v>0</v>
      </c>
      <c r="R361" s="143">
        <f>Q361*H361</f>
        <v>0</v>
      </c>
      <c r="S361" s="143">
        <v>0</v>
      </c>
      <c r="T361" s="144">
        <f>S361*H361</f>
        <v>0</v>
      </c>
      <c r="AR361" s="145" t="s">
        <v>134</v>
      </c>
      <c r="AT361" s="145" t="s">
        <v>131</v>
      </c>
      <c r="AU361" s="145" t="s">
        <v>83</v>
      </c>
      <c r="AY361" s="16" t="s">
        <v>118</v>
      </c>
      <c r="BE361" s="146">
        <f>IF(N361="základní",J361,0)</f>
        <v>0</v>
      </c>
      <c r="BF361" s="146">
        <f>IF(N361="snížená",J361,0)</f>
        <v>0</v>
      </c>
      <c r="BG361" s="146">
        <f>IF(N361="zákl. přenesená",J361,0)</f>
        <v>0</v>
      </c>
      <c r="BH361" s="146">
        <f>IF(N361="sníž. přenesená",J361,0)</f>
        <v>0</v>
      </c>
      <c r="BI361" s="146">
        <f>IF(N361="nulová",J361,0)</f>
        <v>0</v>
      </c>
      <c r="BJ361" s="16" t="s">
        <v>81</v>
      </c>
      <c r="BK361" s="146">
        <f>ROUND(I361*H361,2)</f>
        <v>0</v>
      </c>
      <c r="BL361" s="16" t="s">
        <v>125</v>
      </c>
      <c r="BM361" s="145" t="s">
        <v>437</v>
      </c>
    </row>
    <row r="362" spans="2:65" s="1" customFormat="1">
      <c r="B362" s="31"/>
      <c r="D362" s="147" t="s">
        <v>127</v>
      </c>
      <c r="F362" s="148" t="s">
        <v>436</v>
      </c>
      <c r="I362" s="149"/>
      <c r="L362" s="31"/>
      <c r="M362" s="150"/>
      <c r="T362" s="55"/>
      <c r="AT362" s="16" t="s">
        <v>127</v>
      </c>
      <c r="AU362" s="16" t="s">
        <v>83</v>
      </c>
    </row>
    <row r="363" spans="2:65" s="1" customFormat="1" ht="33" customHeight="1">
      <c r="B363" s="132"/>
      <c r="C363" s="133" t="s">
        <v>438</v>
      </c>
      <c r="D363" s="133" t="s">
        <v>121</v>
      </c>
      <c r="E363" s="134" t="s">
        <v>439</v>
      </c>
      <c r="F363" s="135" t="s">
        <v>440</v>
      </c>
      <c r="G363" s="136" t="s">
        <v>441</v>
      </c>
      <c r="H363" s="137">
        <v>1</v>
      </c>
      <c r="I363" s="138"/>
      <c r="J363" s="139">
        <f>ROUND(I363*H363,2)</f>
        <v>0</v>
      </c>
      <c r="K363" s="140"/>
      <c r="L363" s="31"/>
      <c r="M363" s="141" t="s">
        <v>1</v>
      </c>
      <c r="N363" s="142" t="s">
        <v>38</v>
      </c>
      <c r="P363" s="143">
        <f>O363*H363</f>
        <v>0</v>
      </c>
      <c r="Q363" s="143">
        <v>0</v>
      </c>
      <c r="R363" s="143">
        <f>Q363*H363</f>
        <v>0</v>
      </c>
      <c r="S363" s="143">
        <v>0</v>
      </c>
      <c r="T363" s="144">
        <f>S363*H363</f>
        <v>0</v>
      </c>
      <c r="AR363" s="145" t="s">
        <v>125</v>
      </c>
      <c r="AT363" s="145" t="s">
        <v>121</v>
      </c>
      <c r="AU363" s="145" t="s">
        <v>83</v>
      </c>
      <c r="AY363" s="16" t="s">
        <v>118</v>
      </c>
      <c r="BE363" s="146">
        <f>IF(N363="základní",J363,0)</f>
        <v>0</v>
      </c>
      <c r="BF363" s="146">
        <f>IF(N363="snížená",J363,0)</f>
        <v>0</v>
      </c>
      <c r="BG363" s="146">
        <f>IF(N363="zákl. přenesená",J363,0)</f>
        <v>0</v>
      </c>
      <c r="BH363" s="146">
        <f>IF(N363="sníž. přenesená",J363,0)</f>
        <v>0</v>
      </c>
      <c r="BI363" s="146">
        <f>IF(N363="nulová",J363,0)</f>
        <v>0</v>
      </c>
      <c r="BJ363" s="16" t="s">
        <v>81</v>
      </c>
      <c r="BK363" s="146">
        <f>ROUND(I363*H363,2)</f>
        <v>0</v>
      </c>
      <c r="BL363" s="16" t="s">
        <v>125</v>
      </c>
      <c r="BM363" s="145" t="s">
        <v>442</v>
      </c>
    </row>
    <row r="364" spans="2:65" s="1" customFormat="1">
      <c r="B364" s="31"/>
      <c r="D364" s="147" t="s">
        <v>127</v>
      </c>
      <c r="F364" s="148" t="s">
        <v>443</v>
      </c>
      <c r="I364" s="149"/>
      <c r="L364" s="31"/>
      <c r="M364" s="150"/>
      <c r="T364" s="55"/>
      <c r="AT364" s="16" t="s">
        <v>127</v>
      </c>
      <c r="AU364" s="16" t="s">
        <v>83</v>
      </c>
    </row>
    <row r="365" spans="2:65" s="1" customFormat="1" ht="24.2" customHeight="1">
      <c r="B365" s="132"/>
      <c r="C365" s="133" t="s">
        <v>444</v>
      </c>
      <c r="D365" s="133" t="s">
        <v>121</v>
      </c>
      <c r="E365" s="134" t="s">
        <v>445</v>
      </c>
      <c r="F365" s="135" t="s">
        <v>446</v>
      </c>
      <c r="G365" s="136" t="s">
        <v>140</v>
      </c>
      <c r="H365" s="137">
        <v>0</v>
      </c>
      <c r="I365" s="138"/>
      <c r="J365" s="139">
        <f>ROUND(I365*H365,2)</f>
        <v>0</v>
      </c>
      <c r="K365" s="140"/>
      <c r="L365" s="31"/>
      <c r="M365" s="141" t="s">
        <v>1</v>
      </c>
      <c r="N365" s="142" t="s">
        <v>38</v>
      </c>
      <c r="P365" s="143">
        <f>O365*H365</f>
        <v>0</v>
      </c>
      <c r="Q365" s="143">
        <v>0</v>
      </c>
      <c r="R365" s="143">
        <f>Q365*H365</f>
        <v>0</v>
      </c>
      <c r="S365" s="143">
        <v>0</v>
      </c>
      <c r="T365" s="144">
        <f>S365*H365</f>
        <v>0</v>
      </c>
      <c r="AR365" s="145" t="s">
        <v>125</v>
      </c>
      <c r="AT365" s="145" t="s">
        <v>121</v>
      </c>
      <c r="AU365" s="145" t="s">
        <v>83</v>
      </c>
      <c r="AY365" s="16" t="s">
        <v>118</v>
      </c>
      <c r="BE365" s="146">
        <f>IF(N365="základní",J365,0)</f>
        <v>0</v>
      </c>
      <c r="BF365" s="146">
        <f>IF(N365="snížená",J365,0)</f>
        <v>0</v>
      </c>
      <c r="BG365" s="146">
        <f>IF(N365="zákl. přenesená",J365,0)</f>
        <v>0</v>
      </c>
      <c r="BH365" s="146">
        <f>IF(N365="sníž. přenesená",J365,0)</f>
        <v>0</v>
      </c>
      <c r="BI365" s="146">
        <f>IF(N365="nulová",J365,0)</f>
        <v>0</v>
      </c>
      <c r="BJ365" s="16" t="s">
        <v>81</v>
      </c>
      <c r="BK365" s="146">
        <f>ROUND(I365*H365,2)</f>
        <v>0</v>
      </c>
      <c r="BL365" s="16" t="s">
        <v>125</v>
      </c>
      <c r="BM365" s="145" t="s">
        <v>447</v>
      </c>
    </row>
    <row r="366" spans="2:65" s="1" customFormat="1" ht="29.25">
      <c r="B366" s="31"/>
      <c r="D366" s="147" t="s">
        <v>127</v>
      </c>
      <c r="F366" s="148" t="s">
        <v>448</v>
      </c>
      <c r="I366" s="149"/>
      <c r="L366" s="31"/>
      <c r="M366" s="150"/>
      <c r="T366" s="55"/>
      <c r="AT366" s="16" t="s">
        <v>127</v>
      </c>
      <c r="AU366" s="16" t="s">
        <v>83</v>
      </c>
    </row>
    <row r="367" spans="2:65" s="11" customFormat="1" ht="22.9" customHeight="1">
      <c r="B367" s="120"/>
      <c r="D367" s="121" t="s">
        <v>72</v>
      </c>
      <c r="E367" s="130" t="s">
        <v>449</v>
      </c>
      <c r="F367" s="130" t="s">
        <v>450</v>
      </c>
      <c r="I367" s="123"/>
      <c r="J367" s="131">
        <f>BK367</f>
        <v>0</v>
      </c>
      <c r="L367" s="120"/>
      <c r="M367" s="125"/>
      <c r="P367" s="126">
        <f>SUM(P368:P390)</f>
        <v>0</v>
      </c>
      <c r="R367" s="126">
        <f>SUM(R368:R390)</f>
        <v>2.1897300000000001E-2</v>
      </c>
      <c r="T367" s="127">
        <f>SUM(T368:T390)</f>
        <v>0</v>
      </c>
      <c r="AR367" s="121" t="s">
        <v>83</v>
      </c>
      <c r="AT367" s="128" t="s">
        <v>72</v>
      </c>
      <c r="AU367" s="128" t="s">
        <v>81</v>
      </c>
      <c r="AY367" s="121" t="s">
        <v>118</v>
      </c>
      <c r="BK367" s="129">
        <f>SUM(BK368:BK390)</f>
        <v>0</v>
      </c>
    </row>
    <row r="368" spans="2:65" s="1" customFormat="1" ht="24.2" customHeight="1">
      <c r="B368" s="132"/>
      <c r="C368" s="133" t="s">
        <v>451</v>
      </c>
      <c r="D368" s="133" t="s">
        <v>121</v>
      </c>
      <c r="E368" s="134" t="s">
        <v>452</v>
      </c>
      <c r="F368" s="135" t="s">
        <v>453</v>
      </c>
      <c r="G368" s="136" t="s">
        <v>124</v>
      </c>
      <c r="H368" s="137">
        <v>23.295000000000002</v>
      </c>
      <c r="I368" s="138"/>
      <c r="J368" s="139">
        <f>ROUND(I368*H368,2)</f>
        <v>0</v>
      </c>
      <c r="K368" s="140"/>
      <c r="L368" s="31"/>
      <c r="M368" s="141" t="s">
        <v>1</v>
      </c>
      <c r="N368" s="142" t="s">
        <v>38</v>
      </c>
      <c r="P368" s="143">
        <f>O368*H368</f>
        <v>0</v>
      </c>
      <c r="Q368" s="143">
        <v>2.0000000000000002E-5</v>
      </c>
      <c r="R368" s="143">
        <f>Q368*H368</f>
        <v>4.6590000000000005E-4</v>
      </c>
      <c r="S368" s="143">
        <v>0</v>
      </c>
      <c r="T368" s="144">
        <f>S368*H368</f>
        <v>0</v>
      </c>
      <c r="AR368" s="145" t="s">
        <v>125</v>
      </c>
      <c r="AT368" s="145" t="s">
        <v>121</v>
      </c>
      <c r="AU368" s="145" t="s">
        <v>83</v>
      </c>
      <c r="AY368" s="16" t="s">
        <v>118</v>
      </c>
      <c r="BE368" s="146">
        <f>IF(N368="základní",J368,0)</f>
        <v>0</v>
      </c>
      <c r="BF368" s="146">
        <f>IF(N368="snížená",J368,0)</f>
        <v>0</v>
      </c>
      <c r="BG368" s="146">
        <f>IF(N368="zákl. přenesená",J368,0)</f>
        <v>0</v>
      </c>
      <c r="BH368" s="146">
        <f>IF(N368="sníž. přenesená",J368,0)</f>
        <v>0</v>
      </c>
      <c r="BI368" s="146">
        <f>IF(N368="nulová",J368,0)</f>
        <v>0</v>
      </c>
      <c r="BJ368" s="16" t="s">
        <v>81</v>
      </c>
      <c r="BK368" s="146">
        <f>ROUND(I368*H368,2)</f>
        <v>0</v>
      </c>
      <c r="BL368" s="16" t="s">
        <v>125</v>
      </c>
      <c r="BM368" s="145" t="s">
        <v>454</v>
      </c>
    </row>
    <row r="369" spans="2:65" s="1" customFormat="1" ht="19.5">
      <c r="B369" s="31"/>
      <c r="D369" s="147" t="s">
        <v>127</v>
      </c>
      <c r="F369" s="148" t="s">
        <v>455</v>
      </c>
      <c r="I369" s="149"/>
      <c r="L369" s="31"/>
      <c r="M369" s="150"/>
      <c r="T369" s="55"/>
      <c r="AT369" s="16" t="s">
        <v>127</v>
      </c>
      <c r="AU369" s="16" t="s">
        <v>83</v>
      </c>
    </row>
    <row r="370" spans="2:65" s="12" customFormat="1">
      <c r="B370" s="151"/>
      <c r="D370" s="147" t="s">
        <v>129</v>
      </c>
      <c r="E370" s="152" t="s">
        <v>1</v>
      </c>
      <c r="F370" s="153" t="s">
        <v>262</v>
      </c>
      <c r="H370" s="154">
        <v>5.7610000000000001</v>
      </c>
      <c r="I370" s="155"/>
      <c r="L370" s="151"/>
      <c r="M370" s="156"/>
      <c r="T370" s="157"/>
      <c r="AT370" s="152" t="s">
        <v>129</v>
      </c>
      <c r="AU370" s="152" t="s">
        <v>83</v>
      </c>
      <c r="AV370" s="12" t="s">
        <v>83</v>
      </c>
      <c r="AW370" s="12" t="s">
        <v>30</v>
      </c>
      <c r="AX370" s="12" t="s">
        <v>73</v>
      </c>
      <c r="AY370" s="152" t="s">
        <v>118</v>
      </c>
    </row>
    <row r="371" spans="2:65" s="12" customFormat="1">
      <c r="B371" s="151"/>
      <c r="D371" s="147" t="s">
        <v>129</v>
      </c>
      <c r="E371" s="152" t="s">
        <v>1</v>
      </c>
      <c r="F371" s="153" t="s">
        <v>263</v>
      </c>
      <c r="H371" s="154">
        <v>5.7670000000000003</v>
      </c>
      <c r="I371" s="155"/>
      <c r="L371" s="151"/>
      <c r="M371" s="156"/>
      <c r="T371" s="157"/>
      <c r="AT371" s="152" t="s">
        <v>129</v>
      </c>
      <c r="AU371" s="152" t="s">
        <v>83</v>
      </c>
      <c r="AV371" s="12" t="s">
        <v>83</v>
      </c>
      <c r="AW371" s="12" t="s">
        <v>30</v>
      </c>
      <c r="AX371" s="12" t="s">
        <v>73</v>
      </c>
      <c r="AY371" s="152" t="s">
        <v>118</v>
      </c>
    </row>
    <row r="372" spans="2:65" s="12" customFormat="1">
      <c r="B372" s="151"/>
      <c r="D372" s="147" t="s">
        <v>129</v>
      </c>
      <c r="E372" s="152" t="s">
        <v>1</v>
      </c>
      <c r="F372" s="153" t="s">
        <v>264</v>
      </c>
      <c r="H372" s="154">
        <v>6</v>
      </c>
      <c r="I372" s="155"/>
      <c r="L372" s="151"/>
      <c r="M372" s="156"/>
      <c r="T372" s="157"/>
      <c r="AT372" s="152" t="s">
        <v>129</v>
      </c>
      <c r="AU372" s="152" t="s">
        <v>83</v>
      </c>
      <c r="AV372" s="12" t="s">
        <v>83</v>
      </c>
      <c r="AW372" s="12" t="s">
        <v>30</v>
      </c>
      <c r="AX372" s="12" t="s">
        <v>73</v>
      </c>
      <c r="AY372" s="152" t="s">
        <v>118</v>
      </c>
    </row>
    <row r="373" spans="2:65" s="12" customFormat="1">
      <c r="B373" s="151"/>
      <c r="D373" s="147" t="s">
        <v>129</v>
      </c>
      <c r="E373" s="152" t="s">
        <v>1</v>
      </c>
      <c r="F373" s="153" t="s">
        <v>265</v>
      </c>
      <c r="H373" s="154">
        <v>5.7670000000000003</v>
      </c>
      <c r="I373" s="155"/>
      <c r="L373" s="151"/>
      <c r="M373" s="156"/>
      <c r="T373" s="157"/>
      <c r="AT373" s="152" t="s">
        <v>129</v>
      </c>
      <c r="AU373" s="152" t="s">
        <v>83</v>
      </c>
      <c r="AV373" s="12" t="s">
        <v>83</v>
      </c>
      <c r="AW373" s="12" t="s">
        <v>30</v>
      </c>
      <c r="AX373" s="12" t="s">
        <v>73</v>
      </c>
      <c r="AY373" s="152" t="s">
        <v>118</v>
      </c>
    </row>
    <row r="374" spans="2:65" s="14" customFormat="1">
      <c r="B374" s="175"/>
      <c r="D374" s="147" t="s">
        <v>129</v>
      </c>
      <c r="E374" s="176" t="s">
        <v>1</v>
      </c>
      <c r="F374" s="177" t="s">
        <v>161</v>
      </c>
      <c r="H374" s="178">
        <v>23.295000000000002</v>
      </c>
      <c r="I374" s="179"/>
      <c r="L374" s="175"/>
      <c r="M374" s="180"/>
      <c r="T374" s="181"/>
      <c r="AT374" s="176" t="s">
        <v>129</v>
      </c>
      <c r="AU374" s="176" t="s">
        <v>83</v>
      </c>
      <c r="AV374" s="14" t="s">
        <v>145</v>
      </c>
      <c r="AW374" s="14" t="s">
        <v>30</v>
      </c>
      <c r="AX374" s="14" t="s">
        <v>81</v>
      </c>
      <c r="AY374" s="176" t="s">
        <v>118</v>
      </c>
    </row>
    <row r="375" spans="2:65" s="1" customFormat="1" ht="24.2" customHeight="1">
      <c r="B375" s="132"/>
      <c r="C375" s="133" t="s">
        <v>456</v>
      </c>
      <c r="D375" s="133" t="s">
        <v>121</v>
      </c>
      <c r="E375" s="134" t="s">
        <v>457</v>
      </c>
      <c r="F375" s="135" t="s">
        <v>458</v>
      </c>
      <c r="G375" s="136" t="s">
        <v>124</v>
      </c>
      <c r="H375" s="137">
        <v>46.59</v>
      </c>
      <c r="I375" s="138"/>
      <c r="J375" s="139">
        <f>ROUND(I375*H375,2)</f>
        <v>0</v>
      </c>
      <c r="K375" s="140"/>
      <c r="L375" s="31"/>
      <c r="M375" s="141" t="s">
        <v>1</v>
      </c>
      <c r="N375" s="142" t="s">
        <v>38</v>
      </c>
      <c r="P375" s="143">
        <f>O375*H375</f>
        <v>0</v>
      </c>
      <c r="Q375" s="143">
        <v>1.7000000000000001E-4</v>
      </c>
      <c r="R375" s="143">
        <f>Q375*H375</f>
        <v>7.9203000000000016E-3</v>
      </c>
      <c r="S375" s="143">
        <v>0</v>
      </c>
      <c r="T375" s="144">
        <f>S375*H375</f>
        <v>0</v>
      </c>
      <c r="AR375" s="145" t="s">
        <v>125</v>
      </c>
      <c r="AT375" s="145" t="s">
        <v>121</v>
      </c>
      <c r="AU375" s="145" t="s">
        <v>83</v>
      </c>
      <c r="AY375" s="16" t="s">
        <v>118</v>
      </c>
      <c r="BE375" s="146">
        <f>IF(N375="základní",J375,0)</f>
        <v>0</v>
      </c>
      <c r="BF375" s="146">
        <f>IF(N375="snížená",J375,0)</f>
        <v>0</v>
      </c>
      <c r="BG375" s="146">
        <f>IF(N375="zákl. přenesená",J375,0)</f>
        <v>0</v>
      </c>
      <c r="BH375" s="146">
        <f>IF(N375="sníž. přenesená",J375,0)</f>
        <v>0</v>
      </c>
      <c r="BI375" s="146">
        <f>IF(N375="nulová",J375,0)</f>
        <v>0</v>
      </c>
      <c r="BJ375" s="16" t="s">
        <v>81</v>
      </c>
      <c r="BK375" s="146">
        <f>ROUND(I375*H375,2)</f>
        <v>0</v>
      </c>
      <c r="BL375" s="16" t="s">
        <v>125</v>
      </c>
      <c r="BM375" s="145" t="s">
        <v>459</v>
      </c>
    </row>
    <row r="376" spans="2:65" s="1" customFormat="1" ht="19.5">
      <c r="B376" s="31"/>
      <c r="D376" s="147" t="s">
        <v>127</v>
      </c>
      <c r="F376" s="148" t="s">
        <v>460</v>
      </c>
      <c r="I376" s="149"/>
      <c r="L376" s="31"/>
      <c r="M376" s="150"/>
      <c r="T376" s="55"/>
      <c r="AT376" s="16" t="s">
        <v>127</v>
      </c>
      <c r="AU376" s="16" t="s">
        <v>83</v>
      </c>
    </row>
    <row r="377" spans="2:65" s="13" customFormat="1">
      <c r="B377" s="169"/>
      <c r="D377" s="147" t="s">
        <v>129</v>
      </c>
      <c r="E377" s="170" t="s">
        <v>1</v>
      </c>
      <c r="F377" s="171" t="s">
        <v>461</v>
      </c>
      <c r="H377" s="170" t="s">
        <v>1</v>
      </c>
      <c r="I377" s="172"/>
      <c r="L377" s="169"/>
      <c r="M377" s="173"/>
      <c r="T377" s="174"/>
      <c r="AT377" s="170" t="s">
        <v>129</v>
      </c>
      <c r="AU377" s="170" t="s">
        <v>83</v>
      </c>
      <c r="AV377" s="13" t="s">
        <v>81</v>
      </c>
      <c r="AW377" s="13" t="s">
        <v>30</v>
      </c>
      <c r="AX377" s="13" t="s">
        <v>73</v>
      </c>
      <c r="AY377" s="170" t="s">
        <v>118</v>
      </c>
    </row>
    <row r="378" spans="2:65" s="12" customFormat="1">
      <c r="B378" s="151"/>
      <c r="D378" s="147" t="s">
        <v>129</v>
      </c>
      <c r="E378" s="152" t="s">
        <v>1</v>
      </c>
      <c r="F378" s="153" t="s">
        <v>462</v>
      </c>
      <c r="H378" s="154">
        <v>11.522</v>
      </c>
      <c r="I378" s="155"/>
      <c r="L378" s="151"/>
      <c r="M378" s="156"/>
      <c r="T378" s="157"/>
      <c r="AT378" s="152" t="s">
        <v>129</v>
      </c>
      <c r="AU378" s="152" t="s">
        <v>83</v>
      </c>
      <c r="AV378" s="12" t="s">
        <v>83</v>
      </c>
      <c r="AW378" s="12" t="s">
        <v>30</v>
      </c>
      <c r="AX378" s="12" t="s">
        <v>73</v>
      </c>
      <c r="AY378" s="152" t="s">
        <v>118</v>
      </c>
    </row>
    <row r="379" spans="2:65" s="12" customFormat="1">
      <c r="B379" s="151"/>
      <c r="D379" s="147" t="s">
        <v>129</v>
      </c>
      <c r="E379" s="152" t="s">
        <v>1</v>
      </c>
      <c r="F379" s="153" t="s">
        <v>463</v>
      </c>
      <c r="H379" s="154">
        <v>11.534000000000001</v>
      </c>
      <c r="I379" s="155"/>
      <c r="L379" s="151"/>
      <c r="M379" s="156"/>
      <c r="T379" s="157"/>
      <c r="AT379" s="152" t="s">
        <v>129</v>
      </c>
      <c r="AU379" s="152" t="s">
        <v>83</v>
      </c>
      <c r="AV379" s="12" t="s">
        <v>83</v>
      </c>
      <c r="AW379" s="12" t="s">
        <v>30</v>
      </c>
      <c r="AX379" s="12" t="s">
        <v>73</v>
      </c>
      <c r="AY379" s="152" t="s">
        <v>118</v>
      </c>
    </row>
    <row r="380" spans="2:65" s="12" customFormat="1">
      <c r="B380" s="151"/>
      <c r="D380" s="147" t="s">
        <v>129</v>
      </c>
      <c r="E380" s="152" t="s">
        <v>1</v>
      </c>
      <c r="F380" s="153" t="s">
        <v>464</v>
      </c>
      <c r="H380" s="154">
        <v>12</v>
      </c>
      <c r="I380" s="155"/>
      <c r="L380" s="151"/>
      <c r="M380" s="156"/>
      <c r="T380" s="157"/>
      <c r="AT380" s="152" t="s">
        <v>129</v>
      </c>
      <c r="AU380" s="152" t="s">
        <v>83</v>
      </c>
      <c r="AV380" s="12" t="s">
        <v>83</v>
      </c>
      <c r="AW380" s="12" t="s">
        <v>30</v>
      </c>
      <c r="AX380" s="12" t="s">
        <v>73</v>
      </c>
      <c r="AY380" s="152" t="s">
        <v>118</v>
      </c>
    </row>
    <row r="381" spans="2:65" s="12" customFormat="1">
      <c r="B381" s="151"/>
      <c r="D381" s="147" t="s">
        <v>129</v>
      </c>
      <c r="E381" s="152" t="s">
        <v>1</v>
      </c>
      <c r="F381" s="153" t="s">
        <v>465</v>
      </c>
      <c r="H381" s="154">
        <v>11.534000000000001</v>
      </c>
      <c r="I381" s="155"/>
      <c r="L381" s="151"/>
      <c r="M381" s="156"/>
      <c r="T381" s="157"/>
      <c r="AT381" s="152" t="s">
        <v>129</v>
      </c>
      <c r="AU381" s="152" t="s">
        <v>83</v>
      </c>
      <c r="AV381" s="12" t="s">
        <v>83</v>
      </c>
      <c r="AW381" s="12" t="s">
        <v>30</v>
      </c>
      <c r="AX381" s="12" t="s">
        <v>73</v>
      </c>
      <c r="AY381" s="152" t="s">
        <v>118</v>
      </c>
    </row>
    <row r="382" spans="2:65" s="14" customFormat="1">
      <c r="B382" s="175"/>
      <c r="D382" s="147" t="s">
        <v>129</v>
      </c>
      <c r="E382" s="176" t="s">
        <v>1</v>
      </c>
      <c r="F382" s="177" t="s">
        <v>161</v>
      </c>
      <c r="H382" s="178">
        <v>46.589999999999996</v>
      </c>
      <c r="I382" s="179"/>
      <c r="L382" s="175"/>
      <c r="M382" s="180"/>
      <c r="T382" s="181"/>
      <c r="AT382" s="176" t="s">
        <v>129</v>
      </c>
      <c r="AU382" s="176" t="s">
        <v>83</v>
      </c>
      <c r="AV382" s="14" t="s">
        <v>145</v>
      </c>
      <c r="AW382" s="14" t="s">
        <v>30</v>
      </c>
      <c r="AX382" s="14" t="s">
        <v>81</v>
      </c>
      <c r="AY382" s="176" t="s">
        <v>118</v>
      </c>
    </row>
    <row r="383" spans="2:65" s="1" customFormat="1" ht="24.2" customHeight="1">
      <c r="B383" s="132"/>
      <c r="C383" s="133" t="s">
        <v>466</v>
      </c>
      <c r="D383" s="133" t="s">
        <v>121</v>
      </c>
      <c r="E383" s="134" t="s">
        <v>467</v>
      </c>
      <c r="F383" s="135" t="s">
        <v>468</v>
      </c>
      <c r="G383" s="136" t="s">
        <v>124</v>
      </c>
      <c r="H383" s="137">
        <v>46.59</v>
      </c>
      <c r="I383" s="138"/>
      <c r="J383" s="139">
        <f>ROUND(I383*H383,2)</f>
        <v>0</v>
      </c>
      <c r="K383" s="140"/>
      <c r="L383" s="31"/>
      <c r="M383" s="141" t="s">
        <v>1</v>
      </c>
      <c r="N383" s="142" t="s">
        <v>38</v>
      </c>
      <c r="P383" s="143">
        <f>O383*H383</f>
        <v>0</v>
      </c>
      <c r="Q383" s="143">
        <v>2.9E-4</v>
      </c>
      <c r="R383" s="143">
        <f>Q383*H383</f>
        <v>1.3511100000000002E-2</v>
      </c>
      <c r="S383" s="143">
        <v>0</v>
      </c>
      <c r="T383" s="144">
        <f>S383*H383</f>
        <v>0</v>
      </c>
      <c r="AR383" s="145" t="s">
        <v>125</v>
      </c>
      <c r="AT383" s="145" t="s">
        <v>121</v>
      </c>
      <c r="AU383" s="145" t="s">
        <v>83</v>
      </c>
      <c r="AY383" s="16" t="s">
        <v>118</v>
      </c>
      <c r="BE383" s="146">
        <f>IF(N383="základní",J383,0)</f>
        <v>0</v>
      </c>
      <c r="BF383" s="146">
        <f>IF(N383="snížená",J383,0)</f>
        <v>0</v>
      </c>
      <c r="BG383" s="146">
        <f>IF(N383="zákl. přenesená",J383,0)</f>
        <v>0</v>
      </c>
      <c r="BH383" s="146">
        <f>IF(N383="sníž. přenesená",J383,0)</f>
        <v>0</v>
      </c>
      <c r="BI383" s="146">
        <f>IF(N383="nulová",J383,0)</f>
        <v>0</v>
      </c>
      <c r="BJ383" s="16" t="s">
        <v>81</v>
      </c>
      <c r="BK383" s="146">
        <f>ROUND(I383*H383,2)</f>
        <v>0</v>
      </c>
      <c r="BL383" s="16" t="s">
        <v>125</v>
      </c>
      <c r="BM383" s="145" t="s">
        <v>469</v>
      </c>
    </row>
    <row r="384" spans="2:65" s="1" customFormat="1" ht="19.5">
      <c r="B384" s="31"/>
      <c r="D384" s="147" t="s">
        <v>127</v>
      </c>
      <c r="F384" s="148" t="s">
        <v>470</v>
      </c>
      <c r="I384" s="149"/>
      <c r="L384" s="31"/>
      <c r="M384" s="150"/>
      <c r="T384" s="55"/>
      <c r="AT384" s="16" t="s">
        <v>127</v>
      </c>
      <c r="AU384" s="16" t="s">
        <v>83</v>
      </c>
    </row>
    <row r="385" spans="2:51" s="13" customFormat="1">
      <c r="B385" s="169"/>
      <c r="D385" s="147" t="s">
        <v>129</v>
      </c>
      <c r="E385" s="170" t="s">
        <v>1</v>
      </c>
      <c r="F385" s="171" t="s">
        <v>461</v>
      </c>
      <c r="H385" s="170" t="s">
        <v>1</v>
      </c>
      <c r="I385" s="172"/>
      <c r="L385" s="169"/>
      <c r="M385" s="173"/>
      <c r="T385" s="174"/>
      <c r="AT385" s="170" t="s">
        <v>129</v>
      </c>
      <c r="AU385" s="170" t="s">
        <v>83</v>
      </c>
      <c r="AV385" s="13" t="s">
        <v>81</v>
      </c>
      <c r="AW385" s="13" t="s">
        <v>30</v>
      </c>
      <c r="AX385" s="13" t="s">
        <v>73</v>
      </c>
      <c r="AY385" s="170" t="s">
        <v>118</v>
      </c>
    </row>
    <row r="386" spans="2:51" s="12" customFormat="1">
      <c r="B386" s="151"/>
      <c r="D386" s="147" t="s">
        <v>129</v>
      </c>
      <c r="E386" s="152" t="s">
        <v>1</v>
      </c>
      <c r="F386" s="153" t="s">
        <v>462</v>
      </c>
      <c r="H386" s="154">
        <v>11.522</v>
      </c>
      <c r="I386" s="155"/>
      <c r="L386" s="151"/>
      <c r="M386" s="156"/>
      <c r="T386" s="157"/>
      <c r="AT386" s="152" t="s">
        <v>129</v>
      </c>
      <c r="AU386" s="152" t="s">
        <v>83</v>
      </c>
      <c r="AV386" s="12" t="s">
        <v>83</v>
      </c>
      <c r="AW386" s="12" t="s">
        <v>30</v>
      </c>
      <c r="AX386" s="12" t="s">
        <v>73</v>
      </c>
      <c r="AY386" s="152" t="s">
        <v>118</v>
      </c>
    </row>
    <row r="387" spans="2:51" s="12" customFormat="1">
      <c r="B387" s="151"/>
      <c r="D387" s="147" t="s">
        <v>129</v>
      </c>
      <c r="E387" s="152" t="s">
        <v>1</v>
      </c>
      <c r="F387" s="153" t="s">
        <v>463</v>
      </c>
      <c r="H387" s="154">
        <v>11.534000000000001</v>
      </c>
      <c r="I387" s="155"/>
      <c r="L387" s="151"/>
      <c r="M387" s="156"/>
      <c r="T387" s="157"/>
      <c r="AT387" s="152" t="s">
        <v>129</v>
      </c>
      <c r="AU387" s="152" t="s">
        <v>83</v>
      </c>
      <c r="AV387" s="12" t="s">
        <v>83</v>
      </c>
      <c r="AW387" s="12" t="s">
        <v>30</v>
      </c>
      <c r="AX387" s="12" t="s">
        <v>73</v>
      </c>
      <c r="AY387" s="152" t="s">
        <v>118</v>
      </c>
    </row>
    <row r="388" spans="2:51" s="12" customFormat="1">
      <c r="B388" s="151"/>
      <c r="D388" s="147" t="s">
        <v>129</v>
      </c>
      <c r="E388" s="152" t="s">
        <v>1</v>
      </c>
      <c r="F388" s="153" t="s">
        <v>464</v>
      </c>
      <c r="H388" s="154">
        <v>12</v>
      </c>
      <c r="I388" s="155"/>
      <c r="L388" s="151"/>
      <c r="M388" s="156"/>
      <c r="T388" s="157"/>
      <c r="AT388" s="152" t="s">
        <v>129</v>
      </c>
      <c r="AU388" s="152" t="s">
        <v>83</v>
      </c>
      <c r="AV388" s="12" t="s">
        <v>83</v>
      </c>
      <c r="AW388" s="12" t="s">
        <v>30</v>
      </c>
      <c r="AX388" s="12" t="s">
        <v>73</v>
      </c>
      <c r="AY388" s="152" t="s">
        <v>118</v>
      </c>
    </row>
    <row r="389" spans="2:51" s="12" customFormat="1">
      <c r="B389" s="151"/>
      <c r="D389" s="147" t="s">
        <v>129</v>
      </c>
      <c r="E389" s="152" t="s">
        <v>1</v>
      </c>
      <c r="F389" s="153" t="s">
        <v>465</v>
      </c>
      <c r="H389" s="154">
        <v>11.534000000000001</v>
      </c>
      <c r="I389" s="155"/>
      <c r="L389" s="151"/>
      <c r="M389" s="156"/>
      <c r="T389" s="157"/>
      <c r="AT389" s="152" t="s">
        <v>129</v>
      </c>
      <c r="AU389" s="152" t="s">
        <v>83</v>
      </c>
      <c r="AV389" s="12" t="s">
        <v>83</v>
      </c>
      <c r="AW389" s="12" t="s">
        <v>30</v>
      </c>
      <c r="AX389" s="12" t="s">
        <v>73</v>
      </c>
      <c r="AY389" s="152" t="s">
        <v>118</v>
      </c>
    </row>
    <row r="390" spans="2:51" s="14" customFormat="1">
      <c r="B390" s="175"/>
      <c r="D390" s="147" t="s">
        <v>129</v>
      </c>
      <c r="E390" s="176" t="s">
        <v>1</v>
      </c>
      <c r="F390" s="177" t="s">
        <v>161</v>
      </c>
      <c r="H390" s="178">
        <v>46.589999999999996</v>
      </c>
      <c r="I390" s="179"/>
      <c r="L390" s="175"/>
      <c r="M390" s="182"/>
      <c r="N390" s="183"/>
      <c r="O390" s="183"/>
      <c r="P390" s="183"/>
      <c r="Q390" s="183"/>
      <c r="R390" s="183"/>
      <c r="S390" s="183"/>
      <c r="T390" s="184"/>
      <c r="AT390" s="176" t="s">
        <v>129</v>
      </c>
      <c r="AU390" s="176" t="s">
        <v>83</v>
      </c>
      <c r="AV390" s="14" t="s">
        <v>145</v>
      </c>
      <c r="AW390" s="14" t="s">
        <v>30</v>
      </c>
      <c r="AX390" s="14" t="s">
        <v>81</v>
      </c>
      <c r="AY390" s="176" t="s">
        <v>118</v>
      </c>
    </row>
    <row r="391" spans="2:51" s="1" customFormat="1" ht="6.95" customHeight="1">
      <c r="B391" s="43"/>
      <c r="C391" s="44"/>
      <c r="D391" s="44"/>
      <c r="E391" s="44"/>
      <c r="F391" s="44"/>
      <c r="G391" s="44"/>
      <c r="H391" s="44"/>
      <c r="I391" s="44"/>
      <c r="J391" s="44"/>
      <c r="K391" s="44"/>
      <c r="L391" s="31"/>
    </row>
  </sheetData>
  <autoFilter ref="C123:K390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6"/>
  <sheetViews>
    <sheetView showGridLines="0" topLeftCell="A166" workbookViewId="0">
      <selection activeCell="L2" sqref="L2:V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6" t="s">
        <v>86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87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41" t="str">
        <f>'Rekapitulace stavby'!K6</f>
        <v>Dřevěný domek Krnov</v>
      </c>
      <c r="F7" s="242"/>
      <c r="G7" s="242"/>
      <c r="H7" s="242"/>
      <c r="L7" s="19"/>
    </row>
    <row r="8" spans="2:46" s="1" customFormat="1" ht="12" customHeight="1">
      <c r="B8" s="31"/>
      <c r="D8" s="26" t="s">
        <v>88</v>
      </c>
      <c r="L8" s="31"/>
    </row>
    <row r="9" spans="2:46" s="1" customFormat="1" ht="16.5" customHeight="1">
      <c r="B9" s="31"/>
      <c r="E9" s="213" t="s">
        <v>471</v>
      </c>
      <c r="F9" s="240"/>
      <c r="G9" s="240"/>
      <c r="H9" s="240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18. 4. 2023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43" t="str">
        <f>'Rekapitulace stavby'!E14</f>
        <v>Vyplň údaj</v>
      </c>
      <c r="F18" s="232"/>
      <c r="G18" s="232"/>
      <c r="H18" s="232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36" t="s">
        <v>1</v>
      </c>
      <c r="F27" s="236"/>
      <c r="G27" s="236"/>
      <c r="H27" s="236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ROUND(J118,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ROUND((SUM(BE118:BE185)),  2)</f>
        <v>0</v>
      </c>
      <c r="I33" s="91">
        <v>0.21</v>
      </c>
      <c r="J33" s="90">
        <f>ROUND(((SUM(BE118:BE185))*I33),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ROUND((SUM(BF118:BF185)),  2)</f>
        <v>0</v>
      </c>
      <c r="I34" s="91">
        <v>0.15</v>
      </c>
      <c r="J34" s="90">
        <f>ROUND(((SUM(BF118:BF185))*I34),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ROUND((SUM(BG118:BG185)),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ROUND((SUM(BH118:BH185)),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ROUND((SUM(BI118:BI185)),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90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41" t="str">
        <f>E7</f>
        <v>Dřevěný domek Krnov</v>
      </c>
      <c r="F85" s="242"/>
      <c r="G85" s="242"/>
      <c r="H85" s="242"/>
      <c r="L85" s="31"/>
    </row>
    <row r="86" spans="2:47" s="1" customFormat="1" ht="12" customHeight="1">
      <c r="B86" s="31"/>
      <c r="C86" s="26" t="s">
        <v>88</v>
      </c>
      <c r="L86" s="31"/>
    </row>
    <row r="87" spans="2:47" s="1" customFormat="1" ht="16.5" customHeight="1">
      <c r="B87" s="31"/>
      <c r="E87" s="213" t="str">
        <f>E9</f>
        <v>02 - Elektroinstalace</v>
      </c>
      <c r="F87" s="240"/>
      <c r="G87" s="240"/>
      <c r="H87" s="240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18. 4. 2023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91</v>
      </c>
      <c r="D94" s="92"/>
      <c r="E94" s="92"/>
      <c r="F94" s="92"/>
      <c r="G94" s="92"/>
      <c r="H94" s="92"/>
      <c r="I94" s="92"/>
      <c r="J94" s="101" t="s">
        <v>92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93</v>
      </c>
      <c r="J96" s="65">
        <f>J118</f>
        <v>0</v>
      </c>
      <c r="L96" s="31"/>
      <c r="AU96" s="16" t="s">
        <v>94</v>
      </c>
    </row>
    <row r="97" spans="2:12" s="8" customFormat="1" ht="24.95" customHeight="1">
      <c r="B97" s="103"/>
      <c r="D97" s="104" t="s">
        <v>95</v>
      </c>
      <c r="E97" s="105"/>
      <c r="F97" s="105"/>
      <c r="G97" s="105"/>
      <c r="H97" s="105"/>
      <c r="I97" s="105"/>
      <c r="J97" s="106">
        <f>J119</f>
        <v>0</v>
      </c>
      <c r="L97" s="103"/>
    </row>
    <row r="98" spans="2:12" s="9" customFormat="1" ht="19.899999999999999" customHeight="1">
      <c r="B98" s="107"/>
      <c r="D98" s="108" t="s">
        <v>472</v>
      </c>
      <c r="E98" s="109"/>
      <c r="F98" s="109"/>
      <c r="G98" s="109"/>
      <c r="H98" s="109"/>
      <c r="I98" s="109"/>
      <c r="J98" s="110">
        <f>J120</f>
        <v>0</v>
      </c>
      <c r="L98" s="107"/>
    </row>
    <row r="99" spans="2:12" s="1" customFormat="1" ht="21.75" customHeight="1">
      <c r="B99" s="31"/>
      <c r="L99" s="31"/>
    </row>
    <row r="100" spans="2:12" s="1" customFormat="1" ht="6.95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1"/>
    </row>
    <row r="104" spans="2:12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1"/>
    </row>
    <row r="105" spans="2:12" s="1" customFormat="1" ht="24.95" customHeight="1">
      <c r="B105" s="31"/>
      <c r="C105" s="20" t="s">
        <v>103</v>
      </c>
      <c r="L105" s="31"/>
    </row>
    <row r="106" spans="2:12" s="1" customFormat="1" ht="6.95" customHeight="1">
      <c r="B106" s="31"/>
      <c r="L106" s="31"/>
    </row>
    <row r="107" spans="2:12" s="1" customFormat="1" ht="12" customHeight="1">
      <c r="B107" s="31"/>
      <c r="C107" s="26" t="s">
        <v>16</v>
      </c>
      <c r="L107" s="31"/>
    </row>
    <row r="108" spans="2:12" s="1" customFormat="1" ht="16.5" customHeight="1">
      <c r="B108" s="31"/>
      <c r="E108" s="241" t="str">
        <f>E7</f>
        <v>Dřevěný domek Krnov</v>
      </c>
      <c r="F108" s="242"/>
      <c r="G108" s="242"/>
      <c r="H108" s="242"/>
      <c r="L108" s="31"/>
    </row>
    <row r="109" spans="2:12" s="1" customFormat="1" ht="12" customHeight="1">
      <c r="B109" s="31"/>
      <c r="C109" s="26" t="s">
        <v>88</v>
      </c>
      <c r="L109" s="31"/>
    </row>
    <row r="110" spans="2:12" s="1" customFormat="1" ht="16.5" customHeight="1">
      <c r="B110" s="31"/>
      <c r="E110" s="213" t="str">
        <f>E9</f>
        <v>02 - Elektroinstalace</v>
      </c>
      <c r="F110" s="240"/>
      <c r="G110" s="240"/>
      <c r="H110" s="240"/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20</v>
      </c>
      <c r="F112" s="24" t="str">
        <f>F12</f>
        <v xml:space="preserve"> </v>
      </c>
      <c r="I112" s="26" t="s">
        <v>22</v>
      </c>
      <c r="J112" s="51" t="str">
        <f>IF(J12="","",J12)</f>
        <v>18. 4. 2023</v>
      </c>
      <c r="L112" s="31"/>
    </row>
    <row r="113" spans="2:65" s="1" customFormat="1" ht="6.95" customHeight="1">
      <c r="B113" s="31"/>
      <c r="L113" s="31"/>
    </row>
    <row r="114" spans="2:65" s="1" customFormat="1" ht="15.2" customHeight="1">
      <c r="B114" s="31"/>
      <c r="C114" s="26" t="s">
        <v>24</v>
      </c>
      <c r="F114" s="24" t="str">
        <f>E15</f>
        <v xml:space="preserve"> </v>
      </c>
      <c r="I114" s="26" t="s">
        <v>29</v>
      </c>
      <c r="J114" s="29" t="str">
        <f>E21</f>
        <v xml:space="preserve"> </v>
      </c>
      <c r="L114" s="31"/>
    </row>
    <row r="115" spans="2:65" s="1" customFormat="1" ht="15.2" customHeight="1">
      <c r="B115" s="31"/>
      <c r="C115" s="26" t="s">
        <v>27</v>
      </c>
      <c r="F115" s="24" t="str">
        <f>IF(E18="","",E18)</f>
        <v>Vyplň údaj</v>
      </c>
      <c r="I115" s="26" t="s">
        <v>31</v>
      </c>
      <c r="J115" s="29" t="str">
        <f>E24</f>
        <v xml:space="preserve"> </v>
      </c>
      <c r="L115" s="31"/>
    </row>
    <row r="116" spans="2:65" s="1" customFormat="1" ht="10.35" customHeight="1">
      <c r="B116" s="31"/>
      <c r="L116" s="31"/>
    </row>
    <row r="117" spans="2:65" s="10" customFormat="1" ht="29.25" customHeight="1">
      <c r="B117" s="111"/>
      <c r="C117" s="112" t="s">
        <v>104</v>
      </c>
      <c r="D117" s="113" t="s">
        <v>58</v>
      </c>
      <c r="E117" s="113" t="s">
        <v>54</v>
      </c>
      <c r="F117" s="113" t="s">
        <v>55</v>
      </c>
      <c r="G117" s="113" t="s">
        <v>105</v>
      </c>
      <c r="H117" s="113" t="s">
        <v>106</v>
      </c>
      <c r="I117" s="113" t="s">
        <v>107</v>
      </c>
      <c r="J117" s="114" t="s">
        <v>92</v>
      </c>
      <c r="K117" s="115" t="s">
        <v>108</v>
      </c>
      <c r="L117" s="111"/>
      <c r="M117" s="58" t="s">
        <v>1</v>
      </c>
      <c r="N117" s="59" t="s">
        <v>37</v>
      </c>
      <c r="O117" s="59" t="s">
        <v>109</v>
      </c>
      <c r="P117" s="59" t="s">
        <v>110</v>
      </c>
      <c r="Q117" s="59" t="s">
        <v>111</v>
      </c>
      <c r="R117" s="59" t="s">
        <v>112</v>
      </c>
      <c r="S117" s="59" t="s">
        <v>113</v>
      </c>
      <c r="T117" s="60" t="s">
        <v>114</v>
      </c>
    </row>
    <row r="118" spans="2:65" s="1" customFormat="1" ht="22.9" customHeight="1">
      <c r="B118" s="31"/>
      <c r="C118" s="63" t="s">
        <v>115</v>
      </c>
      <c r="J118" s="116">
        <f>BK118</f>
        <v>0</v>
      </c>
      <c r="L118" s="31"/>
      <c r="M118" s="61"/>
      <c r="N118" s="52"/>
      <c r="O118" s="52"/>
      <c r="P118" s="117">
        <f>P119</f>
        <v>0</v>
      </c>
      <c r="Q118" s="52"/>
      <c r="R118" s="117">
        <f>R119</f>
        <v>5.6300000000000005E-3</v>
      </c>
      <c r="S118" s="52"/>
      <c r="T118" s="118">
        <f>T119</f>
        <v>0</v>
      </c>
      <c r="AT118" s="16" t="s">
        <v>72</v>
      </c>
      <c r="AU118" s="16" t="s">
        <v>94</v>
      </c>
      <c r="BK118" s="119">
        <f>BK119</f>
        <v>0</v>
      </c>
    </row>
    <row r="119" spans="2:65" s="11" customFormat="1" ht="25.9" customHeight="1">
      <c r="B119" s="120"/>
      <c r="D119" s="121" t="s">
        <v>72</v>
      </c>
      <c r="E119" s="122" t="s">
        <v>116</v>
      </c>
      <c r="F119" s="122" t="s">
        <v>117</v>
      </c>
      <c r="I119" s="123"/>
      <c r="J119" s="124">
        <f>BK119</f>
        <v>0</v>
      </c>
      <c r="L119" s="120"/>
      <c r="M119" s="125"/>
      <c r="P119" s="126">
        <f>P120</f>
        <v>0</v>
      </c>
      <c r="R119" s="126">
        <f>R120</f>
        <v>5.6300000000000005E-3</v>
      </c>
      <c r="T119" s="127">
        <f>T120</f>
        <v>0</v>
      </c>
      <c r="AR119" s="121" t="s">
        <v>83</v>
      </c>
      <c r="AT119" s="128" t="s">
        <v>72</v>
      </c>
      <c r="AU119" s="128" t="s">
        <v>73</v>
      </c>
      <c r="AY119" s="121" t="s">
        <v>118</v>
      </c>
      <c r="BK119" s="129">
        <f>BK120</f>
        <v>0</v>
      </c>
    </row>
    <row r="120" spans="2:65" s="11" customFormat="1" ht="22.9" customHeight="1">
      <c r="B120" s="120"/>
      <c r="D120" s="121" t="s">
        <v>72</v>
      </c>
      <c r="E120" s="130" t="s">
        <v>473</v>
      </c>
      <c r="F120" s="130" t="s">
        <v>474</v>
      </c>
      <c r="I120" s="123"/>
      <c r="J120" s="131">
        <f>BK120</f>
        <v>0</v>
      </c>
      <c r="L120" s="120"/>
      <c r="M120" s="125"/>
      <c r="P120" s="126">
        <f>SUM(P121:P185)</f>
        <v>0</v>
      </c>
      <c r="R120" s="126">
        <f>SUM(R121:R185)</f>
        <v>5.6300000000000005E-3</v>
      </c>
      <c r="T120" s="127">
        <f>SUM(T121:T185)</f>
        <v>0</v>
      </c>
      <c r="AR120" s="121" t="s">
        <v>83</v>
      </c>
      <c r="AT120" s="128" t="s">
        <v>72</v>
      </c>
      <c r="AU120" s="128" t="s">
        <v>81</v>
      </c>
      <c r="AY120" s="121" t="s">
        <v>118</v>
      </c>
      <c r="BK120" s="129">
        <f>SUM(BK121:BK185)</f>
        <v>0</v>
      </c>
    </row>
    <row r="121" spans="2:65" s="1" customFormat="1" ht="24.2" customHeight="1">
      <c r="B121" s="132"/>
      <c r="C121" s="133" t="s">
        <v>81</v>
      </c>
      <c r="D121" s="133" t="s">
        <v>121</v>
      </c>
      <c r="E121" s="134" t="s">
        <v>475</v>
      </c>
      <c r="F121" s="135" t="s">
        <v>476</v>
      </c>
      <c r="G121" s="136" t="s">
        <v>170</v>
      </c>
      <c r="H121" s="137">
        <v>25</v>
      </c>
      <c r="I121" s="138"/>
      <c r="J121" s="139">
        <f>ROUND(I121*H121,2)</f>
        <v>0</v>
      </c>
      <c r="K121" s="140"/>
      <c r="L121" s="31"/>
      <c r="M121" s="141" t="s">
        <v>1</v>
      </c>
      <c r="N121" s="142" t="s">
        <v>38</v>
      </c>
      <c r="P121" s="143">
        <f>O121*H121</f>
        <v>0</v>
      </c>
      <c r="Q121" s="143">
        <v>0</v>
      </c>
      <c r="R121" s="143">
        <f>Q121*H121</f>
        <v>0</v>
      </c>
      <c r="S121" s="143">
        <v>0</v>
      </c>
      <c r="T121" s="144">
        <f>S121*H121</f>
        <v>0</v>
      </c>
      <c r="AR121" s="145" t="s">
        <v>125</v>
      </c>
      <c r="AT121" s="145" t="s">
        <v>121</v>
      </c>
      <c r="AU121" s="145" t="s">
        <v>83</v>
      </c>
      <c r="AY121" s="16" t="s">
        <v>118</v>
      </c>
      <c r="BE121" s="146">
        <f>IF(N121="základní",J121,0)</f>
        <v>0</v>
      </c>
      <c r="BF121" s="146">
        <f>IF(N121="snížená",J121,0)</f>
        <v>0</v>
      </c>
      <c r="BG121" s="146">
        <f>IF(N121="zákl. přenesená",J121,0)</f>
        <v>0</v>
      </c>
      <c r="BH121" s="146">
        <f>IF(N121="sníž. přenesená",J121,0)</f>
        <v>0</v>
      </c>
      <c r="BI121" s="146">
        <f>IF(N121="nulová",J121,0)</f>
        <v>0</v>
      </c>
      <c r="BJ121" s="16" t="s">
        <v>81</v>
      </c>
      <c r="BK121" s="146">
        <f>ROUND(I121*H121,2)</f>
        <v>0</v>
      </c>
      <c r="BL121" s="16" t="s">
        <v>125</v>
      </c>
      <c r="BM121" s="145" t="s">
        <v>477</v>
      </c>
    </row>
    <row r="122" spans="2:65" s="1" customFormat="1" ht="19.5">
      <c r="B122" s="31"/>
      <c r="D122" s="147" t="s">
        <v>127</v>
      </c>
      <c r="F122" s="148" t="s">
        <v>478</v>
      </c>
      <c r="I122" s="149"/>
      <c r="L122" s="31"/>
      <c r="M122" s="150"/>
      <c r="T122" s="55"/>
      <c r="AT122" s="16" t="s">
        <v>127</v>
      </c>
      <c r="AU122" s="16" t="s">
        <v>83</v>
      </c>
    </row>
    <row r="123" spans="2:65" s="1" customFormat="1" ht="16.5" customHeight="1">
      <c r="B123" s="132"/>
      <c r="C123" s="158" t="s">
        <v>83</v>
      </c>
      <c r="D123" s="158" t="s">
        <v>131</v>
      </c>
      <c r="E123" s="159" t="s">
        <v>479</v>
      </c>
      <c r="F123" s="160" t="s">
        <v>480</v>
      </c>
      <c r="G123" s="161" t="s">
        <v>170</v>
      </c>
      <c r="H123" s="162">
        <v>26.25</v>
      </c>
      <c r="I123" s="163"/>
      <c r="J123" s="164">
        <f>ROUND(I123*H123,2)</f>
        <v>0</v>
      </c>
      <c r="K123" s="165"/>
      <c r="L123" s="166"/>
      <c r="M123" s="167" t="s">
        <v>1</v>
      </c>
      <c r="N123" s="168" t="s">
        <v>38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134</v>
      </c>
      <c r="AT123" s="145" t="s">
        <v>131</v>
      </c>
      <c r="AU123" s="145" t="s">
        <v>83</v>
      </c>
      <c r="AY123" s="16" t="s">
        <v>118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6" t="s">
        <v>81</v>
      </c>
      <c r="BK123" s="146">
        <f>ROUND(I123*H123,2)</f>
        <v>0</v>
      </c>
      <c r="BL123" s="16" t="s">
        <v>125</v>
      </c>
      <c r="BM123" s="145" t="s">
        <v>481</v>
      </c>
    </row>
    <row r="124" spans="2:65" s="1" customFormat="1">
      <c r="B124" s="31"/>
      <c r="D124" s="147" t="s">
        <v>127</v>
      </c>
      <c r="F124" s="148" t="s">
        <v>480</v>
      </c>
      <c r="I124" s="149"/>
      <c r="L124" s="31"/>
      <c r="M124" s="150"/>
      <c r="T124" s="55"/>
      <c r="AT124" s="16" t="s">
        <v>127</v>
      </c>
      <c r="AU124" s="16" t="s">
        <v>83</v>
      </c>
    </row>
    <row r="125" spans="2:65" s="12" customFormat="1">
      <c r="B125" s="151"/>
      <c r="D125" s="147" t="s">
        <v>129</v>
      </c>
      <c r="F125" s="153" t="s">
        <v>482</v>
      </c>
      <c r="H125" s="154">
        <v>26.25</v>
      </c>
      <c r="I125" s="155"/>
      <c r="L125" s="151"/>
      <c r="M125" s="156"/>
      <c r="T125" s="157"/>
      <c r="AT125" s="152" t="s">
        <v>129</v>
      </c>
      <c r="AU125" s="152" t="s">
        <v>83</v>
      </c>
      <c r="AV125" s="12" t="s">
        <v>83</v>
      </c>
      <c r="AW125" s="12" t="s">
        <v>3</v>
      </c>
      <c r="AX125" s="12" t="s">
        <v>81</v>
      </c>
      <c r="AY125" s="152" t="s">
        <v>118</v>
      </c>
    </row>
    <row r="126" spans="2:65" s="1" customFormat="1" ht="24.2" customHeight="1">
      <c r="B126" s="132"/>
      <c r="C126" s="133" t="s">
        <v>137</v>
      </c>
      <c r="D126" s="133" t="s">
        <v>121</v>
      </c>
      <c r="E126" s="134" t="s">
        <v>483</v>
      </c>
      <c r="F126" s="135" t="s">
        <v>484</v>
      </c>
      <c r="G126" s="136" t="s">
        <v>170</v>
      </c>
      <c r="H126" s="137">
        <v>30</v>
      </c>
      <c r="I126" s="138"/>
      <c r="J126" s="139">
        <f>ROUND(I126*H126,2)</f>
        <v>0</v>
      </c>
      <c r="K126" s="140"/>
      <c r="L126" s="31"/>
      <c r="M126" s="141" t="s">
        <v>1</v>
      </c>
      <c r="N126" s="142" t="s">
        <v>38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125</v>
      </c>
      <c r="AT126" s="145" t="s">
        <v>121</v>
      </c>
      <c r="AU126" s="145" t="s">
        <v>83</v>
      </c>
      <c r="AY126" s="16" t="s">
        <v>118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6" t="s">
        <v>81</v>
      </c>
      <c r="BK126" s="146">
        <f>ROUND(I126*H126,2)</f>
        <v>0</v>
      </c>
      <c r="BL126" s="16" t="s">
        <v>125</v>
      </c>
      <c r="BM126" s="145" t="s">
        <v>485</v>
      </c>
    </row>
    <row r="127" spans="2:65" s="1" customFormat="1" ht="19.5">
      <c r="B127" s="31"/>
      <c r="D127" s="147" t="s">
        <v>127</v>
      </c>
      <c r="F127" s="148" t="s">
        <v>486</v>
      </c>
      <c r="I127" s="149"/>
      <c r="L127" s="31"/>
      <c r="M127" s="150"/>
      <c r="T127" s="55"/>
      <c r="AT127" s="16" t="s">
        <v>127</v>
      </c>
      <c r="AU127" s="16" t="s">
        <v>83</v>
      </c>
    </row>
    <row r="128" spans="2:65" s="12" customFormat="1">
      <c r="B128" s="151"/>
      <c r="D128" s="147" t="s">
        <v>129</v>
      </c>
      <c r="F128" s="153" t="s">
        <v>487</v>
      </c>
      <c r="H128" s="154">
        <v>30</v>
      </c>
      <c r="I128" s="155"/>
      <c r="L128" s="151"/>
      <c r="M128" s="156"/>
      <c r="T128" s="157"/>
      <c r="AT128" s="152" t="s">
        <v>129</v>
      </c>
      <c r="AU128" s="152" t="s">
        <v>83</v>
      </c>
      <c r="AV128" s="12" t="s">
        <v>83</v>
      </c>
      <c r="AW128" s="12" t="s">
        <v>3</v>
      </c>
      <c r="AX128" s="12" t="s">
        <v>81</v>
      </c>
      <c r="AY128" s="152" t="s">
        <v>118</v>
      </c>
    </row>
    <row r="129" spans="2:65" s="1" customFormat="1" ht="24.2" customHeight="1">
      <c r="B129" s="132"/>
      <c r="C129" s="158" t="s">
        <v>145</v>
      </c>
      <c r="D129" s="158" t="s">
        <v>131</v>
      </c>
      <c r="E129" s="159" t="s">
        <v>488</v>
      </c>
      <c r="F129" s="160" t="s">
        <v>489</v>
      </c>
      <c r="G129" s="161" t="s">
        <v>170</v>
      </c>
      <c r="H129" s="162">
        <v>34.5</v>
      </c>
      <c r="I129" s="163"/>
      <c r="J129" s="164">
        <f>ROUND(I129*H129,2)</f>
        <v>0</v>
      </c>
      <c r="K129" s="165"/>
      <c r="L129" s="166"/>
      <c r="M129" s="167" t="s">
        <v>1</v>
      </c>
      <c r="N129" s="168" t="s">
        <v>38</v>
      </c>
      <c r="P129" s="143">
        <f>O129*H129</f>
        <v>0</v>
      </c>
      <c r="Q129" s="143">
        <v>1.2E-4</v>
      </c>
      <c r="R129" s="143">
        <f>Q129*H129</f>
        <v>4.1400000000000005E-3</v>
      </c>
      <c r="S129" s="143">
        <v>0</v>
      </c>
      <c r="T129" s="144">
        <f>S129*H129</f>
        <v>0</v>
      </c>
      <c r="AR129" s="145" t="s">
        <v>134</v>
      </c>
      <c r="AT129" s="145" t="s">
        <v>131</v>
      </c>
      <c r="AU129" s="145" t="s">
        <v>83</v>
      </c>
      <c r="AY129" s="16" t="s">
        <v>118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6" t="s">
        <v>81</v>
      </c>
      <c r="BK129" s="146">
        <f>ROUND(I129*H129,2)</f>
        <v>0</v>
      </c>
      <c r="BL129" s="16" t="s">
        <v>125</v>
      </c>
      <c r="BM129" s="145" t="s">
        <v>490</v>
      </c>
    </row>
    <row r="130" spans="2:65" s="1" customFormat="1" ht="19.5">
      <c r="B130" s="31"/>
      <c r="D130" s="147" t="s">
        <v>127</v>
      </c>
      <c r="F130" s="148" t="s">
        <v>489</v>
      </c>
      <c r="I130" s="149"/>
      <c r="L130" s="31"/>
      <c r="M130" s="150"/>
      <c r="T130" s="55"/>
      <c r="AT130" s="16" t="s">
        <v>127</v>
      </c>
      <c r="AU130" s="16" t="s">
        <v>83</v>
      </c>
    </row>
    <row r="131" spans="2:65" s="12" customFormat="1">
      <c r="B131" s="151"/>
      <c r="D131" s="147" t="s">
        <v>129</v>
      </c>
      <c r="F131" s="153" t="s">
        <v>491</v>
      </c>
      <c r="H131" s="154">
        <v>34.5</v>
      </c>
      <c r="I131" s="155"/>
      <c r="L131" s="151"/>
      <c r="M131" s="156"/>
      <c r="T131" s="157"/>
      <c r="AT131" s="152" t="s">
        <v>129</v>
      </c>
      <c r="AU131" s="152" t="s">
        <v>83</v>
      </c>
      <c r="AV131" s="12" t="s">
        <v>83</v>
      </c>
      <c r="AW131" s="12" t="s">
        <v>3</v>
      </c>
      <c r="AX131" s="12" t="s">
        <v>81</v>
      </c>
      <c r="AY131" s="152" t="s">
        <v>118</v>
      </c>
    </row>
    <row r="132" spans="2:65" s="1" customFormat="1" ht="24.2" customHeight="1">
      <c r="B132" s="132"/>
      <c r="C132" s="133" t="s">
        <v>162</v>
      </c>
      <c r="D132" s="133" t="s">
        <v>121</v>
      </c>
      <c r="E132" s="134" t="s">
        <v>492</v>
      </c>
      <c r="F132" s="135" t="s">
        <v>493</v>
      </c>
      <c r="G132" s="136" t="s">
        <v>308</v>
      </c>
      <c r="H132" s="137">
        <v>1</v>
      </c>
      <c r="I132" s="138"/>
      <c r="J132" s="139">
        <f>ROUND(I132*H132,2)</f>
        <v>0</v>
      </c>
      <c r="K132" s="140"/>
      <c r="L132" s="31"/>
      <c r="M132" s="141" t="s">
        <v>1</v>
      </c>
      <c r="N132" s="142" t="s">
        <v>38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125</v>
      </c>
      <c r="AT132" s="145" t="s">
        <v>121</v>
      </c>
      <c r="AU132" s="145" t="s">
        <v>83</v>
      </c>
      <c r="AY132" s="16" t="s">
        <v>118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6" t="s">
        <v>81</v>
      </c>
      <c r="BK132" s="146">
        <f>ROUND(I132*H132,2)</f>
        <v>0</v>
      </c>
      <c r="BL132" s="16" t="s">
        <v>125</v>
      </c>
      <c r="BM132" s="145" t="s">
        <v>494</v>
      </c>
    </row>
    <row r="133" spans="2:65" s="1" customFormat="1" ht="19.5">
      <c r="B133" s="31"/>
      <c r="D133" s="147" t="s">
        <v>127</v>
      </c>
      <c r="F133" s="148" t="s">
        <v>495</v>
      </c>
      <c r="I133" s="149"/>
      <c r="L133" s="31"/>
      <c r="M133" s="150"/>
      <c r="T133" s="55"/>
      <c r="AT133" s="16" t="s">
        <v>127</v>
      </c>
      <c r="AU133" s="16" t="s">
        <v>83</v>
      </c>
    </row>
    <row r="134" spans="2:65" s="1" customFormat="1" ht="24.2" customHeight="1">
      <c r="B134" s="132"/>
      <c r="C134" s="158" t="s">
        <v>167</v>
      </c>
      <c r="D134" s="158" t="s">
        <v>131</v>
      </c>
      <c r="E134" s="159" t="s">
        <v>496</v>
      </c>
      <c r="F134" s="160" t="s">
        <v>497</v>
      </c>
      <c r="G134" s="161" t="s">
        <v>308</v>
      </c>
      <c r="H134" s="162">
        <v>1</v>
      </c>
      <c r="I134" s="163"/>
      <c r="J134" s="164">
        <f>ROUND(I134*H134,2)</f>
        <v>0</v>
      </c>
      <c r="K134" s="165"/>
      <c r="L134" s="166"/>
      <c r="M134" s="167" t="s">
        <v>1</v>
      </c>
      <c r="N134" s="168" t="s">
        <v>38</v>
      </c>
      <c r="P134" s="143">
        <f>O134*H134</f>
        <v>0</v>
      </c>
      <c r="Q134" s="143">
        <v>1.4E-3</v>
      </c>
      <c r="R134" s="143">
        <f>Q134*H134</f>
        <v>1.4E-3</v>
      </c>
      <c r="S134" s="143">
        <v>0</v>
      </c>
      <c r="T134" s="144">
        <f>S134*H134</f>
        <v>0</v>
      </c>
      <c r="AR134" s="145" t="s">
        <v>134</v>
      </c>
      <c r="AT134" s="145" t="s">
        <v>131</v>
      </c>
      <c r="AU134" s="145" t="s">
        <v>83</v>
      </c>
      <c r="AY134" s="16" t="s">
        <v>118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6" t="s">
        <v>81</v>
      </c>
      <c r="BK134" s="146">
        <f>ROUND(I134*H134,2)</f>
        <v>0</v>
      </c>
      <c r="BL134" s="16" t="s">
        <v>125</v>
      </c>
      <c r="BM134" s="145" t="s">
        <v>498</v>
      </c>
    </row>
    <row r="135" spans="2:65" s="1" customFormat="1">
      <c r="B135" s="31"/>
      <c r="D135" s="147" t="s">
        <v>127</v>
      </c>
      <c r="F135" s="148" t="s">
        <v>497</v>
      </c>
      <c r="I135" s="149"/>
      <c r="L135" s="31"/>
      <c r="M135" s="150"/>
      <c r="T135" s="55"/>
      <c r="AT135" s="16" t="s">
        <v>127</v>
      </c>
      <c r="AU135" s="16" t="s">
        <v>83</v>
      </c>
    </row>
    <row r="136" spans="2:65" s="1" customFormat="1" ht="24.2" customHeight="1">
      <c r="B136" s="132"/>
      <c r="C136" s="133" t="s">
        <v>201</v>
      </c>
      <c r="D136" s="133" t="s">
        <v>121</v>
      </c>
      <c r="E136" s="134" t="s">
        <v>499</v>
      </c>
      <c r="F136" s="135" t="s">
        <v>500</v>
      </c>
      <c r="G136" s="136" t="s">
        <v>308</v>
      </c>
      <c r="H136" s="137">
        <v>1</v>
      </c>
      <c r="I136" s="138"/>
      <c r="J136" s="139">
        <f>ROUND(I136*H136,2)</f>
        <v>0</v>
      </c>
      <c r="K136" s="140"/>
      <c r="L136" s="31"/>
      <c r="M136" s="141" t="s">
        <v>1</v>
      </c>
      <c r="N136" s="142" t="s">
        <v>38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125</v>
      </c>
      <c r="AT136" s="145" t="s">
        <v>121</v>
      </c>
      <c r="AU136" s="145" t="s">
        <v>83</v>
      </c>
      <c r="AY136" s="16" t="s">
        <v>118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6" t="s">
        <v>81</v>
      </c>
      <c r="BK136" s="146">
        <f>ROUND(I136*H136,2)</f>
        <v>0</v>
      </c>
      <c r="BL136" s="16" t="s">
        <v>125</v>
      </c>
      <c r="BM136" s="145" t="s">
        <v>501</v>
      </c>
    </row>
    <row r="137" spans="2:65" s="1" customFormat="1" ht="29.25">
      <c r="B137" s="31"/>
      <c r="D137" s="147" t="s">
        <v>127</v>
      </c>
      <c r="F137" s="148" t="s">
        <v>502</v>
      </c>
      <c r="I137" s="149"/>
      <c r="L137" s="31"/>
      <c r="M137" s="150"/>
      <c r="T137" s="55"/>
      <c r="AT137" s="16" t="s">
        <v>127</v>
      </c>
      <c r="AU137" s="16" t="s">
        <v>83</v>
      </c>
    </row>
    <row r="138" spans="2:65" s="1" customFormat="1" ht="16.5" customHeight="1">
      <c r="B138" s="132"/>
      <c r="C138" s="158" t="s">
        <v>206</v>
      </c>
      <c r="D138" s="158" t="s">
        <v>131</v>
      </c>
      <c r="E138" s="159" t="s">
        <v>503</v>
      </c>
      <c r="F138" s="160" t="s">
        <v>504</v>
      </c>
      <c r="G138" s="161" t="s">
        <v>308</v>
      </c>
      <c r="H138" s="162">
        <v>1</v>
      </c>
      <c r="I138" s="163"/>
      <c r="J138" s="164">
        <f>ROUND(I138*H138,2)</f>
        <v>0</v>
      </c>
      <c r="K138" s="165"/>
      <c r="L138" s="166"/>
      <c r="M138" s="167" t="s">
        <v>1</v>
      </c>
      <c r="N138" s="168" t="s">
        <v>38</v>
      </c>
      <c r="P138" s="143">
        <f>O138*H138</f>
        <v>0</v>
      </c>
      <c r="Q138" s="143">
        <v>9.0000000000000006E-5</v>
      </c>
      <c r="R138" s="143">
        <f>Q138*H138</f>
        <v>9.0000000000000006E-5</v>
      </c>
      <c r="S138" s="143">
        <v>0</v>
      </c>
      <c r="T138" s="144">
        <f>S138*H138</f>
        <v>0</v>
      </c>
      <c r="AR138" s="145" t="s">
        <v>134</v>
      </c>
      <c r="AT138" s="145" t="s">
        <v>131</v>
      </c>
      <c r="AU138" s="145" t="s">
        <v>83</v>
      </c>
      <c r="AY138" s="16" t="s">
        <v>118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6" t="s">
        <v>81</v>
      </c>
      <c r="BK138" s="146">
        <f>ROUND(I138*H138,2)</f>
        <v>0</v>
      </c>
      <c r="BL138" s="16" t="s">
        <v>125</v>
      </c>
      <c r="BM138" s="145" t="s">
        <v>505</v>
      </c>
    </row>
    <row r="139" spans="2:65" s="1" customFormat="1">
      <c r="B139" s="31"/>
      <c r="D139" s="147" t="s">
        <v>127</v>
      </c>
      <c r="F139" s="148" t="s">
        <v>504</v>
      </c>
      <c r="I139" s="149"/>
      <c r="L139" s="31"/>
      <c r="M139" s="150"/>
      <c r="T139" s="55"/>
      <c r="AT139" s="16" t="s">
        <v>127</v>
      </c>
      <c r="AU139" s="16" t="s">
        <v>83</v>
      </c>
    </row>
    <row r="140" spans="2:65" s="1" customFormat="1" ht="24.2" customHeight="1">
      <c r="B140" s="132"/>
      <c r="C140" s="133" t="s">
        <v>217</v>
      </c>
      <c r="D140" s="133" t="s">
        <v>121</v>
      </c>
      <c r="E140" s="134" t="s">
        <v>506</v>
      </c>
      <c r="F140" s="135" t="s">
        <v>507</v>
      </c>
      <c r="G140" s="136" t="s">
        <v>308</v>
      </c>
      <c r="H140" s="137">
        <v>7</v>
      </c>
      <c r="I140" s="138"/>
      <c r="J140" s="139">
        <f>ROUND(I140*H140,2)</f>
        <v>0</v>
      </c>
      <c r="K140" s="140"/>
      <c r="L140" s="31"/>
      <c r="M140" s="141" t="s">
        <v>1</v>
      </c>
      <c r="N140" s="142" t="s">
        <v>38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125</v>
      </c>
      <c r="AT140" s="145" t="s">
        <v>121</v>
      </c>
      <c r="AU140" s="145" t="s">
        <v>83</v>
      </c>
      <c r="AY140" s="16" t="s">
        <v>118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6" t="s">
        <v>81</v>
      </c>
      <c r="BK140" s="146">
        <f>ROUND(I140*H140,2)</f>
        <v>0</v>
      </c>
      <c r="BL140" s="16" t="s">
        <v>125</v>
      </c>
      <c r="BM140" s="145" t="s">
        <v>508</v>
      </c>
    </row>
    <row r="141" spans="2:65" s="1" customFormat="1" ht="19.5">
      <c r="B141" s="31"/>
      <c r="D141" s="147" t="s">
        <v>127</v>
      </c>
      <c r="F141" s="148" t="s">
        <v>509</v>
      </c>
      <c r="I141" s="149"/>
      <c r="L141" s="31"/>
      <c r="M141" s="150"/>
      <c r="T141" s="55"/>
      <c r="AT141" s="16" t="s">
        <v>127</v>
      </c>
      <c r="AU141" s="16" t="s">
        <v>83</v>
      </c>
    </row>
    <row r="142" spans="2:65" s="1" customFormat="1" ht="24.2" customHeight="1">
      <c r="B142" s="132"/>
      <c r="C142" s="158" t="s">
        <v>220</v>
      </c>
      <c r="D142" s="158" t="s">
        <v>131</v>
      </c>
      <c r="E142" s="159" t="s">
        <v>510</v>
      </c>
      <c r="F142" s="160" t="s">
        <v>511</v>
      </c>
      <c r="G142" s="161" t="s">
        <v>308</v>
      </c>
      <c r="H142" s="162">
        <v>7</v>
      </c>
      <c r="I142" s="163"/>
      <c r="J142" s="164">
        <f>ROUND(I142*H142,2)</f>
        <v>0</v>
      </c>
      <c r="K142" s="165"/>
      <c r="L142" s="166"/>
      <c r="M142" s="167" t="s">
        <v>1</v>
      </c>
      <c r="N142" s="168" t="s">
        <v>38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134</v>
      </c>
      <c r="AT142" s="145" t="s">
        <v>131</v>
      </c>
      <c r="AU142" s="145" t="s">
        <v>83</v>
      </c>
      <c r="AY142" s="16" t="s">
        <v>118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6" t="s">
        <v>81</v>
      </c>
      <c r="BK142" s="146">
        <f>ROUND(I142*H142,2)</f>
        <v>0</v>
      </c>
      <c r="BL142" s="16" t="s">
        <v>125</v>
      </c>
      <c r="BM142" s="145" t="s">
        <v>512</v>
      </c>
    </row>
    <row r="143" spans="2:65" s="1" customFormat="1" ht="19.5">
      <c r="B143" s="31"/>
      <c r="D143" s="147" t="s">
        <v>127</v>
      </c>
      <c r="F143" s="148" t="s">
        <v>511</v>
      </c>
      <c r="I143" s="149"/>
      <c r="L143" s="31"/>
      <c r="M143" s="150"/>
      <c r="T143" s="55"/>
      <c r="AT143" s="16" t="s">
        <v>127</v>
      </c>
      <c r="AU143" s="16" t="s">
        <v>83</v>
      </c>
    </row>
    <row r="144" spans="2:65" s="1" customFormat="1" ht="33" customHeight="1">
      <c r="B144" s="132"/>
      <c r="C144" s="133" t="s">
        <v>225</v>
      </c>
      <c r="D144" s="133" t="s">
        <v>121</v>
      </c>
      <c r="E144" s="134" t="s">
        <v>513</v>
      </c>
      <c r="F144" s="135" t="s">
        <v>514</v>
      </c>
      <c r="G144" s="136" t="s">
        <v>308</v>
      </c>
      <c r="H144" s="137">
        <v>1</v>
      </c>
      <c r="I144" s="138"/>
      <c r="J144" s="139">
        <f>ROUND(I144*H144,2)</f>
        <v>0</v>
      </c>
      <c r="K144" s="140"/>
      <c r="L144" s="31"/>
      <c r="M144" s="141" t="s">
        <v>1</v>
      </c>
      <c r="N144" s="142" t="s">
        <v>38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125</v>
      </c>
      <c r="AT144" s="145" t="s">
        <v>121</v>
      </c>
      <c r="AU144" s="145" t="s">
        <v>83</v>
      </c>
      <c r="AY144" s="16" t="s">
        <v>118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6" t="s">
        <v>81</v>
      </c>
      <c r="BK144" s="146">
        <f>ROUND(I144*H144,2)</f>
        <v>0</v>
      </c>
      <c r="BL144" s="16" t="s">
        <v>125</v>
      </c>
      <c r="BM144" s="145" t="s">
        <v>515</v>
      </c>
    </row>
    <row r="145" spans="2:65" s="1" customFormat="1" ht="19.5">
      <c r="B145" s="31"/>
      <c r="D145" s="147" t="s">
        <v>127</v>
      </c>
      <c r="F145" s="148" t="s">
        <v>516</v>
      </c>
      <c r="I145" s="149"/>
      <c r="L145" s="31"/>
      <c r="M145" s="150"/>
      <c r="T145" s="55"/>
      <c r="AT145" s="16" t="s">
        <v>127</v>
      </c>
      <c r="AU145" s="16" t="s">
        <v>83</v>
      </c>
    </row>
    <row r="146" spans="2:65" s="1" customFormat="1" ht="16.5" customHeight="1">
      <c r="B146" s="132"/>
      <c r="C146" s="158" t="s">
        <v>230</v>
      </c>
      <c r="D146" s="158" t="s">
        <v>131</v>
      </c>
      <c r="E146" s="159" t="s">
        <v>517</v>
      </c>
      <c r="F146" s="160" t="s">
        <v>518</v>
      </c>
      <c r="G146" s="161" t="s">
        <v>1</v>
      </c>
      <c r="H146" s="162">
        <v>1</v>
      </c>
      <c r="I146" s="163"/>
      <c r="J146" s="164">
        <f>ROUND(I146*H146,2)</f>
        <v>0</v>
      </c>
      <c r="K146" s="165"/>
      <c r="L146" s="166"/>
      <c r="M146" s="167" t="s">
        <v>1</v>
      </c>
      <c r="N146" s="168" t="s">
        <v>38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134</v>
      </c>
      <c r="AT146" s="145" t="s">
        <v>131</v>
      </c>
      <c r="AU146" s="145" t="s">
        <v>83</v>
      </c>
      <c r="AY146" s="16" t="s">
        <v>118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6" t="s">
        <v>81</v>
      </c>
      <c r="BK146" s="146">
        <f>ROUND(I146*H146,2)</f>
        <v>0</v>
      </c>
      <c r="BL146" s="16" t="s">
        <v>125</v>
      </c>
      <c r="BM146" s="145" t="s">
        <v>519</v>
      </c>
    </row>
    <row r="147" spans="2:65" s="1" customFormat="1">
      <c r="B147" s="31"/>
      <c r="D147" s="147" t="s">
        <v>127</v>
      </c>
      <c r="F147" s="148" t="s">
        <v>518</v>
      </c>
      <c r="I147" s="149"/>
      <c r="L147" s="31"/>
      <c r="M147" s="150"/>
      <c r="T147" s="55"/>
      <c r="AT147" s="16" t="s">
        <v>127</v>
      </c>
      <c r="AU147" s="16" t="s">
        <v>83</v>
      </c>
    </row>
    <row r="148" spans="2:65" s="1" customFormat="1" ht="24.2" customHeight="1">
      <c r="B148" s="132"/>
      <c r="C148" s="133" t="s">
        <v>240</v>
      </c>
      <c r="D148" s="133" t="s">
        <v>121</v>
      </c>
      <c r="E148" s="134" t="s">
        <v>520</v>
      </c>
      <c r="F148" s="135" t="s">
        <v>521</v>
      </c>
      <c r="G148" s="136" t="s">
        <v>308</v>
      </c>
      <c r="H148" s="137">
        <v>5</v>
      </c>
      <c r="I148" s="138"/>
      <c r="J148" s="139">
        <f>ROUND(I148*H148,2)</f>
        <v>0</v>
      </c>
      <c r="K148" s="140"/>
      <c r="L148" s="31"/>
      <c r="M148" s="141" t="s">
        <v>1</v>
      </c>
      <c r="N148" s="142" t="s">
        <v>38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5" t="s">
        <v>125</v>
      </c>
      <c r="AT148" s="145" t="s">
        <v>121</v>
      </c>
      <c r="AU148" s="145" t="s">
        <v>83</v>
      </c>
      <c r="AY148" s="16" t="s">
        <v>118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6" t="s">
        <v>81</v>
      </c>
      <c r="BK148" s="146">
        <f>ROUND(I148*H148,2)</f>
        <v>0</v>
      </c>
      <c r="BL148" s="16" t="s">
        <v>125</v>
      </c>
      <c r="BM148" s="145" t="s">
        <v>522</v>
      </c>
    </row>
    <row r="149" spans="2:65" s="1" customFormat="1" ht="19.5">
      <c r="B149" s="31"/>
      <c r="D149" s="147" t="s">
        <v>127</v>
      </c>
      <c r="F149" s="148" t="s">
        <v>523</v>
      </c>
      <c r="I149" s="149"/>
      <c r="L149" s="31"/>
      <c r="M149" s="150"/>
      <c r="T149" s="55"/>
      <c r="AT149" s="16" t="s">
        <v>127</v>
      </c>
      <c r="AU149" s="16" t="s">
        <v>83</v>
      </c>
    </row>
    <row r="150" spans="2:65" s="1" customFormat="1" ht="16.5" customHeight="1">
      <c r="B150" s="132"/>
      <c r="C150" s="158" t="s">
        <v>243</v>
      </c>
      <c r="D150" s="158" t="s">
        <v>131</v>
      </c>
      <c r="E150" s="159" t="s">
        <v>524</v>
      </c>
      <c r="F150" s="160" t="s">
        <v>525</v>
      </c>
      <c r="G150" s="161" t="s">
        <v>308</v>
      </c>
      <c r="H150" s="162">
        <v>4</v>
      </c>
      <c r="I150" s="163"/>
      <c r="J150" s="164">
        <f>ROUND(I150*H150,2)</f>
        <v>0</v>
      </c>
      <c r="K150" s="165"/>
      <c r="L150" s="166"/>
      <c r="M150" s="167" t="s">
        <v>1</v>
      </c>
      <c r="N150" s="168" t="s">
        <v>38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134</v>
      </c>
      <c r="AT150" s="145" t="s">
        <v>131</v>
      </c>
      <c r="AU150" s="145" t="s">
        <v>83</v>
      </c>
      <c r="AY150" s="16" t="s">
        <v>118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6" t="s">
        <v>81</v>
      </c>
      <c r="BK150" s="146">
        <f>ROUND(I150*H150,2)</f>
        <v>0</v>
      </c>
      <c r="BL150" s="16" t="s">
        <v>125</v>
      </c>
      <c r="BM150" s="145" t="s">
        <v>526</v>
      </c>
    </row>
    <row r="151" spans="2:65" s="1" customFormat="1">
      <c r="B151" s="31"/>
      <c r="D151" s="147" t="s">
        <v>127</v>
      </c>
      <c r="F151" s="148" t="s">
        <v>525</v>
      </c>
      <c r="I151" s="149"/>
      <c r="L151" s="31"/>
      <c r="M151" s="150"/>
      <c r="T151" s="55"/>
      <c r="AT151" s="16" t="s">
        <v>127</v>
      </c>
      <c r="AU151" s="16" t="s">
        <v>83</v>
      </c>
    </row>
    <row r="152" spans="2:65" s="1" customFormat="1" ht="16.5" customHeight="1">
      <c r="B152" s="132"/>
      <c r="C152" s="158" t="s">
        <v>8</v>
      </c>
      <c r="D152" s="158" t="s">
        <v>131</v>
      </c>
      <c r="E152" s="159" t="s">
        <v>527</v>
      </c>
      <c r="F152" s="160" t="s">
        <v>528</v>
      </c>
      <c r="G152" s="161" t="s">
        <v>308</v>
      </c>
      <c r="H152" s="162">
        <v>1</v>
      </c>
      <c r="I152" s="163"/>
      <c r="J152" s="164">
        <f>ROUND(I152*H152,2)</f>
        <v>0</v>
      </c>
      <c r="K152" s="165"/>
      <c r="L152" s="166"/>
      <c r="M152" s="167" t="s">
        <v>1</v>
      </c>
      <c r="N152" s="168" t="s">
        <v>38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134</v>
      </c>
      <c r="AT152" s="145" t="s">
        <v>131</v>
      </c>
      <c r="AU152" s="145" t="s">
        <v>83</v>
      </c>
      <c r="AY152" s="16" t="s">
        <v>118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6" t="s">
        <v>81</v>
      </c>
      <c r="BK152" s="146">
        <f>ROUND(I152*H152,2)</f>
        <v>0</v>
      </c>
      <c r="BL152" s="16" t="s">
        <v>125</v>
      </c>
      <c r="BM152" s="145" t="s">
        <v>529</v>
      </c>
    </row>
    <row r="153" spans="2:65" s="1" customFormat="1">
      <c r="B153" s="31"/>
      <c r="D153" s="147" t="s">
        <v>127</v>
      </c>
      <c r="F153" s="148" t="s">
        <v>525</v>
      </c>
      <c r="I153" s="149"/>
      <c r="L153" s="31"/>
      <c r="M153" s="150"/>
      <c r="T153" s="55"/>
      <c r="AT153" s="16" t="s">
        <v>127</v>
      </c>
      <c r="AU153" s="16" t="s">
        <v>83</v>
      </c>
    </row>
    <row r="154" spans="2:65" s="1" customFormat="1" ht="24.2" customHeight="1">
      <c r="B154" s="132"/>
      <c r="C154" s="133" t="s">
        <v>125</v>
      </c>
      <c r="D154" s="133" t="s">
        <v>121</v>
      </c>
      <c r="E154" s="134" t="s">
        <v>530</v>
      </c>
      <c r="F154" s="135" t="s">
        <v>531</v>
      </c>
      <c r="G154" s="136" t="s">
        <v>308</v>
      </c>
      <c r="H154" s="137">
        <v>1</v>
      </c>
      <c r="I154" s="138"/>
      <c r="J154" s="139">
        <f>ROUND(I154*H154,2)</f>
        <v>0</v>
      </c>
      <c r="K154" s="140"/>
      <c r="L154" s="31"/>
      <c r="M154" s="141" t="s">
        <v>1</v>
      </c>
      <c r="N154" s="142" t="s">
        <v>38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125</v>
      </c>
      <c r="AT154" s="145" t="s">
        <v>121</v>
      </c>
      <c r="AU154" s="145" t="s">
        <v>83</v>
      </c>
      <c r="AY154" s="16" t="s">
        <v>118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6" t="s">
        <v>81</v>
      </c>
      <c r="BK154" s="146">
        <f>ROUND(I154*H154,2)</f>
        <v>0</v>
      </c>
      <c r="BL154" s="16" t="s">
        <v>125</v>
      </c>
      <c r="BM154" s="145" t="s">
        <v>532</v>
      </c>
    </row>
    <row r="155" spans="2:65" s="1" customFormat="1">
      <c r="B155" s="31"/>
      <c r="D155" s="147" t="s">
        <v>127</v>
      </c>
      <c r="F155" s="148" t="s">
        <v>533</v>
      </c>
      <c r="I155" s="149"/>
      <c r="L155" s="31"/>
      <c r="M155" s="150"/>
      <c r="T155" s="55"/>
      <c r="AT155" s="16" t="s">
        <v>127</v>
      </c>
      <c r="AU155" s="16" t="s">
        <v>83</v>
      </c>
    </row>
    <row r="156" spans="2:65" s="1" customFormat="1" ht="16.5" customHeight="1">
      <c r="B156" s="132"/>
      <c r="C156" s="158" t="s">
        <v>257</v>
      </c>
      <c r="D156" s="158" t="s">
        <v>131</v>
      </c>
      <c r="E156" s="159" t="s">
        <v>534</v>
      </c>
      <c r="F156" s="160" t="s">
        <v>535</v>
      </c>
      <c r="G156" s="161" t="s">
        <v>308</v>
      </c>
      <c r="H156" s="162">
        <v>1</v>
      </c>
      <c r="I156" s="163"/>
      <c r="J156" s="164">
        <f>ROUND(I156*H156,2)</f>
        <v>0</v>
      </c>
      <c r="K156" s="165"/>
      <c r="L156" s="166"/>
      <c r="M156" s="167" t="s">
        <v>1</v>
      </c>
      <c r="N156" s="168" t="s">
        <v>38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134</v>
      </c>
      <c r="AT156" s="145" t="s">
        <v>131</v>
      </c>
      <c r="AU156" s="145" t="s">
        <v>83</v>
      </c>
      <c r="AY156" s="16" t="s">
        <v>118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6" t="s">
        <v>81</v>
      </c>
      <c r="BK156" s="146">
        <f>ROUND(I156*H156,2)</f>
        <v>0</v>
      </c>
      <c r="BL156" s="16" t="s">
        <v>125</v>
      </c>
      <c r="BM156" s="145" t="s">
        <v>536</v>
      </c>
    </row>
    <row r="157" spans="2:65" s="1" customFormat="1">
      <c r="B157" s="31"/>
      <c r="D157" s="147" t="s">
        <v>127</v>
      </c>
      <c r="F157" s="148" t="s">
        <v>535</v>
      </c>
      <c r="I157" s="149"/>
      <c r="L157" s="31"/>
      <c r="M157" s="150"/>
      <c r="T157" s="55"/>
      <c r="AT157" s="16" t="s">
        <v>127</v>
      </c>
      <c r="AU157" s="16" t="s">
        <v>83</v>
      </c>
    </row>
    <row r="158" spans="2:65" s="1" customFormat="1" ht="24.2" customHeight="1">
      <c r="B158" s="132"/>
      <c r="C158" s="133" t="s">
        <v>266</v>
      </c>
      <c r="D158" s="133" t="s">
        <v>121</v>
      </c>
      <c r="E158" s="134" t="s">
        <v>537</v>
      </c>
      <c r="F158" s="135" t="s">
        <v>538</v>
      </c>
      <c r="G158" s="136" t="s">
        <v>308</v>
      </c>
      <c r="H158" s="137">
        <v>1</v>
      </c>
      <c r="I158" s="138"/>
      <c r="J158" s="139">
        <f>ROUND(I158*H158,2)</f>
        <v>0</v>
      </c>
      <c r="K158" s="140"/>
      <c r="L158" s="31"/>
      <c r="M158" s="141" t="s">
        <v>1</v>
      </c>
      <c r="N158" s="142" t="s">
        <v>38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AR158" s="145" t="s">
        <v>125</v>
      </c>
      <c r="AT158" s="145" t="s">
        <v>121</v>
      </c>
      <c r="AU158" s="145" t="s">
        <v>83</v>
      </c>
      <c r="AY158" s="16" t="s">
        <v>118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6" t="s">
        <v>81</v>
      </c>
      <c r="BK158" s="146">
        <f>ROUND(I158*H158,2)</f>
        <v>0</v>
      </c>
      <c r="BL158" s="16" t="s">
        <v>125</v>
      </c>
      <c r="BM158" s="145" t="s">
        <v>539</v>
      </c>
    </row>
    <row r="159" spans="2:65" s="1" customFormat="1" ht="19.5">
      <c r="B159" s="31"/>
      <c r="D159" s="147" t="s">
        <v>127</v>
      </c>
      <c r="F159" s="148" t="s">
        <v>540</v>
      </c>
      <c r="I159" s="149"/>
      <c r="L159" s="31"/>
      <c r="M159" s="150"/>
      <c r="T159" s="55"/>
      <c r="AT159" s="16" t="s">
        <v>127</v>
      </c>
      <c r="AU159" s="16" t="s">
        <v>83</v>
      </c>
    </row>
    <row r="160" spans="2:65" s="1" customFormat="1" ht="16.5" customHeight="1">
      <c r="B160" s="132"/>
      <c r="C160" s="158" t="s">
        <v>272</v>
      </c>
      <c r="D160" s="158" t="s">
        <v>131</v>
      </c>
      <c r="E160" s="159" t="s">
        <v>541</v>
      </c>
      <c r="F160" s="160" t="s">
        <v>542</v>
      </c>
      <c r="G160" s="161" t="s">
        <v>1</v>
      </c>
      <c r="H160" s="162">
        <v>1</v>
      </c>
      <c r="I160" s="163"/>
      <c r="J160" s="164">
        <f>ROUND(I160*H160,2)</f>
        <v>0</v>
      </c>
      <c r="K160" s="165"/>
      <c r="L160" s="166"/>
      <c r="M160" s="167" t="s">
        <v>1</v>
      </c>
      <c r="N160" s="168" t="s">
        <v>38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134</v>
      </c>
      <c r="AT160" s="145" t="s">
        <v>131</v>
      </c>
      <c r="AU160" s="145" t="s">
        <v>83</v>
      </c>
      <c r="AY160" s="16" t="s">
        <v>118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6" t="s">
        <v>81</v>
      </c>
      <c r="BK160" s="146">
        <f>ROUND(I160*H160,2)</f>
        <v>0</v>
      </c>
      <c r="BL160" s="16" t="s">
        <v>125</v>
      </c>
      <c r="BM160" s="145" t="s">
        <v>543</v>
      </c>
    </row>
    <row r="161" spans="2:65" s="1" customFormat="1">
      <c r="B161" s="31"/>
      <c r="D161" s="147" t="s">
        <v>127</v>
      </c>
      <c r="F161" s="148" t="s">
        <v>542</v>
      </c>
      <c r="I161" s="149"/>
      <c r="L161" s="31"/>
      <c r="M161" s="150"/>
      <c r="T161" s="55"/>
      <c r="AT161" s="16" t="s">
        <v>127</v>
      </c>
      <c r="AU161" s="16" t="s">
        <v>83</v>
      </c>
    </row>
    <row r="162" spans="2:65" s="1" customFormat="1" ht="21.75" customHeight="1">
      <c r="B162" s="132"/>
      <c r="C162" s="133" t="s">
        <v>277</v>
      </c>
      <c r="D162" s="133" t="s">
        <v>121</v>
      </c>
      <c r="E162" s="134" t="s">
        <v>544</v>
      </c>
      <c r="F162" s="135" t="s">
        <v>545</v>
      </c>
      <c r="G162" s="136" t="s">
        <v>308</v>
      </c>
      <c r="H162" s="137">
        <v>1</v>
      </c>
      <c r="I162" s="138"/>
      <c r="J162" s="139">
        <f>ROUND(I162*H162,2)</f>
        <v>0</v>
      </c>
      <c r="K162" s="140"/>
      <c r="L162" s="31"/>
      <c r="M162" s="141" t="s">
        <v>1</v>
      </c>
      <c r="N162" s="142" t="s">
        <v>38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125</v>
      </c>
      <c r="AT162" s="145" t="s">
        <v>121</v>
      </c>
      <c r="AU162" s="145" t="s">
        <v>83</v>
      </c>
      <c r="AY162" s="16" t="s">
        <v>118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6" t="s">
        <v>81</v>
      </c>
      <c r="BK162" s="146">
        <f>ROUND(I162*H162,2)</f>
        <v>0</v>
      </c>
      <c r="BL162" s="16" t="s">
        <v>125</v>
      </c>
      <c r="BM162" s="145" t="s">
        <v>546</v>
      </c>
    </row>
    <row r="163" spans="2:65" s="1" customFormat="1" ht="19.5">
      <c r="B163" s="31"/>
      <c r="D163" s="147" t="s">
        <v>127</v>
      </c>
      <c r="F163" s="148" t="s">
        <v>547</v>
      </c>
      <c r="I163" s="149"/>
      <c r="L163" s="31"/>
      <c r="M163" s="150"/>
      <c r="T163" s="55"/>
      <c r="AT163" s="16" t="s">
        <v>127</v>
      </c>
      <c r="AU163" s="16" t="s">
        <v>83</v>
      </c>
    </row>
    <row r="164" spans="2:65" s="1" customFormat="1" ht="24.2" customHeight="1">
      <c r="B164" s="132"/>
      <c r="C164" s="158" t="s">
        <v>7</v>
      </c>
      <c r="D164" s="158" t="s">
        <v>131</v>
      </c>
      <c r="E164" s="159" t="s">
        <v>411</v>
      </c>
      <c r="F164" s="160" t="s">
        <v>548</v>
      </c>
      <c r="G164" s="161" t="s">
        <v>1</v>
      </c>
      <c r="H164" s="162">
        <v>1</v>
      </c>
      <c r="I164" s="163"/>
      <c r="J164" s="164">
        <f>ROUND(I164*H164,2)</f>
        <v>0</v>
      </c>
      <c r="K164" s="165"/>
      <c r="L164" s="166"/>
      <c r="M164" s="167" t="s">
        <v>1</v>
      </c>
      <c r="N164" s="168" t="s">
        <v>38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134</v>
      </c>
      <c r="AT164" s="145" t="s">
        <v>131</v>
      </c>
      <c r="AU164" s="145" t="s">
        <v>83</v>
      </c>
      <c r="AY164" s="16" t="s">
        <v>118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81</v>
      </c>
      <c r="BK164" s="146">
        <f>ROUND(I164*H164,2)</f>
        <v>0</v>
      </c>
      <c r="BL164" s="16" t="s">
        <v>125</v>
      </c>
      <c r="BM164" s="145" t="s">
        <v>549</v>
      </c>
    </row>
    <row r="165" spans="2:65" s="1" customFormat="1">
      <c r="B165" s="31"/>
      <c r="D165" s="147" t="s">
        <v>127</v>
      </c>
      <c r="F165" s="148" t="s">
        <v>548</v>
      </c>
      <c r="I165" s="149"/>
      <c r="L165" s="31"/>
      <c r="M165" s="150"/>
      <c r="T165" s="55"/>
      <c r="AT165" s="16" t="s">
        <v>127</v>
      </c>
      <c r="AU165" s="16" t="s">
        <v>83</v>
      </c>
    </row>
    <row r="166" spans="2:65" s="1" customFormat="1" ht="37.9" customHeight="1">
      <c r="B166" s="132"/>
      <c r="C166" s="133" t="s">
        <v>291</v>
      </c>
      <c r="D166" s="133" t="s">
        <v>121</v>
      </c>
      <c r="E166" s="134" t="s">
        <v>550</v>
      </c>
      <c r="F166" s="135" t="s">
        <v>551</v>
      </c>
      <c r="G166" s="136" t="s">
        <v>308</v>
      </c>
      <c r="H166" s="137">
        <v>1</v>
      </c>
      <c r="I166" s="138"/>
      <c r="J166" s="139">
        <f>ROUND(I166*H166,2)</f>
        <v>0</v>
      </c>
      <c r="K166" s="140"/>
      <c r="L166" s="31"/>
      <c r="M166" s="141" t="s">
        <v>1</v>
      </c>
      <c r="N166" s="142" t="s">
        <v>38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125</v>
      </c>
      <c r="AT166" s="145" t="s">
        <v>121</v>
      </c>
      <c r="AU166" s="145" t="s">
        <v>83</v>
      </c>
      <c r="AY166" s="16" t="s">
        <v>118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6" t="s">
        <v>81</v>
      </c>
      <c r="BK166" s="146">
        <f>ROUND(I166*H166,2)</f>
        <v>0</v>
      </c>
      <c r="BL166" s="16" t="s">
        <v>125</v>
      </c>
      <c r="BM166" s="145" t="s">
        <v>552</v>
      </c>
    </row>
    <row r="167" spans="2:65" s="1" customFormat="1" ht="29.25">
      <c r="B167" s="31"/>
      <c r="D167" s="147" t="s">
        <v>127</v>
      </c>
      <c r="F167" s="148" t="s">
        <v>553</v>
      </c>
      <c r="I167" s="149"/>
      <c r="L167" s="31"/>
      <c r="M167" s="150"/>
      <c r="T167" s="55"/>
      <c r="AT167" s="16" t="s">
        <v>127</v>
      </c>
      <c r="AU167" s="16" t="s">
        <v>83</v>
      </c>
    </row>
    <row r="168" spans="2:65" s="1" customFormat="1" ht="24.2" customHeight="1">
      <c r="B168" s="132"/>
      <c r="C168" s="158" t="s">
        <v>294</v>
      </c>
      <c r="D168" s="158" t="s">
        <v>131</v>
      </c>
      <c r="E168" s="159" t="s">
        <v>554</v>
      </c>
      <c r="F168" s="160" t="s">
        <v>555</v>
      </c>
      <c r="G168" s="161" t="s">
        <v>308</v>
      </c>
      <c r="H168" s="162">
        <v>1</v>
      </c>
      <c r="I168" s="163"/>
      <c r="J168" s="164">
        <f>ROUND(I168*H168,2)</f>
        <v>0</v>
      </c>
      <c r="K168" s="165"/>
      <c r="L168" s="166"/>
      <c r="M168" s="167" t="s">
        <v>1</v>
      </c>
      <c r="N168" s="168" t="s">
        <v>38</v>
      </c>
      <c r="P168" s="143">
        <f>O168*H168</f>
        <v>0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AR168" s="145" t="s">
        <v>134</v>
      </c>
      <c r="AT168" s="145" t="s">
        <v>131</v>
      </c>
      <c r="AU168" s="145" t="s">
        <v>83</v>
      </c>
      <c r="AY168" s="16" t="s">
        <v>118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6" t="s">
        <v>81</v>
      </c>
      <c r="BK168" s="146">
        <f>ROUND(I168*H168,2)</f>
        <v>0</v>
      </c>
      <c r="BL168" s="16" t="s">
        <v>125</v>
      </c>
      <c r="BM168" s="145" t="s">
        <v>556</v>
      </c>
    </row>
    <row r="169" spans="2:65" s="1" customFormat="1">
      <c r="B169" s="31"/>
      <c r="D169" s="147" t="s">
        <v>127</v>
      </c>
      <c r="F169" s="148" t="s">
        <v>555</v>
      </c>
      <c r="I169" s="149"/>
      <c r="L169" s="31"/>
      <c r="M169" s="150"/>
      <c r="T169" s="55"/>
      <c r="AT169" s="16" t="s">
        <v>127</v>
      </c>
      <c r="AU169" s="16" t="s">
        <v>83</v>
      </c>
    </row>
    <row r="170" spans="2:65" s="1" customFormat="1" ht="24.2" customHeight="1">
      <c r="B170" s="132"/>
      <c r="C170" s="133" t="s">
        <v>300</v>
      </c>
      <c r="D170" s="133" t="s">
        <v>121</v>
      </c>
      <c r="E170" s="134" t="s">
        <v>557</v>
      </c>
      <c r="F170" s="135" t="s">
        <v>558</v>
      </c>
      <c r="G170" s="136" t="s">
        <v>308</v>
      </c>
      <c r="H170" s="137">
        <v>40</v>
      </c>
      <c r="I170" s="138"/>
      <c r="J170" s="139">
        <f>ROUND(I170*H170,2)</f>
        <v>0</v>
      </c>
      <c r="K170" s="140"/>
      <c r="L170" s="31"/>
      <c r="M170" s="141" t="s">
        <v>1</v>
      </c>
      <c r="N170" s="142" t="s">
        <v>38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AR170" s="145" t="s">
        <v>125</v>
      </c>
      <c r="AT170" s="145" t="s">
        <v>121</v>
      </c>
      <c r="AU170" s="145" t="s">
        <v>83</v>
      </c>
      <c r="AY170" s="16" t="s">
        <v>118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6" t="s">
        <v>81</v>
      </c>
      <c r="BK170" s="146">
        <f>ROUND(I170*H170,2)</f>
        <v>0</v>
      </c>
      <c r="BL170" s="16" t="s">
        <v>125</v>
      </c>
      <c r="BM170" s="145" t="s">
        <v>559</v>
      </c>
    </row>
    <row r="171" spans="2:65" s="1" customFormat="1" ht="19.5">
      <c r="B171" s="31"/>
      <c r="D171" s="147" t="s">
        <v>127</v>
      </c>
      <c r="F171" s="148" t="s">
        <v>560</v>
      </c>
      <c r="I171" s="149"/>
      <c r="L171" s="31"/>
      <c r="M171" s="150"/>
      <c r="T171" s="55"/>
      <c r="AT171" s="16" t="s">
        <v>127</v>
      </c>
      <c r="AU171" s="16" t="s">
        <v>83</v>
      </c>
    </row>
    <row r="172" spans="2:65" s="1" customFormat="1" ht="16.5" customHeight="1">
      <c r="B172" s="132"/>
      <c r="C172" s="158" t="s">
        <v>305</v>
      </c>
      <c r="D172" s="158" t="s">
        <v>131</v>
      </c>
      <c r="E172" s="159" t="s">
        <v>561</v>
      </c>
      <c r="F172" s="160" t="s">
        <v>562</v>
      </c>
      <c r="G172" s="161" t="s">
        <v>1</v>
      </c>
      <c r="H172" s="162">
        <v>40</v>
      </c>
      <c r="I172" s="163"/>
      <c r="J172" s="164">
        <f>ROUND(I172*H172,2)</f>
        <v>0</v>
      </c>
      <c r="K172" s="165"/>
      <c r="L172" s="166"/>
      <c r="M172" s="167" t="s">
        <v>1</v>
      </c>
      <c r="N172" s="168" t="s">
        <v>38</v>
      </c>
      <c r="P172" s="143">
        <f>O172*H172</f>
        <v>0</v>
      </c>
      <c r="Q172" s="143">
        <v>0</v>
      </c>
      <c r="R172" s="143">
        <f>Q172*H172</f>
        <v>0</v>
      </c>
      <c r="S172" s="143">
        <v>0</v>
      </c>
      <c r="T172" s="144">
        <f>S172*H172</f>
        <v>0</v>
      </c>
      <c r="AR172" s="145" t="s">
        <v>134</v>
      </c>
      <c r="AT172" s="145" t="s">
        <v>131</v>
      </c>
      <c r="AU172" s="145" t="s">
        <v>83</v>
      </c>
      <c r="AY172" s="16" t="s">
        <v>118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6" t="s">
        <v>81</v>
      </c>
      <c r="BK172" s="146">
        <f>ROUND(I172*H172,2)</f>
        <v>0</v>
      </c>
      <c r="BL172" s="16" t="s">
        <v>125</v>
      </c>
      <c r="BM172" s="145" t="s">
        <v>563</v>
      </c>
    </row>
    <row r="173" spans="2:65" s="1" customFormat="1">
      <c r="B173" s="31"/>
      <c r="D173" s="147" t="s">
        <v>127</v>
      </c>
      <c r="F173" s="148" t="s">
        <v>562</v>
      </c>
      <c r="I173" s="149"/>
      <c r="L173" s="31"/>
      <c r="M173" s="150"/>
      <c r="T173" s="55"/>
      <c r="AT173" s="16" t="s">
        <v>127</v>
      </c>
      <c r="AU173" s="16" t="s">
        <v>83</v>
      </c>
    </row>
    <row r="174" spans="2:65" s="1" customFormat="1" ht="24.2" customHeight="1">
      <c r="B174" s="132"/>
      <c r="C174" s="133" t="s">
        <v>310</v>
      </c>
      <c r="D174" s="133" t="s">
        <v>121</v>
      </c>
      <c r="E174" s="134" t="s">
        <v>564</v>
      </c>
      <c r="F174" s="135" t="s">
        <v>565</v>
      </c>
      <c r="G174" s="136" t="s">
        <v>308</v>
      </c>
      <c r="H174" s="137">
        <v>1</v>
      </c>
      <c r="I174" s="138"/>
      <c r="J174" s="139">
        <f>ROUND(I174*H174,2)</f>
        <v>0</v>
      </c>
      <c r="K174" s="140"/>
      <c r="L174" s="31"/>
      <c r="M174" s="141" t="s">
        <v>1</v>
      </c>
      <c r="N174" s="142" t="s">
        <v>38</v>
      </c>
      <c r="P174" s="143">
        <f>O174*H174</f>
        <v>0</v>
      </c>
      <c r="Q174" s="143">
        <v>0</v>
      </c>
      <c r="R174" s="143">
        <f>Q174*H174</f>
        <v>0</v>
      </c>
      <c r="S174" s="143">
        <v>0</v>
      </c>
      <c r="T174" s="144">
        <f>S174*H174</f>
        <v>0</v>
      </c>
      <c r="AR174" s="145" t="s">
        <v>125</v>
      </c>
      <c r="AT174" s="145" t="s">
        <v>121</v>
      </c>
      <c r="AU174" s="145" t="s">
        <v>83</v>
      </c>
      <c r="AY174" s="16" t="s">
        <v>118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6" t="s">
        <v>81</v>
      </c>
      <c r="BK174" s="146">
        <f>ROUND(I174*H174,2)</f>
        <v>0</v>
      </c>
      <c r="BL174" s="16" t="s">
        <v>125</v>
      </c>
      <c r="BM174" s="145" t="s">
        <v>566</v>
      </c>
    </row>
    <row r="175" spans="2:65" s="1" customFormat="1" ht="29.25">
      <c r="B175" s="31"/>
      <c r="D175" s="147" t="s">
        <v>127</v>
      </c>
      <c r="F175" s="148" t="s">
        <v>567</v>
      </c>
      <c r="I175" s="149"/>
      <c r="L175" s="31"/>
      <c r="M175" s="150"/>
      <c r="T175" s="55"/>
      <c r="AT175" s="16" t="s">
        <v>127</v>
      </c>
      <c r="AU175" s="16" t="s">
        <v>83</v>
      </c>
    </row>
    <row r="176" spans="2:65" s="1" customFormat="1" ht="16.5" customHeight="1">
      <c r="B176" s="132"/>
      <c r="C176" s="133" t="s">
        <v>313</v>
      </c>
      <c r="D176" s="133" t="s">
        <v>121</v>
      </c>
      <c r="E176" s="134" t="s">
        <v>568</v>
      </c>
      <c r="F176" s="135" t="s">
        <v>569</v>
      </c>
      <c r="G176" s="136" t="s">
        <v>308</v>
      </c>
      <c r="H176" s="137">
        <v>4</v>
      </c>
      <c r="I176" s="138"/>
      <c r="J176" s="139">
        <f>ROUND(I176*H176,2)</f>
        <v>0</v>
      </c>
      <c r="K176" s="140"/>
      <c r="L176" s="31"/>
      <c r="M176" s="141" t="s">
        <v>1</v>
      </c>
      <c r="N176" s="142" t="s">
        <v>38</v>
      </c>
      <c r="P176" s="143">
        <f>O176*H176</f>
        <v>0</v>
      </c>
      <c r="Q176" s="143">
        <v>0</v>
      </c>
      <c r="R176" s="143">
        <f>Q176*H176</f>
        <v>0</v>
      </c>
      <c r="S176" s="143">
        <v>0</v>
      </c>
      <c r="T176" s="144">
        <f>S176*H176</f>
        <v>0</v>
      </c>
      <c r="AR176" s="145" t="s">
        <v>125</v>
      </c>
      <c r="AT176" s="145" t="s">
        <v>121</v>
      </c>
      <c r="AU176" s="145" t="s">
        <v>83</v>
      </c>
      <c r="AY176" s="16" t="s">
        <v>118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6" t="s">
        <v>81</v>
      </c>
      <c r="BK176" s="146">
        <f>ROUND(I176*H176,2)</f>
        <v>0</v>
      </c>
      <c r="BL176" s="16" t="s">
        <v>125</v>
      </c>
      <c r="BM176" s="145" t="s">
        <v>570</v>
      </c>
    </row>
    <row r="177" spans="2:65" s="1" customFormat="1" ht="19.5">
      <c r="B177" s="31"/>
      <c r="D177" s="147" t="s">
        <v>127</v>
      </c>
      <c r="F177" s="148" t="s">
        <v>571</v>
      </c>
      <c r="I177" s="149"/>
      <c r="L177" s="31"/>
      <c r="M177" s="150"/>
      <c r="T177" s="55"/>
      <c r="AT177" s="16" t="s">
        <v>127</v>
      </c>
      <c r="AU177" s="16" t="s">
        <v>83</v>
      </c>
    </row>
    <row r="178" spans="2:65" s="1" customFormat="1" ht="16.5" customHeight="1">
      <c r="B178" s="132"/>
      <c r="C178" s="158" t="s">
        <v>317</v>
      </c>
      <c r="D178" s="158" t="s">
        <v>131</v>
      </c>
      <c r="E178" s="159" t="s">
        <v>572</v>
      </c>
      <c r="F178" s="160" t="s">
        <v>573</v>
      </c>
      <c r="G178" s="161" t="s">
        <v>1</v>
      </c>
      <c r="H178" s="162">
        <v>4</v>
      </c>
      <c r="I178" s="163"/>
      <c r="J178" s="164">
        <f>ROUND(I178*H178,2)</f>
        <v>0</v>
      </c>
      <c r="K178" s="165"/>
      <c r="L178" s="166"/>
      <c r="M178" s="167" t="s">
        <v>1</v>
      </c>
      <c r="N178" s="168" t="s">
        <v>38</v>
      </c>
      <c r="P178" s="143">
        <f>O178*H178</f>
        <v>0</v>
      </c>
      <c r="Q178" s="143">
        <v>0</v>
      </c>
      <c r="R178" s="143">
        <f>Q178*H178</f>
        <v>0</v>
      </c>
      <c r="S178" s="143">
        <v>0</v>
      </c>
      <c r="T178" s="144">
        <f>S178*H178</f>
        <v>0</v>
      </c>
      <c r="AR178" s="145" t="s">
        <v>134</v>
      </c>
      <c r="AT178" s="145" t="s">
        <v>131</v>
      </c>
      <c r="AU178" s="145" t="s">
        <v>83</v>
      </c>
      <c r="AY178" s="16" t="s">
        <v>118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6" t="s">
        <v>81</v>
      </c>
      <c r="BK178" s="146">
        <f>ROUND(I178*H178,2)</f>
        <v>0</v>
      </c>
      <c r="BL178" s="16" t="s">
        <v>125</v>
      </c>
      <c r="BM178" s="145" t="s">
        <v>574</v>
      </c>
    </row>
    <row r="179" spans="2:65" s="1" customFormat="1">
      <c r="B179" s="31"/>
      <c r="D179" s="147" t="s">
        <v>127</v>
      </c>
      <c r="F179" s="148" t="s">
        <v>573</v>
      </c>
      <c r="I179" s="149"/>
      <c r="L179" s="31"/>
      <c r="M179" s="150"/>
      <c r="T179" s="55"/>
      <c r="AT179" s="16" t="s">
        <v>127</v>
      </c>
      <c r="AU179" s="16" t="s">
        <v>83</v>
      </c>
    </row>
    <row r="180" spans="2:65" s="1" customFormat="1" ht="24.2" customHeight="1">
      <c r="B180" s="132"/>
      <c r="C180" s="133" t="s">
        <v>319</v>
      </c>
      <c r="D180" s="133" t="s">
        <v>121</v>
      </c>
      <c r="E180" s="134" t="s">
        <v>575</v>
      </c>
      <c r="F180" s="135" t="s">
        <v>576</v>
      </c>
      <c r="G180" s="136" t="s">
        <v>308</v>
      </c>
      <c r="H180" s="137">
        <v>1</v>
      </c>
      <c r="I180" s="138"/>
      <c r="J180" s="139">
        <f>ROUND(I180*H180,2)</f>
        <v>0</v>
      </c>
      <c r="K180" s="140"/>
      <c r="L180" s="31"/>
      <c r="M180" s="141" t="s">
        <v>1</v>
      </c>
      <c r="N180" s="142" t="s">
        <v>38</v>
      </c>
      <c r="P180" s="143">
        <f>O180*H180</f>
        <v>0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AR180" s="145" t="s">
        <v>125</v>
      </c>
      <c r="AT180" s="145" t="s">
        <v>121</v>
      </c>
      <c r="AU180" s="145" t="s">
        <v>83</v>
      </c>
      <c r="AY180" s="16" t="s">
        <v>118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6" t="s">
        <v>81</v>
      </c>
      <c r="BK180" s="146">
        <f>ROUND(I180*H180,2)</f>
        <v>0</v>
      </c>
      <c r="BL180" s="16" t="s">
        <v>125</v>
      </c>
      <c r="BM180" s="145" t="s">
        <v>577</v>
      </c>
    </row>
    <row r="181" spans="2:65" s="1" customFormat="1" ht="19.5">
      <c r="B181" s="31"/>
      <c r="D181" s="147" t="s">
        <v>127</v>
      </c>
      <c r="F181" s="148" t="s">
        <v>576</v>
      </c>
      <c r="I181" s="149"/>
      <c r="L181" s="31"/>
      <c r="M181" s="150"/>
      <c r="T181" s="55"/>
      <c r="AT181" s="16" t="s">
        <v>127</v>
      </c>
      <c r="AU181" s="16" t="s">
        <v>83</v>
      </c>
    </row>
    <row r="182" spans="2:65" s="1" customFormat="1" ht="16.5" customHeight="1">
      <c r="B182" s="132"/>
      <c r="C182" s="158" t="s">
        <v>323</v>
      </c>
      <c r="D182" s="158" t="s">
        <v>131</v>
      </c>
      <c r="E182" s="159" t="s">
        <v>578</v>
      </c>
      <c r="F182" s="160" t="s">
        <v>579</v>
      </c>
      <c r="G182" s="161" t="s">
        <v>308</v>
      </c>
      <c r="H182" s="162">
        <v>9</v>
      </c>
      <c r="I182" s="163"/>
      <c r="J182" s="164">
        <f>ROUND(I182*H182,2)</f>
        <v>0</v>
      </c>
      <c r="K182" s="165"/>
      <c r="L182" s="166"/>
      <c r="M182" s="167" t="s">
        <v>1</v>
      </c>
      <c r="N182" s="168" t="s">
        <v>38</v>
      </c>
      <c r="P182" s="143">
        <f>O182*H182</f>
        <v>0</v>
      </c>
      <c r="Q182" s="143">
        <v>0</v>
      </c>
      <c r="R182" s="143">
        <f>Q182*H182</f>
        <v>0</v>
      </c>
      <c r="S182" s="143">
        <v>0</v>
      </c>
      <c r="T182" s="144">
        <f>S182*H182</f>
        <v>0</v>
      </c>
      <c r="AR182" s="145" t="s">
        <v>134</v>
      </c>
      <c r="AT182" s="145" t="s">
        <v>131</v>
      </c>
      <c r="AU182" s="145" t="s">
        <v>83</v>
      </c>
      <c r="AY182" s="16" t="s">
        <v>118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6" t="s">
        <v>81</v>
      </c>
      <c r="BK182" s="146">
        <f>ROUND(I182*H182,2)</f>
        <v>0</v>
      </c>
      <c r="BL182" s="16" t="s">
        <v>125</v>
      </c>
      <c r="BM182" s="145" t="s">
        <v>580</v>
      </c>
    </row>
    <row r="183" spans="2:65" s="1" customFormat="1">
      <c r="B183" s="31"/>
      <c r="D183" s="147" t="s">
        <v>127</v>
      </c>
      <c r="F183" s="148" t="s">
        <v>579</v>
      </c>
      <c r="I183" s="149"/>
      <c r="L183" s="31"/>
      <c r="M183" s="150"/>
      <c r="T183" s="55"/>
      <c r="AT183" s="16" t="s">
        <v>127</v>
      </c>
      <c r="AU183" s="16" t="s">
        <v>83</v>
      </c>
    </row>
    <row r="184" spans="2:65" s="1" customFormat="1" ht="24.2" customHeight="1">
      <c r="B184" s="132"/>
      <c r="C184" s="133" t="s">
        <v>330</v>
      </c>
      <c r="D184" s="133" t="s">
        <v>121</v>
      </c>
      <c r="E184" s="134" t="s">
        <v>581</v>
      </c>
      <c r="F184" s="135" t="s">
        <v>582</v>
      </c>
      <c r="G184" s="136" t="s">
        <v>140</v>
      </c>
      <c r="H184" s="137">
        <v>6.0000000000000001E-3</v>
      </c>
      <c r="I184" s="138"/>
      <c r="J184" s="139">
        <f>ROUND(I184*H184,2)</f>
        <v>0</v>
      </c>
      <c r="K184" s="140"/>
      <c r="L184" s="31"/>
      <c r="M184" s="141" t="s">
        <v>1</v>
      </c>
      <c r="N184" s="142" t="s">
        <v>38</v>
      </c>
      <c r="P184" s="143">
        <f>O184*H184</f>
        <v>0</v>
      </c>
      <c r="Q184" s="143">
        <v>0</v>
      </c>
      <c r="R184" s="143">
        <f>Q184*H184</f>
        <v>0</v>
      </c>
      <c r="S184" s="143">
        <v>0</v>
      </c>
      <c r="T184" s="144">
        <f>S184*H184</f>
        <v>0</v>
      </c>
      <c r="AR184" s="145" t="s">
        <v>125</v>
      </c>
      <c r="AT184" s="145" t="s">
        <v>121</v>
      </c>
      <c r="AU184" s="145" t="s">
        <v>83</v>
      </c>
      <c r="AY184" s="16" t="s">
        <v>118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6" t="s">
        <v>81</v>
      </c>
      <c r="BK184" s="146">
        <f>ROUND(I184*H184,2)</f>
        <v>0</v>
      </c>
      <c r="BL184" s="16" t="s">
        <v>125</v>
      </c>
      <c r="BM184" s="145" t="s">
        <v>583</v>
      </c>
    </row>
    <row r="185" spans="2:65" s="1" customFormat="1" ht="29.25">
      <c r="B185" s="31"/>
      <c r="D185" s="147" t="s">
        <v>127</v>
      </c>
      <c r="F185" s="148" t="s">
        <v>584</v>
      </c>
      <c r="I185" s="149"/>
      <c r="L185" s="31"/>
      <c r="M185" s="185"/>
      <c r="N185" s="186"/>
      <c r="O185" s="186"/>
      <c r="P185" s="186"/>
      <c r="Q185" s="186"/>
      <c r="R185" s="186"/>
      <c r="S185" s="186"/>
      <c r="T185" s="187"/>
      <c r="AT185" s="16" t="s">
        <v>127</v>
      </c>
      <c r="AU185" s="16" t="s">
        <v>83</v>
      </c>
    </row>
    <row r="186" spans="2:65" s="1" customFormat="1" ht="6.95" customHeight="1"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31"/>
    </row>
  </sheetData>
  <autoFilter ref="C117:K185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Domek</vt:lpstr>
      <vt:lpstr>02 - Elektroinstalace</vt:lpstr>
      <vt:lpstr>'01 - Domek'!Názvy_tisku</vt:lpstr>
      <vt:lpstr>'02 - Elektroinstalace'!Názvy_tisku</vt:lpstr>
      <vt:lpstr>'Rekapitulace stavby'!Názvy_tisku</vt:lpstr>
      <vt:lpstr>'01 - Domek'!Oblast_tisku</vt:lpstr>
      <vt:lpstr>'02 - Elektroinstalace'!Oblast_tisku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Pacák</dc:creator>
  <cp:lastModifiedBy>David</cp:lastModifiedBy>
  <dcterms:created xsi:type="dcterms:W3CDTF">2023-05-25T21:01:16Z</dcterms:created>
  <dcterms:modified xsi:type="dcterms:W3CDTF">2023-06-01T11:18:47Z</dcterms:modified>
</cp:coreProperties>
</file>