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Rekapitulace" sheetId="1" r:id="rId1"/>
    <sheet name="SO 02-50-01" sheetId="2" r:id="rId2"/>
    <sheet name="SO 02-50-01_1" sheetId="3" r:id="rId3"/>
    <sheet name="SO 02-50-01_2" sheetId="4" r:id="rId4"/>
    <sheet name="SO 98-98" sheetId="5" r:id="rId5"/>
  </sheets>
  <definedNames/>
  <calcPr fullCalcOnLoad="1"/>
</workbook>
</file>

<file path=xl/sharedStrings.xml><?xml version="1.0" encoding="utf-8"?>
<sst xmlns="http://schemas.openxmlformats.org/spreadsheetml/2006/main" count="1241" uniqueCount="293">
  <si>
    <t>Firma: DMC Havlíčkův Brod s.r.o.</t>
  </si>
  <si>
    <t>Soupis objektů s DPH</t>
  </si>
  <si>
    <t>Stavba: 21037 - Rozšíření cyklostezky mezi Krásnými Loučkami a Chomýží u Krnova</t>
  </si>
  <si>
    <t>Varianta: ZŘ - Základní řešení</t>
  </si>
  <si>
    <t>Odbytová cena:</t>
  </si>
  <si>
    <t>OC+DPH:</t>
  </si>
  <si>
    <t>Objekt</t>
  </si>
  <si>
    <t>Popis</t>
  </si>
  <si>
    <t>OC</t>
  </si>
  <si>
    <t>DPH</t>
  </si>
  <si>
    <t>OC+DPH</t>
  </si>
  <si>
    <t>ASPE10</t>
  </si>
  <si>
    <t>S</t>
  </si>
  <si>
    <t>Příloha k formuláři pro ocenění nabídky</t>
  </si>
  <si>
    <t xml:space="preserve">Stavba: </t>
  </si>
  <si>
    <t>21037</t>
  </si>
  <si>
    <t>Rozšíření cyklostezky mezi Krásnými Loučkami a Chomýží u Krnova</t>
  </si>
  <si>
    <t>O</t>
  </si>
  <si>
    <t>Rozpočet:</t>
  </si>
  <si>
    <t>0,00</t>
  </si>
  <si>
    <t>15,00</t>
  </si>
  <si>
    <t>21,00</t>
  </si>
  <si>
    <t>3</t>
  </si>
  <si>
    <t>2</t>
  </si>
  <si>
    <t>SO 02-50-01</t>
  </si>
  <si>
    <t>Pozemní komunikace - etapa 2.1 (Město Krnov)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</si>
  <si>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</si>
  <si>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</si>
  <si>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</si>
  <si>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</si>
  <si>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</si>
  <si>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</si>
  <si>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</si>
  <si>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</si>
  <si>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</si>
  <si>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</si>
  <si>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</si>
  <si>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</si>
  <si>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Cena</t>
  </si>
  <si>
    <t>Jednotková</t>
  </si>
  <si>
    <t>9</t>
  </si>
  <si>
    <t>Celkem</t>
  </si>
  <si>
    <t>10</t>
  </si>
  <si>
    <t>SD</t>
  </si>
  <si>
    <t>Všeobecné konstrukce a práce</t>
  </si>
  <si>
    <t>P</t>
  </si>
  <si>
    <t>R015111</t>
  </si>
  <si>
    <t/>
  </si>
  <si>
    <t>POPLATKY ZA LIKVIDACŮ ODPADŮ NEKONTAMINOVANÝCH - 17 05 04  VYTĚŽENÉ ZEMINY A HORNINY -  I. TŘÍDA TĚŽITELNOSTI VČETNĚ DOPRAVY</t>
  </si>
  <si>
    <t>T</t>
  </si>
  <si>
    <t>PP</t>
  </si>
  <si>
    <t>VV</t>
  </si>
  <si>
    <t>Odstarnění konstrukce účel.komunikace (podkladní vrstva): 127,8*0,2*1,02=26,071 [A] 
Odstarnění konstrukce účel.komunikace (podkladní vrstva): 127,8*0,15*1,05=20,129 [B] 
Odkop pro komunikaci: 42,8*0,75*1,1+54,6*1,0*1,1+205,0*0,15*1,1=129,195 [C] 
Odečet krajnice a její zhutnění podél PK: -42,8*0,35-54,6*0,45=-39,550 [D] 
Objemová hmotnost : 2,1=2,100 [E] 
Celkem: (A+B+C+D)*E=285,275 [F]</t>
  </si>
  <si>
    <t>TS</t>
  </si>
  <si>
    <t>1. Položka obsahuje: 
- veškeré poplatky provozovateli skládky, recyklační linky nebo jiného zařízení na zpracování nebo likvidaci odpadů související s převzetím, uložením, zpracováním nebo likvidací odpadu 
- náklady spojené s dopravou odpadu z místa stavby na místo převzetí provozovatelem skládky, recyklační linky nebo jiného zařízení na zpracování nebo likvidaci odpadů 
- náklady spojené s vyložením a manipulací s materiálem v místě skládky 
2. Položka neobsahuje: 
- náklady spojené s naložením a manipulací s materiálem 
3. Způsob měření: 
Tunou se rozumí hmotnost odpadu vytříděného v souladu se zákonem č. 185/2001 Sb., o nakládání s odpady, v platném znění.</t>
  </si>
  <si>
    <t>R015130</t>
  </si>
  <si>
    <t>POPLATKY ZA LIKVIDACŮ ODPADŮ NEKONTAMINOVANÝCH - 17 03 02  VYBOURANÝ ASFALTOVÝ BETON BEZ DEHTU VČETNĚ DOPRAVY</t>
  </si>
  <si>
    <t>Odstarnění konstrukce účel.komunikace (živičná vrstva): 127,8*0,1*1,05*2,5=33,548 [A] 
Frézování asfaltového krytu při napojení na stáv.stav: 5,0*1,05*0,0*2,55=0,000 [B] 
Celkem: A+B=33,548 [C]</t>
  </si>
  <si>
    <t>R015140</t>
  </si>
  <si>
    <t>POPLATKY ZA LIKVIDACŮ ODPADŮ NEKONTAMINOVANÝCH - 17 01 01  BETON Z DEMOLIC OBJEKTŮ, ZÁKLADŮ TV VČETNĚ DOPRAVY</t>
  </si>
  <si>
    <t>Odstranění základů svislého dopr.začení 1 ks značky B17+E7a (1ks), bude posunuta do nové polohy: 1*0,4*0,4*0,85*2,5=0,340 [A]</t>
  </si>
  <si>
    <t>R02510</t>
  </si>
  <si>
    <t>DMC</t>
  </si>
  <si>
    <t>ZKOUŠENÍ MATERIÁLŮ ZKUŠEBNOU ZHOTOVITELE - VZORKOVÁNÍ</t>
  </si>
  <si>
    <t>KUS</t>
  </si>
  <si>
    <t>Vzorkování vytěžené zeminy a kameniva dle vyhlášky č. 273/2021 Sb, s předpokladem 1 ks / 1000 t.</t>
  </si>
  <si>
    <t>1=1,000 [A]</t>
  </si>
  <si>
    <t>zahrnuje veškeré náklady spojené s objednatelem požadovanými zkouškami</t>
  </si>
  <si>
    <t>R02620</t>
  </si>
  <si>
    <t>ZKOUŠENÍ KONSTRUKCÍ A PRACÍ NEZÁVISLOU ZKUŠEBNOU - ZÁTĚŽOVÉ ZKOUŠKY</t>
  </si>
  <si>
    <t>Zátěžové zkoušky pláně nebo kčních vrstev.</t>
  </si>
  <si>
    <t>Zátěž.koušky 3=3,000 [A]</t>
  </si>
  <si>
    <t>R02700</t>
  </si>
  <si>
    <t>ROZBOR ASFALTOVÝCH SMĚSÍ ZA ÚČELEM SKLÁDKOVÁNÍ DLE VYHL.130/2019 Sb.</t>
  </si>
  <si>
    <t>ROZBOR ASFALTOVÝCH SMĚSÍ ZA ÚČELEM SKLÁDKOVÁNÍ DLE VYHL.273/2021 Sb. A ZÁKONA Zákon č. 541/2020 Sb.</t>
  </si>
  <si>
    <t>zahrnuje veškeré náklady spojené s objednatelem požadovanými pracemi</t>
  </si>
  <si>
    <t>7</t>
  </si>
  <si>
    <t>R02710</t>
  </si>
  <si>
    <t>POMOC PRÁCE ZŘÍZ NEBO ZAJIŠŤ DOPR. INŽENÝRSKÝCH OPATŘENÍ</t>
  </si>
  <si>
    <t>KPL</t>
  </si>
  <si>
    <t>Dočasné dopravní značení pro zajištení bezpečnosti silničního provozu na přilehlých komunikacích (výjezdy ze stavby apod.) a dopravní značení objízdných tras v souladu s požadavky DI PČR, ŘSD, SÚS, Odboru dopravy. Zajiště a údržba po celou dobu realizace stavby. Součástí je provizorní dopravní značení pro pěší (průchod přes prostor stavby).</t>
  </si>
  <si>
    <t>Během stavby 1=1,000 [A]</t>
  </si>
  <si>
    <t>zahrnuje veškeré náklady spojené s objednatelem požadovanými zařízeními</t>
  </si>
  <si>
    <t>8</t>
  </si>
  <si>
    <t>R02731</t>
  </si>
  <si>
    <t>PRÁCE ZŘIZUJÍCÍ NEBO ZAJIŠŤUJÍCÍ OCHRANU INŽENÝRSKÝCH SÍTÍ</t>
  </si>
  <si>
    <t>6,0=6,000 [A]</t>
  </si>
  <si>
    <t>Zahrnuje veškeré náklady spojené s ochranou stávajících a budovaných kabelových tras v úseku úprav účelové komunikace (1x6bm), pokud dojde k jejich zřízení před započetím stavby.</t>
  </si>
  <si>
    <t>R02911</t>
  </si>
  <si>
    <t>OSTATNÍ POŽADAVKY - GEODETICKÉ VYTYČENÍ, ZAMĚŘENÍ</t>
  </si>
  <si>
    <t>geodetické vytyčení stavby, geodetického zaměření stavby vypracované v souladu s interním předpisem ŘSD ČR B2/C1  (http://www.rsd.cz/wps/portal/web/technickepredpisy/datove-predpisy) minimálně v rozsahu ochranného pásma.</t>
  </si>
  <si>
    <t>Zemní práce</t>
  </si>
  <si>
    <t>11130</t>
  </si>
  <si>
    <t>SEJMUTÍ DRNU</t>
  </si>
  <si>
    <t>M2</t>
  </si>
  <si>
    <t>Plocha: 132,4=132,400 [A]</t>
  </si>
  <si>
    <t>včetně vodorovné dopravy  a uložení na skládku</t>
  </si>
  <si>
    <t>11</t>
  </si>
  <si>
    <t>11332A</t>
  </si>
  <si>
    <t>ODSTRANĚNÍ PODKLADŮ ZPEVNĚNÝCH PLOCH Z KAMENIVA NESTMELENÉHO - BEZ DOPRAVY</t>
  </si>
  <si>
    <t>M3</t>
  </si>
  <si>
    <t>Odstarnění konstrukce účel.komunikace (podkladní vrstva): 127,8*0,2*1,02=26,071 [A]</t>
  </si>
  <si>
    <t>Položka zahrnuje veškerou manipulaci s vybouranou sutí a s vybouranými hmotami, kromě vodorovné dopravy,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</si>
  <si>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12</t>
  </si>
  <si>
    <t>11333</t>
  </si>
  <si>
    <t>ODSTRANĚNÍ PODKLADU ZPEVNĚNÝCH PLOCH S ASFALT POJIVEM</t>
  </si>
  <si>
    <t>Odstarnění konstrukce účel.komunikace (živičná vrstva): 127,8*0,10*1,05=13,419 [A]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</si>
  <si>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</si>
  <si>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13</t>
  </si>
  <si>
    <t>11334A</t>
  </si>
  <si>
    <t>ODSTRANĚNÍ PODKLADU ZPEVNĚNÝCH PLOCH S CEMENT POJIVEM - BEZ DOPRAVY</t>
  </si>
  <si>
    <t>Odstarnění konstrukce účel.komunikace (podkladní vrstva): 127,8*0,15*1,02=19,553 [A]</t>
  </si>
  <si>
    <t>14</t>
  </si>
  <si>
    <t>11372A</t>
  </si>
  <si>
    <t>FRÉZOVÁNÍ ZPEVNĚNÝCH PLOCH ASFALTOVÝCH - BEZ DOPRAVY</t>
  </si>
  <si>
    <t>Frézování asfaltového krytu při napojení na stáv.stav: 5,0*1,05*0,05=0,263 [A]</t>
  </si>
  <si>
    <t>15</t>
  </si>
  <si>
    <t>12373A</t>
  </si>
  <si>
    <t>ODKOP PRO SPOD STAVBU SILNIC A ŽELEZNIC TŘ. I - BEZ DOPRAVY</t>
  </si>
  <si>
    <t>Odkop pro komunikaci: 42,8*0,75*1,1+54,6*1,0*1,1+205,0*0,15*1,1=129,195 [A]</t>
  </si>
  <si>
    <t>položka zahrnuje: 
-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ruční vykopávky, odstranění kořenů a napadávek 
- pažení, vzepření a rozepření vč. přepažování (vyjma štětových stěn) 
- úpravu, ochranu a očištění dna, základové spáry, stěn a svahů 
- zhutnění podloží, případně i svahů vč. svahování 
- zřízení stupňů v podloží a lavic na svazích, není-li pro tyto práce zřízena samostatná položka 
- udržování výkopiště a jeho ochrana proti vodě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</si>
  <si>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16</t>
  </si>
  <si>
    <t>17310</t>
  </si>
  <si>
    <t>ZEMNÍ KRAJNICE A DOSYPÁVKY SE ZHUTNĚNÍM</t>
  </si>
  <si>
    <t>Krajnice a její zhutnění podél PK: 42,8*0,35+54,6*0,45=39,550 [A]</t>
  </si>
  <si>
    <t>položka zahrnuje: 
- kompletní provedení zemní konstrukce vč. výběru vhodného materiálu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
- svahování, hutnění a uzavírání povrchů svahů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</si>
  <si>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17</t>
  </si>
  <si>
    <t>18110</t>
  </si>
  <si>
    <t>ÚPRAVA PLÁNĚ SE ZHUTNĚNÍM V HORNINĚ TŘ. I</t>
  </si>
  <si>
    <t>Zhutnění podloží pod komunikací: 42,98*7,0*1,05+12,5*1,05=329,028 [A]</t>
  </si>
  <si>
    <t>položka zahrnuje úpravu pláně včetně vyrovnání výškových rozdílů. Míru zhutnění určuje projekt.</t>
  </si>
  <si>
    <t>18</t>
  </si>
  <si>
    <t>18221</t>
  </si>
  <si>
    <t>ROZPROSTŘENÍ ORNICE VE SVAHU V TL DO 0,10M</t>
  </si>
  <si>
    <t>Ohumusování a osetí bude provedeno v ploše u účelové komunikace vpravo i vlevo.</t>
  </si>
  <si>
    <t>(43,0*0,3+43*1,25)*1,05=69,983 [A]</t>
  </si>
  <si>
    <t>položka zahrnuje: 
nutné přemístění ornice z dočasných skládek vzdálených do 50m 
rozprostření ornice v předepsané tloušťce ve svahu přes 1:5</t>
  </si>
  <si>
    <t>19</t>
  </si>
  <si>
    <t>18241</t>
  </si>
  <si>
    <t>ZALOŽENÍ TRÁVNÍKU RUČNÍM VÝSEVEM</t>
  </si>
  <si>
    <t>Zahrnuje dodání předepsané travní směsi, její výsev na ornici, zalévání, první pokosení, to vše bez ohledu na sklon terénu</t>
  </si>
  <si>
    <t>Komunikace</t>
  </si>
  <si>
    <t>20</t>
  </si>
  <si>
    <t>56334</t>
  </si>
  <si>
    <t>VOZOVKOVÉ VRSTVY ZE ŠTĚRKODRTI TL. DO 200MM</t>
  </si>
  <si>
    <t>Konstrukce ze štěrkodrti ŠDb (podkladní vrstva): 205,0*1,25=256,250 [A]</t>
  </si>
  <si>
    <t>- dodání kameniva předepsané kvality a zrnitosti 
- rozprostření a zhutnění vrstvy v předepsané tloušťce 
- zřízení vrstvy bez rozlišení šířky, pokládání vrstvy po etapách 
- nezahrnuje postřiky, nátěry</t>
  </si>
  <si>
    <t>21</t>
  </si>
  <si>
    <t>56335</t>
  </si>
  <si>
    <t>VOZOVKOVÉ VRSTVY ZE ŠTĚRKODRTI TL. DO 250MM</t>
  </si>
  <si>
    <t>Konstrukce ze štěrkodrti ŠDb (ochranná vrstva): 205,0*1,35=276,750 [A]</t>
  </si>
  <si>
    <t>22</t>
  </si>
  <si>
    <t>56362</t>
  </si>
  <si>
    <t>VOZOVKOVÉ VRSTVY Z RECYKLOVANÉHO MATERIÁLU TL DO 100MM</t>
  </si>
  <si>
    <t>205,0*1,075=220,375 [A]</t>
  </si>
  <si>
    <t>- dodání recyklátu v požadované kvalitě 
- očištění podkladu 
- uložení recyklátu dle předepsaného technologického předpisu, zhutnění vrstvy v předepsané tloušťce 
- zřízení vrstvy bez rozlišení šířky, pokládání vrstvy po etapách, včetně pracovních spar a spojů 
- úpravu napojení, ukončení  
- nezahrnuje postřiky, nátěry</t>
  </si>
  <si>
    <t>23</t>
  </si>
  <si>
    <t>572121</t>
  </si>
  <si>
    <t>INFILTRAČNÍ POSTŘIK ASFALTOVÝ DO 1,0KG/M2</t>
  </si>
  <si>
    <t>205,0*1,10=225,500 [A]</t>
  </si>
  <si>
    <t>- dodání všech předepsaných materiálů pro postřiky v předepsaném množství 
- provedení dle předepsaného technologického předpisu 
- zřízení vrstvy bez rozlišení šířky, pokládání vrstvy po etapách 
- úpravu napojení, ukončení</t>
  </si>
  <si>
    <t>24</t>
  </si>
  <si>
    <t>572211</t>
  </si>
  <si>
    <t>SPOJOVACÍ POSTŘIK Z ASFALTU DO 0,5KG/M2</t>
  </si>
  <si>
    <t>205,0*1,05=215,250 [A]</t>
  </si>
  <si>
    <t>25</t>
  </si>
  <si>
    <t>574A04</t>
  </si>
  <si>
    <t>ASFALTOVÝ BETON PRO OBRUSNÉ VRSTVY ACO 11+, 11S</t>
  </si>
  <si>
    <t>205,0*0,06*1,01=12,423 [A]</t>
  </si>
  <si>
    <t>- dodání směsi v požadované kvalitě 
- očištění podkladu 
- uložení směsi dle předepsaného technologického předpisu, zhutnění vrstvy v předepsané tloušťce 
- zřízení vrstvy bez rozlišení šířky, pokládání vrstvy po etapách, včetně pracovních spar a spojů 
- úpravu napojení, ukončení podél obrubníků, dilatačních zařízení, odvodňovacích proužků, odvodňovačů, vpustí, šachet a pod. 
- nezahrnuje postřiky, nátěry 
- nezahrnuje těsnění podél obrubníků, dilatačních zařízení, odvodňovacích proužků, odvodňovačů, vpustí, šachet a pod.</t>
  </si>
  <si>
    <t>Ostatní konstrukce a práce</t>
  </si>
  <si>
    <t>26</t>
  </si>
  <si>
    <t>914161</t>
  </si>
  <si>
    <t>DOPRAVNÍ ZNAČKY ZÁKLADNÍ VELIKOSTI HLINÍKOVÉ FÓLIE TŘ 1 - DODÁVKA A MONTÁŽ</t>
  </si>
  <si>
    <t>dopr.značky : 3=3,000 [A] 
B17 (přesun značky vč.zákl.patky)....1ks, nové značky P1a, P1b  ...... 2ks</t>
  </si>
  <si>
    <t>položka zahrnuje: 
- dodávku a montáž značek v požadovaném provedení</t>
  </si>
  <si>
    <t>27</t>
  </si>
  <si>
    <t>914913</t>
  </si>
  <si>
    <t>SLOUPKY A STOJKY DZ Z OCEL TRUBEK ZABETON DEMONTÁŽ</t>
  </si>
  <si>
    <t>Odstranění (demontáž) dopr.začení (značky B17 vč.sloupku) včetně základ.patky a přemístění do nové polohy.</t>
  </si>
  <si>
    <t>Odstranění (demontáž) dopr.začení 1 ks značky B17 vč.sloupku a vč.demontáže základ.patky: 1=1,000 [A]</t>
  </si>
  <si>
    <t>Položka zahrnuje odstranění, demontáž a odklizení materiálu s odvozem na předepsané místo</t>
  </si>
  <si>
    <t>28</t>
  </si>
  <si>
    <t>914921</t>
  </si>
  <si>
    <t>SLOUPKY A STOJKY DOPRAVNÍCH ZNAČEK Z OCEL TRUBEK DO PATKY - DODÁVKA A MONTÁŽ</t>
  </si>
  <si>
    <t>dopr.značky : 3=3,000 [A] 
B17 (přesun polohy) ....1ks, P1a+P1b  ...... 2ks</t>
  </si>
  <si>
    <t>položka zahrnuje: 
- sloupky a upevňovací zařízení včetně jejich osazení (betonová patka, zemní práce)</t>
  </si>
  <si>
    <t>29</t>
  </si>
  <si>
    <t>915111</t>
  </si>
  <si>
    <t>VODOROVNÉ DOPRAVNÍ ZNAČENÍ BARVOU HLADKÉ - DODÁVKA A POKLÁDKA</t>
  </si>
  <si>
    <t>Vodorovné dopr.značení V4 (30+30=60bm) š.0,125 :  
0,125*60,0*1,1=8,250 [A]</t>
  </si>
  <si>
    <t>položka zahrnuje: 
- dodání a pokládku nátěrového materiálu (měří se pouze natíraná plocha) 
- předznačení a reflexní úpravu</t>
  </si>
  <si>
    <t>30</t>
  </si>
  <si>
    <t>915221</t>
  </si>
  <si>
    <t>VODOR DOPRAV ZNAČ PLASTEM STRUKTURÁLNÍ NEHLUČNÉ - DOD A POKLÁDKA</t>
  </si>
  <si>
    <t>Vodorovné dopr.značení V4 včetně předznačení (30+30=60bm) š.0,125 :  
0,125*60,0*1,1=8,250 [A]</t>
  </si>
  <si>
    <t>31</t>
  </si>
  <si>
    <t>919113</t>
  </si>
  <si>
    <t>ŘEZÁNÍ ASFALTOVÉHO KRYTU VOZOVEK TL DO 150MM</t>
  </si>
  <si>
    <t>M</t>
  </si>
  <si>
    <t>proříznutí spáry při navázání na vozovku u žel.přejezdu a navázání na stávúsek účelové komunikace</t>
  </si>
  <si>
    <t>Proříznutí asfaltového krytu: 15,0+3,0=18,000 [A]</t>
  </si>
  <si>
    <t>položka zahrnuje řezání vozovkové vrstvy v předepsané tloušťce, včetně spotřeby vody</t>
  </si>
  <si>
    <t>32</t>
  </si>
  <si>
    <t>96615A</t>
  </si>
  <si>
    <t>BOURÁNÍ KONSTRUKCÍ Z PROSTÉHO BETONU - BEZ DOPRAVY</t>
  </si>
  <si>
    <t>Odstranění základů svislého dopr.začení 1 ks značky B17+E7a (1ks), její posunutí do nové polohy: 1*0,4*0,4*0,85=0,136 [A]</t>
  </si>
  <si>
    <t>položka zahrnuje: 
- rozbourání konstrukce bez ohledu na použitou technologii 
- veškeré pomocné konstrukce (lešení a pod.) 
- veškerou manipulaci s vybouranou sutí a hmotami, kromě vodorovné dopravy,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
- veškeré další práce plynoucí z technologického předpisu a z platných předpisů</t>
  </si>
  <si>
    <t>33</t>
  </si>
  <si>
    <t>R93134</t>
  </si>
  <si>
    <t>TĚSNĚNÍ DILATAČNÍCH SPAR ASFALTOVOU ZÁLIVKOU</t>
  </si>
  <si>
    <t>styčná spára mezi vozovkou a závěrnou zídkou bude ošetřena proříznutím spáry a zalitím modifikovanou asfaltovou zálivkou, obdobně spára napojení na stáv.I/57 a účel.komunikaci</t>
  </si>
  <si>
    <t>15,0+3,0=18,000 [A]</t>
  </si>
  <si>
    <t>položka zahrnuje dodávku a osazení předepsaného materiálu, očištění ploch spáry před úpravou, očištění okolí spáry po úpravě</t>
  </si>
  <si>
    <t>Pozemní komunikace - etapa 2.2 (SŽ)</t>
  </si>
  <si>
    <t>Frézování asfaltového krytu při napojení na stáv.stav: 5,0*1,05*0,05*2,5=0,656 [A]</t>
  </si>
  <si>
    <t>Základová patka dopr.značky (2 x cyklo): 2*2,3*0,3*0,3*0,8=0,331 [A]</t>
  </si>
  <si>
    <t>Zátěž.koušky 5=5,000 [A]</t>
  </si>
  <si>
    <t>Dočasné dopravní značení pro zajištení bezpečnosti silničního provozu na přilehlých komunikacích (výjezdy ze stavby apod.) a dopravní značení objízdných tras v souladu s požadavky DI PČR, ŘSD, SÚS, Odboru dopravy. Součástí je provizorní dopravní značení pro pěší (průchod přes prostor stavby).</t>
  </si>
  <si>
    <t>225,0=225,000 [A]</t>
  </si>
  <si>
    <t>Zahrnuje veškeré náklady spojené s ochranou stávající zemní trasy ČEZ (nutno dodržet vyjádření správce - viz dokladová část PD) situaované pod navženou účelovou komunikací.</t>
  </si>
  <si>
    <t>geodetické vytyčení stavby</t>
  </si>
  <si>
    <t>Krajnice a její zhutnění podél PK: 221,86*0,25+221,86*0,25=110,930 [A]</t>
  </si>
  <si>
    <t>(225,0*0,5+225*1,25+42,0+12,0)*1,05=470,138 [A]</t>
  </si>
  <si>
    <t>Konstrukce ze štěrkodrti ŠDb (podkladní vrstva): 861,0*1,25=1 076,250 [A]</t>
  </si>
  <si>
    <t>Konstrukce ze štěrkodrti ŠDb (ochranná vrstva): 861,0*1,35=1 162,350 [A]</t>
  </si>
  <si>
    <t>861,0*1,075=925,575 [A]</t>
  </si>
  <si>
    <t>861,0*1,10=947,100 [A]</t>
  </si>
  <si>
    <t>861,0*1,05=904,050 [A]</t>
  </si>
  <si>
    <t>861,0*0,05*1,01=43,481 [A]</t>
  </si>
  <si>
    <t>Potrubí</t>
  </si>
  <si>
    <t>R89921</t>
  </si>
  <si>
    <t>VÝŠKOVÁ ÚPRAVA POKLOPŮ</t>
  </si>
  <si>
    <t>Obsahem je výšková úprava poklopů stávajících kanalizačních šachet (Š2-Š6) s výškovou úpravou do +150mm. Obsahuje D+M : provedení demontáže poklopů, dodání a osazení vyrovnávacích betonových prstenců (předpoklad 1 prstenec/šachta) tlouštky 4, 6 ,8 ,10 a nebo 12cm  dle potřeby, zahutnění okolí šacht.poklopu, zpětné osazení poklopů do nové nivelety.</t>
  </si>
  <si>
    <t>Úprava poklopů šachet kanalizace Š2-Š6 : 5=5,000 [A]</t>
  </si>
  <si>
    <t>- položka výškové úpravy zahrnuje všechny nutné práce a materiály pro zvýšení nebo snížení zařízení (včetně nutné úpravy stávajícího povrchu vozovky nebo chodníku).</t>
  </si>
  <si>
    <t>dopr.značky : 5=5,000 [A] 
B11+E13 ..... 1ks, B17+E7b ....1ks, A31c+E7b ....1ks, P4  ...... 1ks, přemístění stáv.značky č.cyklotrasy ... 1 ks</t>
  </si>
  <si>
    <t>Odstranění (demontáž) dopr.značení 3 ks značky C9a/C9b s dodatk.tabulkou  : 3=3,000 [A]</t>
  </si>
  <si>
    <t>sloupky a stojky pro dopr.značky : 5=5,000 [A] 
B11+E13 ...1 ks, B17+E7b ....1ks, A31c+E7b ....1ks, P4  ...... 1ks, přemístění stáv.značky označující č.cyklotrasy ... 1 ks</t>
  </si>
  <si>
    <t>Proříznutí asfaltového krytu: 3,0=3,000 [A]</t>
  </si>
  <si>
    <t>Odstranění základů - patek po demontáži dopr.začení 3 ks značky C9a/C9b s dodatk.tabulkou :  3*0,4*0,4*0,85=0,408 [A]</t>
  </si>
  <si>
    <t>R027311</t>
  </si>
  <si>
    <t>Stávající kabelová NN trasa (ČEZ) : zakázáno přejíždět vedení mechanizmy o celkové hmotnosti nad 6 tun, při odtěžování a pokládce, hutnění nových konstrukčních vrstev účel.komunikace nesmí dojít stavební činností k poruše el.vedení, stávající podzemní kabel.trasu vytýčit a po celou dobu realizace stavby viditelně označit výstražnou cedulí. V ochranném pásmu zemního kabelového vedení NN budou zemní práce prováděny ručně. Délka NN trasy 225 bm.</t>
  </si>
  <si>
    <t>V místě napojení na etapu 2.1(18m) a na stáv.účel.kom.(3m):18,0+3,0=21,000 [A]</t>
  </si>
  <si>
    <t>Pozemní komunikace - etapa 2.2 (Město Krnov)</t>
  </si>
  <si>
    <t>Poznámka : Část odtěžené zeminy pro krajnice podél účel.komunikace ponechat v prostoru stavby: 221,86*0,25-221+86*0,25= 110,930 m3</t>
  </si>
  <si>
    <t>Odstarnění konstrukce účel.komunikace (podkladní vrstva): 509,5*0,20*1,05=106,995 [A] 
Odstarnění konstrukce účel.komunikace (podkladní vrstva): 509,5*0,10*1,02=51,969 [B] 
Odkop pro komunikaci: 221,86*5,25*0,54+26,86*0,54+5,9*0,54+49,4*0,54-509,5*0,20*1,05-509,5*0,10*1,02=514,376 [C] 
Odečet krajnice a její zhutnění podél PK (nechat v prostoru stavby): -221,86*0,25-221,86*0,25=- 110,930 [D] 
Objemová hmotnost : 2,1=2,100 [E] 
Celkem: (A+B+C+D)*E=1 181,061 [F]</t>
  </si>
  <si>
    <t>Odstarnění konstrukce cyklostezky (živičná vrstva): 509,5*0,08*1,05*2,5=106,995 [A]</t>
  </si>
  <si>
    <t>Zahrnuje veškeré náklady spojené s ochranou stávající zemní trasy ČEZ (nutno dodržet vyjádření správce - viz dokladová část PD) situaované pod navrženou účelovou komunikací.</t>
  </si>
  <si>
    <t>OSTATNÍ POŽADAVKY - GEODETICKÉ ZAMĚŘENÍ, ZAMĚŘENÍ</t>
  </si>
  <si>
    <t>Plocha: 861,0-509,50=351,500 [A]</t>
  </si>
  <si>
    <t>Odstarnění konstrukce cyklostezky (podkladní vrstva): 509,5*0,20*1,05=106,995 [A]</t>
  </si>
  <si>
    <t>Odstarnění konstrukce cyklostezky (živičná vrstva): 509,5*0,08*1,05=42,798 [A]</t>
  </si>
  <si>
    <t>Odstarnění konstrukce účel.komunikace (podkladní vrstva): 509,5*0,10*1,02=51,969 [A]</t>
  </si>
  <si>
    <t>Odkop pro komunikaci: 221,86*5,25*0,54+26,86*0,54+5,9*0,54+49,4*0,54-509,5*0,20*1,05-509,5*0,08*1,05-509,5*0,10*1,02=471,578 [A]</t>
  </si>
  <si>
    <t>Zhutnění podloží pod komunikací: 221,86*5,25+26,86+5,9+49,4=1 246,925 [A]</t>
  </si>
  <si>
    <t>SO 98-98</t>
  </si>
  <si>
    <t>Všeobecný objekt (společné pro celou stavbu)</t>
  </si>
  <si>
    <t>Dokumentace stavby</t>
  </si>
  <si>
    <t>VSEOB001</t>
  </si>
  <si>
    <t>Geodetická dokumentace skutečného provedení stavby</t>
  </si>
  <si>
    <t>Vypracování geodetické části dokumentace skutečného provedení</t>
  </si>
  <si>
    <t>v předepsaném rozsahu a počtu dle VTP a ZTP</t>
  </si>
  <si>
    <t>Položka zahrnuje veškeré činnosti nezbytné k vypracování dokumentace skutečného provedení dle SOD na zhotovení stavby a v rozsahu vyhlášky č. 499/2006 Sb., v platném znění,  a dle požadavků VTP a ZTP. Jedná se o souhrn činností zahrnujících vyhotovení dokumentace skutečného provedení stavby, která mimo jiné zahrnuje geodetické měření, zapracování všech změn během výstavby, geometrické plány pro zápis vlastnických a jiných věcných práv do katastru nemovitostí, výsledné měřící protokoly, aktuální údaje apod.</t>
  </si>
  <si>
    <t>VSEOB002</t>
  </si>
  <si>
    <t>Dokumentace skutečného provedení v listinné formě</t>
  </si>
  <si>
    <t>Vypracování technické části dokumentace skutečného provedení</t>
  </si>
  <si>
    <t>Položka zahrnuje veškeré činnosti nezbytné k vypracování dokumentace skutečného provedení dle SOD na zhotovení stavby a v rozsahu vyhlášky č. 499/2006 Sb. v platném znění a dle požadavků VTP a ZTP.  Jedná se o souhrn činností zahrnujících vyhotovení dokumentace skutečného provedení stavby v předepsaném počtu, která mimo jiné zahrnuje , zapracování všech změn během výstavby, výsledné měřící protokoly, aktuální údaje a dokumenty k zařízení (vlastní SW, knihy kabelových plánů s měřícími protokoly a protokoly o jejich uložení, předpisy pro obsluhu, doklady ověřovacího provozu apod.), závěrečnou zprávu o nakládání s odpady apod</t>
  </si>
  <si>
    <t>VSEOB003</t>
  </si>
  <si>
    <t>Dokumentace skutečného provedení v elektronické formě</t>
  </si>
  <si>
    <t>Vypracování kompletní dokumentace skutečného provedení v elektronické formě.</t>
  </si>
  <si>
    <t>Položka zahrnuje veškeré činnosti nezbytné k vypracování kompletní elketroniké dokumentace skutečného provedení dle SOD na zhotovení stavby a v rozsahu vyhlášky č. 499/2006 Sb. v platném znění a dle požadavků VTP a ZTP.</t>
  </si>
  <si>
    <t>Ostatní</t>
  </si>
  <si>
    <t>VSEOB004</t>
  </si>
  <si>
    <t>Bezpečnostní a hygienická opatření na staveništi</t>
  </si>
  <si>
    <t>"Poznámka k položce: 
náklady na ochranu staveniště před vstupem nepovolaných osob, včetně příslušného značení, náklady na oplocení staveniště či na jeho osvětlení, náklady na vypracování potřebné dokumentace pro provoz staveniště z hlediska požární ochrany (požární řád a poplachová směrnice) a z hlediska provozu staveniště (provozně dopravní řád)"</t>
  </si>
  <si>
    <t>VSEOB005</t>
  </si>
  <si>
    <t>Zařízení staveniště</t>
  </si>
  <si>
    <t>"Poznámka k položce: 
vybudování zařízení staveniště, provoz zařízení staveniště, odstranění zařízení staveniště dle potřeb zhotovitele stavby."</t>
  </si>
  <si>
    <t>VSEOB006</t>
  </si>
  <si>
    <t>Nájmy hrazené zhotovitelem stavby</t>
  </si>
  <si>
    <t>Nájem za umístění zařízení staveniště, resp.plocha využívaná k realizaci stavby (k.úz.Krásné Loučky)  : 
ČR, Státní pozemkový úřad, poz.č. 1022, plocha 514,0m2 (2 měsíce) 
Dočkalová Petra, Mgr, poz.č. 382/1, plocha 22,40 m2 (2 měsíce) 
Relichová Lenka, poz.č. 382/12, plocha 10,80 m2 (2 měsíce) 
Město Krnov, plocha pro zařízení staveniště, poz.č. 1018, plocha 80,0 m2 (2 měsíce)</t>
  </si>
  <si>
    <t>Plocha celkem : 514+22,4+10,8+22,4=569,600 [A]</t>
  </si>
  <si>
    <t>v předepsaném rozsahu a počtu dle VTP a ZTP. Plocha zařízení staveniště bude v případě potřeby upravena, zpevněna štěrkodrtí nebo siln.beton.panely a po ukončení stavby bude povrch uveden do původního stavu a protokolárně bude pozemek předán majiteli pozemku</t>
  </si>
  <si>
    <t>VSEOB07</t>
  </si>
  <si>
    <t>Havarijní plán</t>
  </si>
  <si>
    <t>1kus</t>
  </si>
  <si>
    <t>Zajištění a vypracování havarijního plánu.</t>
  </si>
  <si>
    <t>VSEOB08</t>
  </si>
  <si>
    <t>Archeologický průzkum</t>
  </si>
  <si>
    <t>VSEOB09</t>
  </si>
  <si>
    <t>Zajištění a vyhotovení geometrického plánu</t>
  </si>
  <si>
    <t>Zajištění a vyhotovení geometrického plánu - pro majetkoprávní vypořádání (odkup části pozemků, k.úz.Krásné Loučky) : č.1022 (514,0m2), č.382/1 (22,40m2) a č.382/12 (10,80m2).</t>
  </si>
</sst>
</file>

<file path=xl/styles.xml><?xml version="1.0" encoding="utf-8"?>
<styleSheet xmlns="http://schemas.openxmlformats.org/spreadsheetml/2006/main">
  <numFmts count="2">
    <numFmt numFmtId="177" formatCode="#,##0.00"/>
    <numFmt numFmtId="178" formatCode="#,##0.000"/>
  </numFmts>
  <fonts count="7">
    <font>
      <sz val="10"/>
      <name val="Arial"/>
      <family val="0"/>
    </font>
    <font>
      <b/>
      <sz val="16"/>
      <color indexed="8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indexed="9"/>
      <name val="Arial"/>
      <family val="0"/>
    </font>
    <font>
      <b/>
      <sz val="11"/>
      <name val="Arial"/>
      <family val="0"/>
    </font>
    <font>
      <i/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  <fill>
      <patternFill patternType="solid">
        <fgColor rgb="FFADD8E6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4" fillId="3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177" fontId="3" fillId="2" borderId="0" xfId="0" applyNumberFormat="1" applyFont="1" applyFill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left" vertical="center"/>
    </xf>
    <xf numFmtId="0" fontId="0" fillId="2" borderId="6" xfId="0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177" fontId="0" fillId="0" borderId="1" xfId="0" applyNumberFormat="1" applyBorder="1" applyAlignment="1">
      <alignment horizontal="right" vertical="center"/>
    </xf>
    <xf numFmtId="0" fontId="3" fillId="2" borderId="5" xfId="0" applyFont="1" applyFill="1" applyBorder="1" applyAlignment="1">
      <alignment horizontal="right" vertical="center"/>
    </xf>
    <xf numFmtId="177" fontId="3" fillId="2" borderId="5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3" fillId="2" borderId="6" xfId="0" applyFont="1" applyFill="1" applyBorder="1" applyAlignment="1">
      <alignment horizontal="right" vertical="center"/>
    </xf>
    <xf numFmtId="0" fontId="3" fillId="2" borderId="6" xfId="0" applyFont="1" applyFill="1" applyBorder="1" applyAlignment="1">
      <alignment vertical="center" wrapText="1"/>
    </xf>
    <xf numFmtId="177" fontId="3" fillId="2" borderId="6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177" fontId="0" fillId="4" borderId="1" xfId="0" applyNumberFormat="1" applyFill="1" applyBorder="1" applyAlignment="1" applyProtection="1">
      <alignment horizontal="center" vertical="center"/>
      <protection locked="0"/>
    </xf>
    <xf numFmtId="177" fontId="0" fillId="0" borderId="1" xfId="0" applyNumberFormat="1" applyBorder="1" applyAlignment="1">
      <alignment horizontal="center" vertical="center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" xfId="0" applyFont="1" applyBorder="1" applyAlignment="1">
      <alignment horizontal="left" vertical="center" wrapText="1"/>
    </xf>
    <xf numFmtId="177" fontId="3" fillId="2" borderId="0" xfId="0" applyNumberFormat="1" applyFont="1" applyFill="1" applyAlignment="1">
      <alignment horizontal="center" vertical="center"/>
    </xf>
    <xf numFmtId="0" fontId="3" fillId="2" borderId="2" xfId="0" applyFont="1" applyFill="1" applyBorder="1" applyAlignment="1">
      <alignment horizontal="right" vertical="center"/>
    </xf>
    <xf numFmtId="177" fontId="3" fillId="2" borderId="2" xfId="0" applyNumberFormat="1" applyFont="1" applyFill="1" applyBorder="1" applyAlignment="1">
      <alignment horizontal="center" vertical="center"/>
    </xf>
    <xf numFmtId="177" fontId="0" fillId="2" borderId="1" xfId="0" applyNumberForma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43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tabSelected="1" workbookViewId="0" topLeftCell="A1"/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1"/>
      <c r="B1" s="1" t="s">
        <v>0</v>
      </c>
      <c r="C1" s="1"/>
      <c r="D1" s="1"/>
      <c r="E1" s="1"/>
    </row>
    <row r="2" spans="1:5" ht="12.75" customHeight="1">
      <c r="A2" s="1"/>
      <c r="B2" s="2" t="s">
        <v>1</v>
      </c>
      <c r="C2" s="1"/>
      <c r="D2" s="1"/>
      <c r="E2" s="1"/>
    </row>
    <row r="3" spans="1:5" ht="19.5" customHeight="1">
      <c r="A3" s="1"/>
      <c r="B3" s="1"/>
      <c r="C3" s="1"/>
      <c r="D3" s="1"/>
      <c r="E3" s="1"/>
    </row>
    <row r="4" spans="1:5" ht="19.5" customHeight="1">
      <c r="A4" s="1"/>
      <c r="B4" s="3" t="s">
        <v>2</v>
      </c>
      <c r="C4" s="1"/>
      <c r="D4" s="1"/>
      <c r="E4" s="1"/>
    </row>
    <row r="5" spans="1:5" ht="12.75" customHeight="1">
      <c r="A5" s="1"/>
      <c r="B5" s="1" t="s">
        <v>3</v>
      </c>
      <c r="C5" s="1"/>
      <c r="D5" s="1"/>
      <c r="E5" s="1"/>
    </row>
    <row r="6" spans="1:5" ht="12.75" customHeight="1">
      <c r="A6" s="1"/>
      <c r="B6" s="4" t="s">
        <v>4</v>
      </c>
      <c r="C6" s="7">
        <f>SUM(C10:C13)</f>
      </c>
      <c r="D6" s="1"/>
      <c r="E6" s="1"/>
    </row>
    <row r="7" spans="1:5" ht="12.75" customHeight="1">
      <c r="A7" s="1"/>
      <c r="B7" s="4" t="s">
        <v>5</v>
      </c>
      <c r="C7" s="7">
        <f>SUM(E10:E13)</f>
      </c>
      <c r="D7" s="1"/>
      <c r="E7" s="1"/>
    </row>
    <row r="8" spans="1:5" ht="12.75" customHeight="1">
      <c r="A8" s="6"/>
      <c r="B8" s="6"/>
      <c r="C8" s="6"/>
      <c r="D8" s="6"/>
      <c r="E8" s="6"/>
    </row>
    <row r="9" spans="1:5" ht="12.75" customHeight="1">
      <c r="A9" s="5" t="s">
        <v>6</v>
      </c>
      <c r="B9" s="5" t="s">
        <v>7</v>
      </c>
      <c r="C9" s="5" t="s">
        <v>8</v>
      </c>
      <c r="D9" s="5" t="s">
        <v>9</v>
      </c>
      <c r="E9" s="5" t="s">
        <v>10</v>
      </c>
    </row>
    <row r="10" spans="1:5" ht="12.75" customHeight="1">
      <c r="A10" s="20" t="s">
        <v>24</v>
      </c>
      <c r="B10" s="20" t="s">
        <v>25</v>
      </c>
      <c r="C10" s="21">
        <f>'SO 02-50-01'!I3</f>
      </c>
      <c r="D10" s="21">
        <f>'SO 02-50-01'!O2</f>
      </c>
      <c r="E10" s="21">
        <f>C10+D10</f>
      </c>
    </row>
    <row r="11" spans="1:5" ht="12.75" customHeight="1">
      <c r="A11" s="20" t="s">
        <v>24</v>
      </c>
      <c r="B11" s="20" t="s">
        <v>214</v>
      </c>
      <c r="C11" s="21">
        <f>'SO 02-50-01_1'!I3</f>
      </c>
      <c r="D11" s="21">
        <f>'SO 02-50-01_1'!O2</f>
      </c>
      <c r="E11" s="21">
        <f>C11+D11</f>
      </c>
    </row>
    <row r="12" spans="1:5" ht="12.75" customHeight="1">
      <c r="A12" s="20" t="s">
        <v>24</v>
      </c>
      <c r="B12" s="20" t="s">
        <v>244</v>
      </c>
      <c r="C12" s="21">
        <f>'SO 02-50-01_2'!I3</f>
      </c>
      <c r="D12" s="21">
        <f>'SO 02-50-01_2'!O2</f>
      </c>
      <c r="E12" s="21">
        <f>C12+D12</f>
      </c>
    </row>
    <row r="13" spans="1:5" ht="12.75" customHeight="1">
      <c r="A13" s="20" t="s">
        <v>256</v>
      </c>
      <c r="B13" s="20" t="s">
        <v>257</v>
      </c>
      <c r="C13" s="21">
        <f>'SO 98-98'!I3</f>
      </c>
      <c r="D13" s="21">
        <f>'SO 98-98'!O2</f>
      </c>
      <c r="E13" s="21">
        <f>C13+D13</f>
      </c>
    </row>
  </sheetData>
  <sheetProtection password="C42E" sheet="1" objects="1" scenarios="1"/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3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0+O8+O45+O86+O111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24</v>
      </c>
      <c r="I3" s="42">
        <f>0+I8+I45+I86+I111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24</v>
      </c>
      <c r="D4" s="6"/>
      <c r="E4" s="18" t="s">
        <v>25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0+I9+I13+I17+I21+I25+I29+I33+I37+I41</f>
      </c>
      <c r="R8">
        <f>0+O9+O13+O17+O21+O25+O29+O33+O37+O41</f>
      </c>
    </row>
    <row r="9" spans="1:16" ht="25.5">
      <c r="A9" s="25" t="s">
        <v>45</v>
      </c>
      <c r="B9" s="29" t="s">
        <v>29</v>
      </c>
      <c r="C9" s="29" t="s">
        <v>46</v>
      </c>
      <c r="D9" s="25" t="s">
        <v>47</v>
      </c>
      <c r="E9" s="30" t="s">
        <v>48</v>
      </c>
      <c r="F9" s="31" t="s">
        <v>49</v>
      </c>
      <c r="G9" s="32">
        <v>285.275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47</v>
      </c>
    </row>
    <row r="11" spans="1:5" ht="102">
      <c r="A11" s="37" t="s">
        <v>51</v>
      </c>
      <c r="E11" s="38" t="s">
        <v>52</v>
      </c>
    </row>
    <row r="12" spans="1:5" ht="165.75">
      <c r="A12" t="s">
        <v>53</v>
      </c>
      <c r="E12" s="36" t="s">
        <v>54</v>
      </c>
    </row>
    <row r="13" spans="1:16" ht="25.5">
      <c r="A13" s="25" t="s">
        <v>45</v>
      </c>
      <c r="B13" s="29" t="s">
        <v>23</v>
      </c>
      <c r="C13" s="29" t="s">
        <v>55</v>
      </c>
      <c r="D13" s="25" t="s">
        <v>47</v>
      </c>
      <c r="E13" s="30" t="s">
        <v>56</v>
      </c>
      <c r="F13" s="31" t="s">
        <v>49</v>
      </c>
      <c r="G13" s="32">
        <v>33.548</v>
      </c>
      <c r="H13" s="33">
        <v>0</v>
      </c>
      <c r="I13" s="34">
        <f>ROUND(ROUND(H13,2)*ROUND(G13,3),2)</f>
      </c>
      <c r="O13">
        <f>(I13*21)/100</f>
      </c>
      <c r="P13" t="s">
        <v>23</v>
      </c>
    </row>
    <row r="14" spans="1:5" ht="12.75">
      <c r="A14" s="35" t="s">
        <v>50</v>
      </c>
      <c r="E14" s="36" t="s">
        <v>47</v>
      </c>
    </row>
    <row r="15" spans="1:5" ht="51">
      <c r="A15" s="37" t="s">
        <v>51</v>
      </c>
      <c r="E15" s="38" t="s">
        <v>57</v>
      </c>
    </row>
    <row r="16" spans="1:5" ht="165.75">
      <c r="A16" t="s">
        <v>53</v>
      </c>
      <c r="E16" s="36" t="s">
        <v>54</v>
      </c>
    </row>
    <row r="17" spans="1:16" ht="25.5">
      <c r="A17" s="25" t="s">
        <v>45</v>
      </c>
      <c r="B17" s="29" t="s">
        <v>22</v>
      </c>
      <c r="C17" s="29" t="s">
        <v>58</v>
      </c>
      <c r="D17" s="25" t="s">
        <v>47</v>
      </c>
      <c r="E17" s="30" t="s">
        <v>59</v>
      </c>
      <c r="F17" s="31" t="s">
        <v>49</v>
      </c>
      <c r="G17" s="32">
        <v>0.34</v>
      </c>
      <c r="H17" s="33">
        <v>0</v>
      </c>
      <c r="I17" s="34">
        <f>ROUND(ROUND(H17,2)*ROUND(G17,3),2)</f>
      </c>
      <c r="O17">
        <f>(I17*21)/100</f>
      </c>
      <c r="P17" t="s">
        <v>23</v>
      </c>
    </row>
    <row r="18" spans="1:5" ht="12.75">
      <c r="A18" s="35" t="s">
        <v>50</v>
      </c>
      <c r="E18" s="36" t="s">
        <v>47</v>
      </c>
    </row>
    <row r="19" spans="1:5" ht="25.5">
      <c r="A19" s="37" t="s">
        <v>51</v>
      </c>
      <c r="E19" s="38" t="s">
        <v>60</v>
      </c>
    </row>
    <row r="20" spans="1:5" ht="165.75">
      <c r="A20" t="s">
        <v>53</v>
      </c>
      <c r="E20" s="36" t="s">
        <v>54</v>
      </c>
    </row>
    <row r="21" spans="1:16" ht="12.75">
      <c r="A21" s="25" t="s">
        <v>45</v>
      </c>
      <c r="B21" s="29" t="s">
        <v>33</v>
      </c>
      <c r="C21" s="29" t="s">
        <v>61</v>
      </c>
      <c r="D21" s="25" t="s">
        <v>62</v>
      </c>
      <c r="E21" s="30" t="s">
        <v>63</v>
      </c>
      <c r="F21" s="31" t="s">
        <v>64</v>
      </c>
      <c r="G21" s="32">
        <v>1</v>
      </c>
      <c r="H21" s="33">
        <v>0</v>
      </c>
      <c r="I21" s="34">
        <f>ROUND(ROUND(H21,2)*ROUND(G21,3),2)</f>
      </c>
      <c r="O21">
        <f>(I21*21)/100</f>
      </c>
      <c r="P21" t="s">
        <v>23</v>
      </c>
    </row>
    <row r="22" spans="1:5" ht="25.5">
      <c r="A22" s="35" t="s">
        <v>50</v>
      </c>
      <c r="E22" s="36" t="s">
        <v>65</v>
      </c>
    </row>
    <row r="23" spans="1:5" ht="12.75">
      <c r="A23" s="37" t="s">
        <v>51</v>
      </c>
      <c r="E23" s="38" t="s">
        <v>66</v>
      </c>
    </row>
    <row r="24" spans="1:5" ht="12.75">
      <c r="A24" t="s">
        <v>53</v>
      </c>
      <c r="E24" s="36" t="s">
        <v>67</v>
      </c>
    </row>
    <row r="25" spans="1:16" ht="25.5">
      <c r="A25" s="25" t="s">
        <v>45</v>
      </c>
      <c r="B25" s="29" t="s">
        <v>35</v>
      </c>
      <c r="C25" s="29" t="s">
        <v>68</v>
      </c>
      <c r="D25" s="25" t="s">
        <v>62</v>
      </c>
      <c r="E25" s="30" t="s">
        <v>69</v>
      </c>
      <c r="F25" s="31" t="s">
        <v>64</v>
      </c>
      <c r="G25" s="32">
        <v>3</v>
      </c>
      <c r="H25" s="33">
        <v>0</v>
      </c>
      <c r="I25" s="34">
        <f>ROUND(ROUND(H25,2)*ROUND(G25,3),2)</f>
      </c>
      <c r="O25">
        <f>(I25*21)/100</f>
      </c>
      <c r="P25" t="s">
        <v>23</v>
      </c>
    </row>
    <row r="26" spans="1:5" ht="12.75">
      <c r="A26" s="35" t="s">
        <v>50</v>
      </c>
      <c r="E26" s="36" t="s">
        <v>70</v>
      </c>
    </row>
    <row r="27" spans="1:5" ht="12.75">
      <c r="A27" s="37" t="s">
        <v>51</v>
      </c>
      <c r="E27" s="38" t="s">
        <v>71</v>
      </c>
    </row>
    <row r="28" spans="1:5" ht="12.75">
      <c r="A28" t="s">
        <v>53</v>
      </c>
      <c r="E28" s="36" t="s">
        <v>67</v>
      </c>
    </row>
    <row r="29" spans="1:16" ht="25.5">
      <c r="A29" s="25" t="s">
        <v>45</v>
      </c>
      <c r="B29" s="29" t="s">
        <v>37</v>
      </c>
      <c r="C29" s="29" t="s">
        <v>72</v>
      </c>
      <c r="D29" s="25" t="s">
        <v>47</v>
      </c>
      <c r="E29" s="30" t="s">
        <v>73</v>
      </c>
      <c r="F29" s="31" t="s">
        <v>64</v>
      </c>
      <c r="G29" s="32">
        <v>1</v>
      </c>
      <c r="H29" s="33">
        <v>0</v>
      </c>
      <c r="I29" s="34">
        <f>ROUND(ROUND(H29,2)*ROUND(G29,3),2)</f>
      </c>
      <c r="O29">
        <f>(I29*21)/100</f>
      </c>
      <c r="P29" t="s">
        <v>23</v>
      </c>
    </row>
    <row r="30" spans="1:5" ht="25.5">
      <c r="A30" s="35" t="s">
        <v>50</v>
      </c>
      <c r="E30" s="36" t="s">
        <v>74</v>
      </c>
    </row>
    <row r="31" spans="1:5" ht="12.75">
      <c r="A31" s="37" t="s">
        <v>51</v>
      </c>
      <c r="E31" s="38" t="s">
        <v>66</v>
      </c>
    </row>
    <row r="32" spans="1:5" ht="12.75">
      <c r="A32" t="s">
        <v>53</v>
      </c>
      <c r="E32" s="36" t="s">
        <v>75</v>
      </c>
    </row>
    <row r="33" spans="1:16" ht="12.75">
      <c r="A33" s="25" t="s">
        <v>45</v>
      </c>
      <c r="B33" s="29" t="s">
        <v>76</v>
      </c>
      <c r="C33" s="29" t="s">
        <v>77</v>
      </c>
      <c r="D33" s="25" t="s">
        <v>47</v>
      </c>
      <c r="E33" s="30" t="s">
        <v>78</v>
      </c>
      <c r="F33" s="31" t="s">
        <v>79</v>
      </c>
      <c r="G33" s="32">
        <v>1</v>
      </c>
      <c r="H33" s="33">
        <v>0</v>
      </c>
      <c r="I33" s="34">
        <f>ROUND(ROUND(H33,2)*ROUND(G33,3),2)</f>
      </c>
      <c r="O33">
        <f>(I33*0)/100</f>
      </c>
      <c r="P33" t="s">
        <v>27</v>
      </c>
    </row>
    <row r="34" spans="1:5" ht="63.75">
      <c r="A34" s="35" t="s">
        <v>50</v>
      </c>
      <c r="E34" s="36" t="s">
        <v>80</v>
      </c>
    </row>
    <row r="35" spans="1:5" ht="12.75">
      <c r="A35" s="37" t="s">
        <v>51</v>
      </c>
      <c r="E35" s="38" t="s">
        <v>81</v>
      </c>
    </row>
    <row r="36" spans="1:5" ht="12.75">
      <c r="A36" t="s">
        <v>53</v>
      </c>
      <c r="E36" s="36" t="s">
        <v>82</v>
      </c>
    </row>
    <row r="37" spans="1:16" ht="12.75">
      <c r="A37" s="25" t="s">
        <v>45</v>
      </c>
      <c r="B37" s="29" t="s">
        <v>83</v>
      </c>
      <c r="C37" s="29" t="s">
        <v>84</v>
      </c>
      <c r="D37" s="25" t="s">
        <v>47</v>
      </c>
      <c r="E37" s="30" t="s">
        <v>85</v>
      </c>
      <c r="F37" s="31" t="s">
        <v>64</v>
      </c>
      <c r="G37" s="32">
        <v>6</v>
      </c>
      <c r="H37" s="33">
        <v>0</v>
      </c>
      <c r="I37" s="34">
        <f>ROUND(ROUND(H37,2)*ROUND(G37,3),2)</f>
      </c>
      <c r="O37">
        <f>(I37*21)/100</f>
      </c>
      <c r="P37" t="s">
        <v>23</v>
      </c>
    </row>
    <row r="38" spans="1:5" ht="12.75">
      <c r="A38" s="35" t="s">
        <v>50</v>
      </c>
      <c r="E38" s="36" t="s">
        <v>47</v>
      </c>
    </row>
    <row r="39" spans="1:5" ht="12.75">
      <c r="A39" s="37" t="s">
        <v>51</v>
      </c>
      <c r="E39" s="38" t="s">
        <v>86</v>
      </c>
    </row>
    <row r="40" spans="1:5" ht="38.25">
      <c r="A40" t="s">
        <v>53</v>
      </c>
      <c r="E40" s="36" t="s">
        <v>87</v>
      </c>
    </row>
    <row r="41" spans="1:16" ht="12.75">
      <c r="A41" s="25" t="s">
        <v>45</v>
      </c>
      <c r="B41" s="29" t="s">
        <v>40</v>
      </c>
      <c r="C41" s="29" t="s">
        <v>88</v>
      </c>
      <c r="D41" s="25" t="s">
        <v>47</v>
      </c>
      <c r="E41" s="30" t="s">
        <v>89</v>
      </c>
      <c r="F41" s="31" t="s">
        <v>79</v>
      </c>
      <c r="G41" s="32">
        <v>1</v>
      </c>
      <c r="H41" s="33">
        <v>0</v>
      </c>
      <c r="I41" s="34">
        <f>ROUND(ROUND(H41,2)*ROUND(G41,3),2)</f>
      </c>
      <c r="O41">
        <f>(I41*0)/100</f>
      </c>
      <c r="P41" t="s">
        <v>27</v>
      </c>
    </row>
    <row r="42" spans="1:5" ht="38.25">
      <c r="A42" s="35" t="s">
        <v>50</v>
      </c>
      <c r="E42" s="36" t="s">
        <v>90</v>
      </c>
    </row>
    <row r="43" spans="1:5" ht="12.75">
      <c r="A43" s="37" t="s">
        <v>51</v>
      </c>
      <c r="E43" s="38" t="s">
        <v>66</v>
      </c>
    </row>
    <row r="44" spans="1:5" ht="12.75">
      <c r="A44" t="s">
        <v>53</v>
      </c>
      <c r="E44" s="36" t="s">
        <v>75</v>
      </c>
    </row>
    <row r="45" spans="1:18" ht="12.75" customHeight="1">
      <c r="A45" s="6" t="s">
        <v>43</v>
      </c>
      <c r="B45" s="6"/>
      <c r="C45" s="40" t="s">
        <v>29</v>
      </c>
      <c r="D45" s="6"/>
      <c r="E45" s="27" t="s">
        <v>91</v>
      </c>
      <c r="F45" s="6"/>
      <c r="G45" s="6"/>
      <c r="H45" s="6"/>
      <c r="I45" s="41">
        <f>0+Q45</f>
      </c>
      <c r="O45">
        <f>0+R45</f>
      </c>
      <c r="Q45">
        <f>0+I46+I50+I54+I58+I62+I66+I70+I74+I78+I82</f>
      </c>
      <c r="R45">
        <f>0+O46+O50+O54+O58+O62+O66+O70+O74+O78+O82</f>
      </c>
    </row>
    <row r="46" spans="1:16" ht="12.75">
      <c r="A46" s="25" t="s">
        <v>45</v>
      </c>
      <c r="B46" s="29" t="s">
        <v>42</v>
      </c>
      <c r="C46" s="29" t="s">
        <v>92</v>
      </c>
      <c r="D46" s="25" t="s">
        <v>47</v>
      </c>
      <c r="E46" s="30" t="s">
        <v>93</v>
      </c>
      <c r="F46" s="31" t="s">
        <v>94</v>
      </c>
      <c r="G46" s="32">
        <v>132.4</v>
      </c>
      <c r="H46" s="33">
        <v>0</v>
      </c>
      <c r="I46" s="34">
        <f>ROUND(ROUND(H46,2)*ROUND(G46,3),2)</f>
      </c>
      <c r="O46">
        <f>(I46*21)/100</f>
      </c>
      <c r="P46" t="s">
        <v>23</v>
      </c>
    </row>
    <row r="47" spans="1:5" ht="12.75">
      <c r="A47" s="35" t="s">
        <v>50</v>
      </c>
      <c r="E47" s="36" t="s">
        <v>47</v>
      </c>
    </row>
    <row r="48" spans="1:5" ht="12.75">
      <c r="A48" s="37" t="s">
        <v>51</v>
      </c>
      <c r="E48" s="38" t="s">
        <v>95</v>
      </c>
    </row>
    <row r="49" spans="1:5" ht="12.75">
      <c r="A49" t="s">
        <v>53</v>
      </c>
      <c r="E49" s="36" t="s">
        <v>96</v>
      </c>
    </row>
    <row r="50" spans="1:16" ht="25.5">
      <c r="A50" s="25" t="s">
        <v>45</v>
      </c>
      <c r="B50" s="29" t="s">
        <v>97</v>
      </c>
      <c r="C50" s="29" t="s">
        <v>98</v>
      </c>
      <c r="D50" s="25" t="s">
        <v>47</v>
      </c>
      <c r="E50" s="30" t="s">
        <v>99</v>
      </c>
      <c r="F50" s="31" t="s">
        <v>100</v>
      </c>
      <c r="G50" s="32">
        <v>26.071</v>
      </c>
      <c r="H50" s="33">
        <v>0</v>
      </c>
      <c r="I50" s="34">
        <f>ROUND(ROUND(H50,2)*ROUND(G50,3),2)</f>
      </c>
      <c r="O50">
        <f>(I50*21)/100</f>
      </c>
      <c r="P50" t="s">
        <v>23</v>
      </c>
    </row>
    <row r="51" spans="1:5" ht="12.75">
      <c r="A51" s="35" t="s">
        <v>50</v>
      </c>
      <c r="E51" s="36" t="s">
        <v>47</v>
      </c>
    </row>
    <row r="52" spans="1:5" ht="25.5">
      <c r="A52" s="37" t="s">
        <v>51</v>
      </c>
      <c r="E52" s="38" t="s">
        <v>101</v>
      </c>
    </row>
    <row r="53" spans="1:5" ht="63.75">
      <c r="A53" t="s">
        <v>53</v>
      </c>
      <c r="E53" s="36" t="s">
        <v>102</v>
      </c>
    </row>
    <row r="54" spans="1:16" ht="12.75">
      <c r="A54" s="25" t="s">
        <v>45</v>
      </c>
      <c r="B54" s="29" t="s">
        <v>103</v>
      </c>
      <c r="C54" s="29" t="s">
        <v>104</v>
      </c>
      <c r="D54" s="25" t="s">
        <v>47</v>
      </c>
      <c r="E54" s="30" t="s">
        <v>105</v>
      </c>
      <c r="F54" s="31" t="s">
        <v>100</v>
      </c>
      <c r="G54" s="32">
        <v>13.419</v>
      </c>
      <c r="H54" s="33">
        <v>0</v>
      </c>
      <c r="I54" s="34">
        <f>ROUND(ROUND(H54,2)*ROUND(G54,3),2)</f>
      </c>
      <c r="O54">
        <f>(I54*21)/100</f>
      </c>
      <c r="P54" t="s">
        <v>23</v>
      </c>
    </row>
    <row r="55" spans="1:5" ht="12.75">
      <c r="A55" s="35" t="s">
        <v>50</v>
      </c>
      <c r="E55" s="36" t="s">
        <v>47</v>
      </c>
    </row>
    <row r="56" spans="1:5" ht="25.5">
      <c r="A56" s="37" t="s">
        <v>51</v>
      </c>
      <c r="E56" s="38" t="s">
        <v>106</v>
      </c>
    </row>
    <row r="57" spans="1:5" ht="63.75">
      <c r="A57" t="s">
        <v>53</v>
      </c>
      <c r="E57" s="36" t="s">
        <v>107</v>
      </c>
    </row>
    <row r="58" spans="1:16" ht="25.5">
      <c r="A58" s="25" t="s">
        <v>45</v>
      </c>
      <c r="B58" s="29" t="s">
        <v>108</v>
      </c>
      <c r="C58" s="29" t="s">
        <v>109</v>
      </c>
      <c r="D58" s="25" t="s">
        <v>47</v>
      </c>
      <c r="E58" s="30" t="s">
        <v>110</v>
      </c>
      <c r="F58" s="31" t="s">
        <v>100</v>
      </c>
      <c r="G58" s="32">
        <v>19.553</v>
      </c>
      <c r="H58" s="33">
        <v>0</v>
      </c>
      <c r="I58" s="34">
        <f>ROUND(ROUND(H58,2)*ROUND(G58,3),2)</f>
      </c>
      <c r="O58">
        <f>(I58*21)/100</f>
      </c>
      <c r="P58" t="s">
        <v>23</v>
      </c>
    </row>
    <row r="59" spans="1:5" ht="12.75">
      <c r="A59" s="35" t="s">
        <v>50</v>
      </c>
      <c r="E59" s="36" t="s">
        <v>47</v>
      </c>
    </row>
    <row r="60" spans="1:5" ht="25.5">
      <c r="A60" s="37" t="s">
        <v>51</v>
      </c>
      <c r="E60" s="38" t="s">
        <v>111</v>
      </c>
    </row>
    <row r="61" spans="1:5" ht="63.75">
      <c r="A61" t="s">
        <v>53</v>
      </c>
      <c r="E61" s="36" t="s">
        <v>102</v>
      </c>
    </row>
    <row r="62" spans="1:16" ht="12.75">
      <c r="A62" s="25" t="s">
        <v>45</v>
      </c>
      <c r="B62" s="29" t="s">
        <v>112</v>
      </c>
      <c r="C62" s="29" t="s">
        <v>113</v>
      </c>
      <c r="D62" s="25" t="s">
        <v>47</v>
      </c>
      <c r="E62" s="30" t="s">
        <v>114</v>
      </c>
      <c r="F62" s="31" t="s">
        <v>100</v>
      </c>
      <c r="G62" s="32">
        <v>0.263</v>
      </c>
      <c r="H62" s="33">
        <v>0</v>
      </c>
      <c r="I62" s="34">
        <f>ROUND(ROUND(H62,2)*ROUND(G62,3),2)</f>
      </c>
      <c r="O62">
        <f>(I62*21)/100</f>
      </c>
      <c r="P62" t="s">
        <v>23</v>
      </c>
    </row>
    <row r="63" spans="1:5" ht="12.75">
      <c r="A63" s="35" t="s">
        <v>50</v>
      </c>
      <c r="E63" s="36" t="s">
        <v>47</v>
      </c>
    </row>
    <row r="64" spans="1:5" ht="12.75">
      <c r="A64" s="37" t="s">
        <v>51</v>
      </c>
      <c r="E64" s="38" t="s">
        <v>115</v>
      </c>
    </row>
    <row r="65" spans="1:5" ht="63.75">
      <c r="A65" t="s">
        <v>53</v>
      </c>
      <c r="E65" s="36" t="s">
        <v>102</v>
      </c>
    </row>
    <row r="66" spans="1:16" ht="12.75">
      <c r="A66" s="25" t="s">
        <v>45</v>
      </c>
      <c r="B66" s="29" t="s">
        <v>116</v>
      </c>
      <c r="C66" s="29" t="s">
        <v>117</v>
      </c>
      <c r="D66" s="25" t="s">
        <v>47</v>
      </c>
      <c r="E66" s="30" t="s">
        <v>118</v>
      </c>
      <c r="F66" s="31" t="s">
        <v>100</v>
      </c>
      <c r="G66" s="32">
        <v>129.195</v>
      </c>
      <c r="H66" s="33">
        <v>0</v>
      </c>
      <c r="I66" s="34">
        <f>ROUND(ROUND(H66,2)*ROUND(G66,3),2)</f>
      </c>
      <c r="O66">
        <f>(I66*21)/100</f>
      </c>
      <c r="P66" t="s">
        <v>23</v>
      </c>
    </row>
    <row r="67" spans="1:5" ht="12.75">
      <c r="A67" s="35" t="s">
        <v>50</v>
      </c>
      <c r="E67" s="36" t="s">
        <v>47</v>
      </c>
    </row>
    <row r="68" spans="1:5" ht="12.75">
      <c r="A68" s="37" t="s">
        <v>51</v>
      </c>
      <c r="E68" s="38" t="s">
        <v>119</v>
      </c>
    </row>
    <row r="69" spans="1:5" ht="369.75">
      <c r="A69" t="s">
        <v>53</v>
      </c>
      <c r="E69" s="36" t="s">
        <v>120</v>
      </c>
    </row>
    <row r="70" spans="1:16" ht="12.75">
      <c r="A70" s="25" t="s">
        <v>45</v>
      </c>
      <c r="B70" s="29" t="s">
        <v>121</v>
      </c>
      <c r="C70" s="29" t="s">
        <v>122</v>
      </c>
      <c r="D70" s="25" t="s">
        <v>47</v>
      </c>
      <c r="E70" s="30" t="s">
        <v>123</v>
      </c>
      <c r="F70" s="31" t="s">
        <v>100</v>
      </c>
      <c r="G70" s="32">
        <v>39.55</v>
      </c>
      <c r="H70" s="33">
        <v>0</v>
      </c>
      <c r="I70" s="34">
        <f>ROUND(ROUND(H70,2)*ROUND(G70,3),2)</f>
      </c>
      <c r="O70">
        <f>(I70*0)/100</f>
      </c>
      <c r="P70" t="s">
        <v>27</v>
      </c>
    </row>
    <row r="71" spans="1:5" ht="12.75">
      <c r="A71" s="35" t="s">
        <v>50</v>
      </c>
      <c r="E71" s="36" t="s">
        <v>47</v>
      </c>
    </row>
    <row r="72" spans="1:5" ht="12.75">
      <c r="A72" s="37" t="s">
        <v>51</v>
      </c>
      <c r="E72" s="38" t="s">
        <v>124</v>
      </c>
    </row>
    <row r="73" spans="1:5" ht="242.25">
      <c r="A73" t="s">
        <v>53</v>
      </c>
      <c r="E73" s="36" t="s">
        <v>125</v>
      </c>
    </row>
    <row r="74" spans="1:16" ht="12.75">
      <c r="A74" s="25" t="s">
        <v>45</v>
      </c>
      <c r="B74" s="29" t="s">
        <v>126</v>
      </c>
      <c r="C74" s="29" t="s">
        <v>127</v>
      </c>
      <c r="D74" s="25" t="s">
        <v>47</v>
      </c>
      <c r="E74" s="30" t="s">
        <v>128</v>
      </c>
      <c r="F74" s="31" t="s">
        <v>94</v>
      </c>
      <c r="G74" s="32">
        <v>329.028</v>
      </c>
      <c r="H74" s="33">
        <v>0</v>
      </c>
      <c r="I74" s="34">
        <f>ROUND(ROUND(H74,2)*ROUND(G74,3),2)</f>
      </c>
      <c r="O74">
        <f>(I74*21)/100</f>
      </c>
      <c r="P74" t="s">
        <v>23</v>
      </c>
    </row>
    <row r="75" spans="1:5" ht="12.75">
      <c r="A75" s="35" t="s">
        <v>50</v>
      </c>
      <c r="E75" s="36" t="s">
        <v>47</v>
      </c>
    </row>
    <row r="76" spans="1:5" ht="12.75">
      <c r="A76" s="37" t="s">
        <v>51</v>
      </c>
      <c r="E76" s="38" t="s">
        <v>129</v>
      </c>
    </row>
    <row r="77" spans="1:5" ht="25.5">
      <c r="A77" t="s">
        <v>53</v>
      </c>
      <c r="E77" s="36" t="s">
        <v>130</v>
      </c>
    </row>
    <row r="78" spans="1:16" ht="12.75">
      <c r="A78" s="25" t="s">
        <v>45</v>
      </c>
      <c r="B78" s="29" t="s">
        <v>131</v>
      </c>
      <c r="C78" s="29" t="s">
        <v>132</v>
      </c>
      <c r="D78" s="25" t="s">
        <v>47</v>
      </c>
      <c r="E78" s="30" t="s">
        <v>133</v>
      </c>
      <c r="F78" s="31" t="s">
        <v>94</v>
      </c>
      <c r="G78" s="32">
        <v>69.983</v>
      </c>
      <c r="H78" s="33">
        <v>0</v>
      </c>
      <c r="I78" s="34">
        <f>ROUND(ROUND(H78,2)*ROUND(G78,3),2)</f>
      </c>
      <c r="O78">
        <f>(I78*21)/100</f>
      </c>
      <c r="P78" t="s">
        <v>23</v>
      </c>
    </row>
    <row r="79" spans="1:5" ht="12.75">
      <c r="A79" s="35" t="s">
        <v>50</v>
      </c>
      <c r="E79" s="36" t="s">
        <v>134</v>
      </c>
    </row>
    <row r="80" spans="1:5" ht="12.75">
      <c r="A80" s="37" t="s">
        <v>51</v>
      </c>
      <c r="E80" s="38" t="s">
        <v>135</v>
      </c>
    </row>
    <row r="81" spans="1:5" ht="38.25">
      <c r="A81" t="s">
        <v>53</v>
      </c>
      <c r="E81" s="36" t="s">
        <v>136</v>
      </c>
    </row>
    <row r="82" spans="1:16" ht="12.75">
      <c r="A82" s="25" t="s">
        <v>45</v>
      </c>
      <c r="B82" s="29" t="s">
        <v>137</v>
      </c>
      <c r="C82" s="29" t="s">
        <v>138</v>
      </c>
      <c r="D82" s="25" t="s">
        <v>47</v>
      </c>
      <c r="E82" s="30" t="s">
        <v>139</v>
      </c>
      <c r="F82" s="31" t="s">
        <v>94</v>
      </c>
      <c r="G82" s="32">
        <v>69.983</v>
      </c>
      <c r="H82" s="33">
        <v>0</v>
      </c>
      <c r="I82" s="34">
        <f>ROUND(ROUND(H82,2)*ROUND(G82,3),2)</f>
      </c>
      <c r="O82">
        <f>(I82*21)/100</f>
      </c>
      <c r="P82" t="s">
        <v>23</v>
      </c>
    </row>
    <row r="83" spans="1:5" ht="12.75">
      <c r="A83" s="35" t="s">
        <v>50</v>
      </c>
      <c r="E83" s="36" t="s">
        <v>47</v>
      </c>
    </row>
    <row r="84" spans="1:5" ht="12.75">
      <c r="A84" s="37" t="s">
        <v>51</v>
      </c>
      <c r="E84" s="38" t="s">
        <v>135</v>
      </c>
    </row>
    <row r="85" spans="1:5" ht="25.5">
      <c r="A85" t="s">
        <v>53</v>
      </c>
      <c r="E85" s="36" t="s">
        <v>140</v>
      </c>
    </row>
    <row r="86" spans="1:18" ht="12.75" customHeight="1">
      <c r="A86" s="6" t="s">
        <v>43</v>
      </c>
      <c r="B86" s="6"/>
      <c r="C86" s="40" t="s">
        <v>35</v>
      </c>
      <c r="D86" s="6"/>
      <c r="E86" s="27" t="s">
        <v>141</v>
      </c>
      <c r="F86" s="6"/>
      <c r="G86" s="6"/>
      <c r="H86" s="6"/>
      <c r="I86" s="41">
        <f>0+Q86</f>
      </c>
      <c r="O86">
        <f>0+R86</f>
      </c>
      <c r="Q86">
        <f>0+I87+I91+I95+I99+I103+I107</f>
      </c>
      <c r="R86">
        <f>0+O87+O91+O95+O99+O103+O107</f>
      </c>
    </row>
    <row r="87" spans="1:16" ht="12.75">
      <c r="A87" s="25" t="s">
        <v>45</v>
      </c>
      <c r="B87" s="29" t="s">
        <v>142</v>
      </c>
      <c r="C87" s="29" t="s">
        <v>143</v>
      </c>
      <c r="D87" s="25" t="s">
        <v>47</v>
      </c>
      <c r="E87" s="30" t="s">
        <v>144</v>
      </c>
      <c r="F87" s="31" t="s">
        <v>94</v>
      </c>
      <c r="G87" s="32">
        <v>256.25</v>
      </c>
      <c r="H87" s="33">
        <v>0</v>
      </c>
      <c r="I87" s="34">
        <f>ROUND(ROUND(H87,2)*ROUND(G87,3),2)</f>
      </c>
      <c r="O87">
        <f>(I87*21)/100</f>
      </c>
      <c r="P87" t="s">
        <v>23</v>
      </c>
    </row>
    <row r="88" spans="1:5" ht="12.75">
      <c r="A88" s="35" t="s">
        <v>50</v>
      </c>
      <c r="E88" s="36" t="s">
        <v>47</v>
      </c>
    </row>
    <row r="89" spans="1:5" ht="12.75">
      <c r="A89" s="37" t="s">
        <v>51</v>
      </c>
      <c r="E89" s="38" t="s">
        <v>145</v>
      </c>
    </row>
    <row r="90" spans="1:5" ht="51">
      <c r="A90" t="s">
        <v>53</v>
      </c>
      <c r="E90" s="36" t="s">
        <v>146</v>
      </c>
    </row>
    <row r="91" spans="1:16" ht="12.75">
      <c r="A91" s="25" t="s">
        <v>45</v>
      </c>
      <c r="B91" s="29" t="s">
        <v>147</v>
      </c>
      <c r="C91" s="29" t="s">
        <v>148</v>
      </c>
      <c r="D91" s="25" t="s">
        <v>47</v>
      </c>
      <c r="E91" s="30" t="s">
        <v>149</v>
      </c>
      <c r="F91" s="31" t="s">
        <v>94</v>
      </c>
      <c r="G91" s="32">
        <v>276.75</v>
      </c>
      <c r="H91" s="33">
        <v>0</v>
      </c>
      <c r="I91" s="34">
        <f>ROUND(ROUND(H91,2)*ROUND(G91,3),2)</f>
      </c>
      <c r="O91">
        <f>(I91*21)/100</f>
      </c>
      <c r="P91" t="s">
        <v>23</v>
      </c>
    </row>
    <row r="92" spans="1:5" ht="12.75">
      <c r="A92" s="35" t="s">
        <v>50</v>
      </c>
      <c r="E92" s="36" t="s">
        <v>47</v>
      </c>
    </row>
    <row r="93" spans="1:5" ht="12.75">
      <c r="A93" s="37" t="s">
        <v>51</v>
      </c>
      <c r="E93" s="38" t="s">
        <v>150</v>
      </c>
    </row>
    <row r="94" spans="1:5" ht="51">
      <c r="A94" t="s">
        <v>53</v>
      </c>
      <c r="E94" s="36" t="s">
        <v>146</v>
      </c>
    </row>
    <row r="95" spans="1:16" ht="12.75">
      <c r="A95" s="25" t="s">
        <v>45</v>
      </c>
      <c r="B95" s="29" t="s">
        <v>151</v>
      </c>
      <c r="C95" s="29" t="s">
        <v>152</v>
      </c>
      <c r="D95" s="25" t="s">
        <v>47</v>
      </c>
      <c r="E95" s="30" t="s">
        <v>153</v>
      </c>
      <c r="F95" s="31" t="s">
        <v>94</v>
      </c>
      <c r="G95" s="32">
        <v>220.375</v>
      </c>
      <c r="H95" s="33">
        <v>0</v>
      </c>
      <c r="I95" s="34">
        <f>ROUND(ROUND(H95,2)*ROUND(G95,3),2)</f>
      </c>
      <c r="O95">
        <f>(I95*21)/100</f>
      </c>
      <c r="P95" t="s">
        <v>23</v>
      </c>
    </row>
    <row r="96" spans="1:5" ht="12.75">
      <c r="A96" s="35" t="s">
        <v>50</v>
      </c>
      <c r="E96" s="36" t="s">
        <v>47</v>
      </c>
    </row>
    <row r="97" spans="1:5" ht="12.75">
      <c r="A97" s="37" t="s">
        <v>51</v>
      </c>
      <c r="E97" s="38" t="s">
        <v>154</v>
      </c>
    </row>
    <row r="98" spans="1:5" ht="102">
      <c r="A98" t="s">
        <v>53</v>
      </c>
      <c r="E98" s="36" t="s">
        <v>155</v>
      </c>
    </row>
    <row r="99" spans="1:16" ht="12.75">
      <c r="A99" s="25" t="s">
        <v>45</v>
      </c>
      <c r="B99" s="29" t="s">
        <v>156</v>
      </c>
      <c r="C99" s="29" t="s">
        <v>157</v>
      </c>
      <c r="D99" s="25" t="s">
        <v>47</v>
      </c>
      <c r="E99" s="30" t="s">
        <v>158</v>
      </c>
      <c r="F99" s="31" t="s">
        <v>94</v>
      </c>
      <c r="G99" s="32">
        <v>225.5</v>
      </c>
      <c r="H99" s="33">
        <v>0</v>
      </c>
      <c r="I99" s="34">
        <f>ROUND(ROUND(H99,2)*ROUND(G99,3),2)</f>
      </c>
      <c r="O99">
        <f>(I99*21)/100</f>
      </c>
      <c r="P99" t="s">
        <v>23</v>
      </c>
    </row>
    <row r="100" spans="1:5" ht="12.75">
      <c r="A100" s="35" t="s">
        <v>50</v>
      </c>
      <c r="E100" s="36" t="s">
        <v>47</v>
      </c>
    </row>
    <row r="101" spans="1:5" ht="12.75">
      <c r="A101" s="37" t="s">
        <v>51</v>
      </c>
      <c r="E101" s="38" t="s">
        <v>159</v>
      </c>
    </row>
    <row r="102" spans="1:5" ht="51">
      <c r="A102" t="s">
        <v>53</v>
      </c>
      <c r="E102" s="36" t="s">
        <v>160</v>
      </c>
    </row>
    <row r="103" spans="1:16" ht="12.75">
      <c r="A103" s="25" t="s">
        <v>45</v>
      </c>
      <c r="B103" s="29" t="s">
        <v>161</v>
      </c>
      <c r="C103" s="29" t="s">
        <v>162</v>
      </c>
      <c r="D103" s="25" t="s">
        <v>47</v>
      </c>
      <c r="E103" s="30" t="s">
        <v>163</v>
      </c>
      <c r="F103" s="31" t="s">
        <v>94</v>
      </c>
      <c r="G103" s="32">
        <v>215.25</v>
      </c>
      <c r="H103" s="33">
        <v>0</v>
      </c>
      <c r="I103" s="34">
        <f>ROUND(ROUND(H103,2)*ROUND(G103,3),2)</f>
      </c>
      <c r="O103">
        <f>(I103*21)/100</f>
      </c>
      <c r="P103" t="s">
        <v>23</v>
      </c>
    </row>
    <row r="104" spans="1:5" ht="12.75">
      <c r="A104" s="35" t="s">
        <v>50</v>
      </c>
      <c r="E104" s="36" t="s">
        <v>47</v>
      </c>
    </row>
    <row r="105" spans="1:5" ht="12.75">
      <c r="A105" s="37" t="s">
        <v>51</v>
      </c>
      <c r="E105" s="38" t="s">
        <v>164</v>
      </c>
    </row>
    <row r="106" spans="1:5" ht="51">
      <c r="A106" t="s">
        <v>53</v>
      </c>
      <c r="E106" s="36" t="s">
        <v>160</v>
      </c>
    </row>
    <row r="107" spans="1:16" ht="12.75">
      <c r="A107" s="25" t="s">
        <v>45</v>
      </c>
      <c r="B107" s="29" t="s">
        <v>165</v>
      </c>
      <c r="C107" s="29" t="s">
        <v>166</v>
      </c>
      <c r="D107" s="25" t="s">
        <v>62</v>
      </c>
      <c r="E107" s="30" t="s">
        <v>167</v>
      </c>
      <c r="F107" s="31" t="s">
        <v>100</v>
      </c>
      <c r="G107" s="32">
        <v>12.423</v>
      </c>
      <c r="H107" s="33">
        <v>0</v>
      </c>
      <c r="I107" s="34">
        <f>ROUND(ROUND(H107,2)*ROUND(G107,3),2)</f>
      </c>
      <c r="O107">
        <f>(I107*21)/100</f>
      </c>
      <c r="P107" t="s">
        <v>23</v>
      </c>
    </row>
    <row r="108" spans="1:5" ht="12.75">
      <c r="A108" s="35" t="s">
        <v>50</v>
      </c>
      <c r="E108" s="36" t="s">
        <v>47</v>
      </c>
    </row>
    <row r="109" spans="1:5" ht="12.75">
      <c r="A109" s="37" t="s">
        <v>51</v>
      </c>
      <c r="E109" s="38" t="s">
        <v>168</v>
      </c>
    </row>
    <row r="110" spans="1:5" ht="140.25">
      <c r="A110" t="s">
        <v>53</v>
      </c>
      <c r="E110" s="36" t="s">
        <v>169</v>
      </c>
    </row>
    <row r="111" spans="1:18" ht="12.75" customHeight="1">
      <c r="A111" s="6" t="s">
        <v>43</v>
      </c>
      <c r="B111" s="6"/>
      <c r="C111" s="40" t="s">
        <v>40</v>
      </c>
      <c r="D111" s="6"/>
      <c r="E111" s="27" t="s">
        <v>170</v>
      </c>
      <c r="F111" s="6"/>
      <c r="G111" s="6"/>
      <c r="H111" s="6"/>
      <c r="I111" s="41">
        <f>0+Q111</f>
      </c>
      <c r="O111">
        <f>0+R111</f>
      </c>
      <c r="Q111">
        <f>0+I112+I116+I120+I124+I128+I132+I136+I140</f>
      </c>
      <c r="R111">
        <f>0+O112+O116+O120+O124+O128+O132+O136+O140</f>
      </c>
    </row>
    <row r="112" spans="1:16" ht="25.5">
      <c r="A112" s="25" t="s">
        <v>45</v>
      </c>
      <c r="B112" s="29" t="s">
        <v>171</v>
      </c>
      <c r="C112" s="29" t="s">
        <v>172</v>
      </c>
      <c r="D112" s="25" t="s">
        <v>47</v>
      </c>
      <c r="E112" s="30" t="s">
        <v>173</v>
      </c>
      <c r="F112" s="31" t="s">
        <v>64</v>
      </c>
      <c r="G112" s="32">
        <v>3</v>
      </c>
      <c r="H112" s="33">
        <v>0</v>
      </c>
      <c r="I112" s="34">
        <f>ROUND(ROUND(H112,2)*ROUND(G112,3),2)</f>
      </c>
      <c r="O112">
        <f>(I112*21)/100</f>
      </c>
      <c r="P112" t="s">
        <v>23</v>
      </c>
    </row>
    <row r="113" spans="1:5" ht="12.75">
      <c r="A113" s="35" t="s">
        <v>50</v>
      </c>
      <c r="E113" s="36" t="s">
        <v>47</v>
      </c>
    </row>
    <row r="114" spans="1:5" ht="25.5">
      <c r="A114" s="37" t="s">
        <v>51</v>
      </c>
      <c r="E114" s="38" t="s">
        <v>174</v>
      </c>
    </row>
    <row r="115" spans="1:5" ht="25.5">
      <c r="A115" t="s">
        <v>53</v>
      </c>
      <c r="E115" s="36" t="s">
        <v>175</v>
      </c>
    </row>
    <row r="116" spans="1:16" ht="12.75">
      <c r="A116" s="25" t="s">
        <v>45</v>
      </c>
      <c r="B116" s="29" t="s">
        <v>176</v>
      </c>
      <c r="C116" s="29" t="s">
        <v>177</v>
      </c>
      <c r="D116" s="25" t="s">
        <v>47</v>
      </c>
      <c r="E116" s="30" t="s">
        <v>178</v>
      </c>
      <c r="F116" s="31" t="s">
        <v>64</v>
      </c>
      <c r="G116" s="32">
        <v>1</v>
      </c>
      <c r="H116" s="33">
        <v>0</v>
      </c>
      <c r="I116" s="34">
        <f>ROUND(ROUND(H116,2)*ROUND(G116,3),2)</f>
      </c>
      <c r="O116">
        <f>(I116*21)/100</f>
      </c>
      <c r="P116" t="s">
        <v>23</v>
      </c>
    </row>
    <row r="117" spans="1:5" ht="25.5">
      <c r="A117" s="35" t="s">
        <v>50</v>
      </c>
      <c r="E117" s="36" t="s">
        <v>179</v>
      </c>
    </row>
    <row r="118" spans="1:5" ht="25.5">
      <c r="A118" s="37" t="s">
        <v>51</v>
      </c>
      <c r="E118" s="38" t="s">
        <v>180</v>
      </c>
    </row>
    <row r="119" spans="1:5" ht="25.5">
      <c r="A119" t="s">
        <v>53</v>
      </c>
      <c r="E119" s="36" t="s">
        <v>181</v>
      </c>
    </row>
    <row r="120" spans="1:16" ht="25.5">
      <c r="A120" s="25" t="s">
        <v>45</v>
      </c>
      <c r="B120" s="29" t="s">
        <v>182</v>
      </c>
      <c r="C120" s="29" t="s">
        <v>183</v>
      </c>
      <c r="D120" s="25" t="s">
        <v>47</v>
      </c>
      <c r="E120" s="30" t="s">
        <v>184</v>
      </c>
      <c r="F120" s="31" t="s">
        <v>64</v>
      </c>
      <c r="G120" s="32">
        <v>3</v>
      </c>
      <c r="H120" s="33">
        <v>0</v>
      </c>
      <c r="I120" s="34">
        <f>ROUND(ROUND(H120,2)*ROUND(G120,3),2)</f>
      </c>
      <c r="O120">
        <f>(I120*21)/100</f>
      </c>
      <c r="P120" t="s">
        <v>23</v>
      </c>
    </row>
    <row r="121" spans="1:5" ht="12.75">
      <c r="A121" s="35" t="s">
        <v>50</v>
      </c>
      <c r="E121" s="36" t="s">
        <v>47</v>
      </c>
    </row>
    <row r="122" spans="1:5" ht="25.5">
      <c r="A122" s="37" t="s">
        <v>51</v>
      </c>
      <c r="E122" s="38" t="s">
        <v>185</v>
      </c>
    </row>
    <row r="123" spans="1:5" ht="25.5">
      <c r="A123" t="s">
        <v>53</v>
      </c>
      <c r="E123" s="36" t="s">
        <v>186</v>
      </c>
    </row>
    <row r="124" spans="1:16" ht="25.5">
      <c r="A124" s="25" t="s">
        <v>45</v>
      </c>
      <c r="B124" s="29" t="s">
        <v>187</v>
      </c>
      <c r="C124" s="29" t="s">
        <v>188</v>
      </c>
      <c r="D124" s="25" t="s">
        <v>47</v>
      </c>
      <c r="E124" s="30" t="s">
        <v>189</v>
      </c>
      <c r="F124" s="31" t="s">
        <v>94</v>
      </c>
      <c r="G124" s="32">
        <v>8.25</v>
      </c>
      <c r="H124" s="33">
        <v>0</v>
      </c>
      <c r="I124" s="34">
        <f>ROUND(ROUND(H124,2)*ROUND(G124,3),2)</f>
      </c>
      <c r="O124">
        <f>(I124*21)/100</f>
      </c>
      <c r="P124" t="s">
        <v>23</v>
      </c>
    </row>
    <row r="125" spans="1:5" ht="12.75">
      <c r="A125" s="35" t="s">
        <v>50</v>
      </c>
      <c r="E125" s="36" t="s">
        <v>47</v>
      </c>
    </row>
    <row r="126" spans="1:5" ht="25.5">
      <c r="A126" s="37" t="s">
        <v>51</v>
      </c>
      <c r="E126" s="38" t="s">
        <v>190</v>
      </c>
    </row>
    <row r="127" spans="1:5" ht="38.25">
      <c r="A127" t="s">
        <v>53</v>
      </c>
      <c r="E127" s="36" t="s">
        <v>191</v>
      </c>
    </row>
    <row r="128" spans="1:16" ht="25.5">
      <c r="A128" s="25" t="s">
        <v>45</v>
      </c>
      <c r="B128" s="29" t="s">
        <v>192</v>
      </c>
      <c r="C128" s="29" t="s">
        <v>193</v>
      </c>
      <c r="D128" s="25" t="s">
        <v>47</v>
      </c>
      <c r="E128" s="30" t="s">
        <v>194</v>
      </c>
      <c r="F128" s="31" t="s">
        <v>94</v>
      </c>
      <c r="G128" s="32">
        <v>8.25</v>
      </c>
      <c r="H128" s="33">
        <v>0</v>
      </c>
      <c r="I128" s="34">
        <f>ROUND(ROUND(H128,2)*ROUND(G128,3),2)</f>
      </c>
      <c r="O128">
        <f>(I128*21)/100</f>
      </c>
      <c r="P128" t="s">
        <v>23</v>
      </c>
    </row>
    <row r="129" spans="1:5" ht="12.75">
      <c r="A129" s="35" t="s">
        <v>50</v>
      </c>
      <c r="E129" s="36" t="s">
        <v>47</v>
      </c>
    </row>
    <row r="130" spans="1:5" ht="25.5">
      <c r="A130" s="37" t="s">
        <v>51</v>
      </c>
      <c r="E130" s="38" t="s">
        <v>195</v>
      </c>
    </row>
    <row r="131" spans="1:5" ht="38.25">
      <c r="A131" t="s">
        <v>53</v>
      </c>
      <c r="E131" s="36" t="s">
        <v>191</v>
      </c>
    </row>
    <row r="132" spans="1:16" ht="12.75">
      <c r="A132" s="25" t="s">
        <v>45</v>
      </c>
      <c r="B132" s="29" t="s">
        <v>196</v>
      </c>
      <c r="C132" s="29" t="s">
        <v>197</v>
      </c>
      <c r="D132" s="25" t="s">
        <v>47</v>
      </c>
      <c r="E132" s="30" t="s">
        <v>198</v>
      </c>
      <c r="F132" s="31" t="s">
        <v>199</v>
      </c>
      <c r="G132" s="32">
        <v>18</v>
      </c>
      <c r="H132" s="33">
        <v>0</v>
      </c>
      <c r="I132" s="34">
        <f>ROUND(ROUND(H132,2)*ROUND(G132,3),2)</f>
      </c>
      <c r="O132">
        <f>(I132*21)/100</f>
      </c>
      <c r="P132" t="s">
        <v>23</v>
      </c>
    </row>
    <row r="133" spans="1:5" ht="25.5">
      <c r="A133" s="35" t="s">
        <v>50</v>
      </c>
      <c r="E133" s="36" t="s">
        <v>200</v>
      </c>
    </row>
    <row r="134" spans="1:5" ht="12.75">
      <c r="A134" s="37" t="s">
        <v>51</v>
      </c>
      <c r="E134" s="38" t="s">
        <v>201</v>
      </c>
    </row>
    <row r="135" spans="1:5" ht="25.5">
      <c r="A135" t="s">
        <v>53</v>
      </c>
      <c r="E135" s="36" t="s">
        <v>202</v>
      </c>
    </row>
    <row r="136" spans="1:16" ht="12.75">
      <c r="A136" s="25" t="s">
        <v>45</v>
      </c>
      <c r="B136" s="29" t="s">
        <v>203</v>
      </c>
      <c r="C136" s="29" t="s">
        <v>204</v>
      </c>
      <c r="D136" s="25" t="s">
        <v>47</v>
      </c>
      <c r="E136" s="30" t="s">
        <v>205</v>
      </c>
      <c r="F136" s="31" t="s">
        <v>100</v>
      </c>
      <c r="G136" s="32">
        <v>0.136</v>
      </c>
      <c r="H136" s="33">
        <v>0</v>
      </c>
      <c r="I136" s="34">
        <f>ROUND(ROUND(H136,2)*ROUND(G136,3),2)</f>
      </c>
      <c r="O136">
        <f>(I136*21)/100</f>
      </c>
      <c r="P136" t="s">
        <v>23</v>
      </c>
    </row>
    <row r="137" spans="1:5" ht="12.75">
      <c r="A137" s="35" t="s">
        <v>50</v>
      </c>
      <c r="E137" s="36" t="s">
        <v>47</v>
      </c>
    </row>
    <row r="138" spans="1:5" ht="25.5">
      <c r="A138" s="37" t="s">
        <v>51</v>
      </c>
      <c r="E138" s="38" t="s">
        <v>206</v>
      </c>
    </row>
    <row r="139" spans="1:5" ht="114.75">
      <c r="A139" t="s">
        <v>53</v>
      </c>
      <c r="E139" s="36" t="s">
        <v>207</v>
      </c>
    </row>
    <row r="140" spans="1:16" ht="12.75">
      <c r="A140" s="25" t="s">
        <v>45</v>
      </c>
      <c r="B140" s="29" t="s">
        <v>208</v>
      </c>
      <c r="C140" s="29" t="s">
        <v>209</v>
      </c>
      <c r="D140" s="25" t="s">
        <v>47</v>
      </c>
      <c r="E140" s="30" t="s">
        <v>210</v>
      </c>
      <c r="F140" s="31" t="s">
        <v>199</v>
      </c>
      <c r="G140" s="32">
        <v>18</v>
      </c>
      <c r="H140" s="33">
        <v>0</v>
      </c>
      <c r="I140" s="34">
        <f>ROUND(ROUND(H140,2)*ROUND(G140,3),2)</f>
      </c>
      <c r="O140">
        <f>(I140*21)/100</f>
      </c>
      <c r="P140" t="s">
        <v>23</v>
      </c>
    </row>
    <row r="141" spans="1:5" ht="38.25">
      <c r="A141" s="35" t="s">
        <v>50</v>
      </c>
      <c r="E141" s="36" t="s">
        <v>211</v>
      </c>
    </row>
    <row r="142" spans="1:5" ht="12.75">
      <c r="A142" s="37" t="s">
        <v>51</v>
      </c>
      <c r="E142" s="38" t="s">
        <v>212</v>
      </c>
    </row>
    <row r="143" spans="1:5" ht="25.5">
      <c r="A143" t="s">
        <v>53</v>
      </c>
      <c r="E143" s="36" t="s">
        <v>213</v>
      </c>
    </row>
  </sheetData>
  <sheetProtection password="C42E"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8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0+O8+O33+O50+O75+O80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24</v>
      </c>
      <c r="I3" s="42">
        <f>0+I8+I33+I50+I75+I80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24</v>
      </c>
      <c r="D4" s="6"/>
      <c r="E4" s="18" t="s">
        <v>214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0+I9+I13+I17+I21+I25+I29</f>
      </c>
      <c r="R8">
        <f>0+O9+O13+O17+O21+O25+O29</f>
      </c>
    </row>
    <row r="9" spans="1:16" ht="25.5">
      <c r="A9" s="25" t="s">
        <v>45</v>
      </c>
      <c r="B9" s="29" t="s">
        <v>29</v>
      </c>
      <c r="C9" s="29" t="s">
        <v>55</v>
      </c>
      <c r="D9" s="25" t="s">
        <v>47</v>
      </c>
      <c r="E9" s="30" t="s">
        <v>56</v>
      </c>
      <c r="F9" s="31" t="s">
        <v>49</v>
      </c>
      <c r="G9" s="32">
        <v>0.656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47</v>
      </c>
    </row>
    <row r="11" spans="1:5" ht="12.75">
      <c r="A11" s="37" t="s">
        <v>51</v>
      </c>
      <c r="E11" s="38" t="s">
        <v>215</v>
      </c>
    </row>
    <row r="12" spans="1:5" ht="165.75">
      <c r="A12" t="s">
        <v>53</v>
      </c>
      <c r="E12" s="36" t="s">
        <v>54</v>
      </c>
    </row>
    <row r="13" spans="1:16" ht="25.5">
      <c r="A13" s="25" t="s">
        <v>45</v>
      </c>
      <c r="B13" s="29" t="s">
        <v>23</v>
      </c>
      <c r="C13" s="29" t="s">
        <v>58</v>
      </c>
      <c r="D13" s="25" t="s">
        <v>47</v>
      </c>
      <c r="E13" s="30" t="s">
        <v>59</v>
      </c>
      <c r="F13" s="31" t="s">
        <v>49</v>
      </c>
      <c r="G13" s="32">
        <v>0.331</v>
      </c>
      <c r="H13" s="33">
        <v>0</v>
      </c>
      <c r="I13" s="34">
        <f>ROUND(ROUND(H13,2)*ROUND(G13,3),2)</f>
      </c>
      <c r="O13">
        <f>(I13*21)/100</f>
      </c>
      <c r="P13" t="s">
        <v>23</v>
      </c>
    </row>
    <row r="14" spans="1:5" ht="12.75">
      <c r="A14" s="35" t="s">
        <v>50</v>
      </c>
      <c r="E14" s="36" t="s">
        <v>47</v>
      </c>
    </row>
    <row r="15" spans="1:5" ht="12.75">
      <c r="A15" s="37" t="s">
        <v>51</v>
      </c>
      <c r="E15" s="38" t="s">
        <v>216</v>
      </c>
    </row>
    <row r="16" spans="1:5" ht="165.75">
      <c r="A16" t="s">
        <v>53</v>
      </c>
      <c r="E16" s="36" t="s">
        <v>54</v>
      </c>
    </row>
    <row r="17" spans="1:16" ht="25.5">
      <c r="A17" s="25" t="s">
        <v>45</v>
      </c>
      <c r="B17" s="29" t="s">
        <v>22</v>
      </c>
      <c r="C17" s="29" t="s">
        <v>68</v>
      </c>
      <c r="D17" s="25" t="s">
        <v>62</v>
      </c>
      <c r="E17" s="30" t="s">
        <v>69</v>
      </c>
      <c r="F17" s="31" t="s">
        <v>64</v>
      </c>
      <c r="G17" s="32">
        <v>5</v>
      </c>
      <c r="H17" s="33">
        <v>0</v>
      </c>
      <c r="I17" s="34">
        <f>ROUND(ROUND(H17,2)*ROUND(G17,3),2)</f>
      </c>
      <c r="O17">
        <f>(I17*21)/100</f>
      </c>
      <c r="P17" t="s">
        <v>23</v>
      </c>
    </row>
    <row r="18" spans="1:5" ht="12.75">
      <c r="A18" s="35" t="s">
        <v>50</v>
      </c>
      <c r="E18" s="36" t="s">
        <v>70</v>
      </c>
    </row>
    <row r="19" spans="1:5" ht="12.75">
      <c r="A19" s="37" t="s">
        <v>51</v>
      </c>
      <c r="E19" s="38" t="s">
        <v>217</v>
      </c>
    </row>
    <row r="20" spans="1:5" ht="12.75">
      <c r="A20" t="s">
        <v>53</v>
      </c>
      <c r="E20" s="36" t="s">
        <v>67</v>
      </c>
    </row>
    <row r="21" spans="1:16" ht="12.75">
      <c r="A21" s="25" t="s">
        <v>45</v>
      </c>
      <c r="B21" s="29" t="s">
        <v>33</v>
      </c>
      <c r="C21" s="29" t="s">
        <v>77</v>
      </c>
      <c r="D21" s="25" t="s">
        <v>47</v>
      </c>
      <c r="E21" s="30" t="s">
        <v>78</v>
      </c>
      <c r="F21" s="31" t="s">
        <v>79</v>
      </c>
      <c r="G21" s="32">
        <v>1</v>
      </c>
      <c r="H21" s="33">
        <v>0</v>
      </c>
      <c r="I21" s="34">
        <f>ROUND(ROUND(H21,2)*ROUND(G21,3),2)</f>
      </c>
      <c r="O21">
        <f>(I21*0)/100</f>
      </c>
      <c r="P21" t="s">
        <v>27</v>
      </c>
    </row>
    <row r="22" spans="1:5" ht="51">
      <c r="A22" s="35" t="s">
        <v>50</v>
      </c>
      <c r="E22" s="36" t="s">
        <v>218</v>
      </c>
    </row>
    <row r="23" spans="1:5" ht="12.75">
      <c r="A23" s="37" t="s">
        <v>51</v>
      </c>
      <c r="E23" s="38" t="s">
        <v>81</v>
      </c>
    </row>
    <row r="24" spans="1:5" ht="12.75">
      <c r="A24" t="s">
        <v>53</v>
      </c>
      <c r="E24" s="36" t="s">
        <v>82</v>
      </c>
    </row>
    <row r="25" spans="1:16" ht="12.75">
      <c r="A25" s="25" t="s">
        <v>45</v>
      </c>
      <c r="B25" s="29" t="s">
        <v>35</v>
      </c>
      <c r="C25" s="29" t="s">
        <v>84</v>
      </c>
      <c r="D25" s="25" t="s">
        <v>47</v>
      </c>
      <c r="E25" s="30" t="s">
        <v>85</v>
      </c>
      <c r="F25" s="31" t="s">
        <v>64</v>
      </c>
      <c r="G25" s="32">
        <v>225</v>
      </c>
      <c r="H25" s="33">
        <v>0</v>
      </c>
      <c r="I25" s="34">
        <f>ROUND(ROUND(H25,2)*ROUND(G25,3),2)</f>
      </c>
      <c r="O25">
        <f>(I25*21)/100</f>
      </c>
      <c r="P25" t="s">
        <v>23</v>
      </c>
    </row>
    <row r="26" spans="1:5" ht="12.75">
      <c r="A26" s="35" t="s">
        <v>50</v>
      </c>
      <c r="E26" s="36" t="s">
        <v>47</v>
      </c>
    </row>
    <row r="27" spans="1:5" ht="12.75">
      <c r="A27" s="37" t="s">
        <v>51</v>
      </c>
      <c r="E27" s="38" t="s">
        <v>219</v>
      </c>
    </row>
    <row r="28" spans="1:5" ht="38.25">
      <c r="A28" t="s">
        <v>53</v>
      </c>
      <c r="E28" s="36" t="s">
        <v>220</v>
      </c>
    </row>
    <row r="29" spans="1:16" ht="12.75">
      <c r="A29" s="25" t="s">
        <v>45</v>
      </c>
      <c r="B29" s="29" t="s">
        <v>37</v>
      </c>
      <c r="C29" s="29" t="s">
        <v>88</v>
      </c>
      <c r="D29" s="25" t="s">
        <v>47</v>
      </c>
      <c r="E29" s="30" t="s">
        <v>89</v>
      </c>
      <c r="F29" s="31" t="s">
        <v>79</v>
      </c>
      <c r="G29" s="32">
        <v>1</v>
      </c>
      <c r="H29" s="33">
        <v>0</v>
      </c>
      <c r="I29" s="34">
        <f>ROUND(ROUND(H29,2)*ROUND(G29,3),2)</f>
      </c>
      <c r="O29">
        <f>(I29*0)/100</f>
      </c>
      <c r="P29" t="s">
        <v>27</v>
      </c>
    </row>
    <row r="30" spans="1:5" ht="12.75">
      <c r="A30" s="35" t="s">
        <v>50</v>
      </c>
      <c r="E30" s="36" t="s">
        <v>221</v>
      </c>
    </row>
    <row r="31" spans="1:5" ht="12.75">
      <c r="A31" s="37" t="s">
        <v>51</v>
      </c>
      <c r="E31" s="38" t="s">
        <v>66</v>
      </c>
    </row>
    <row r="32" spans="1:5" ht="12.75">
      <c r="A32" t="s">
        <v>53</v>
      </c>
      <c r="E32" s="36" t="s">
        <v>75</v>
      </c>
    </row>
    <row r="33" spans="1:18" ht="12.75" customHeight="1">
      <c r="A33" s="6" t="s">
        <v>43</v>
      </c>
      <c r="B33" s="6"/>
      <c r="C33" s="40" t="s">
        <v>29</v>
      </c>
      <c r="D33" s="6"/>
      <c r="E33" s="27" t="s">
        <v>91</v>
      </c>
      <c r="F33" s="6"/>
      <c r="G33" s="6"/>
      <c r="H33" s="6"/>
      <c r="I33" s="41">
        <f>0+Q33</f>
      </c>
      <c r="O33">
        <f>0+R33</f>
      </c>
      <c r="Q33">
        <f>0+I34+I38+I42+I46</f>
      </c>
      <c r="R33">
        <f>0+O34+O38+O42+O46</f>
      </c>
    </row>
    <row r="34" spans="1:16" ht="12.75">
      <c r="A34" s="25" t="s">
        <v>45</v>
      </c>
      <c r="B34" s="29" t="s">
        <v>76</v>
      </c>
      <c r="C34" s="29" t="s">
        <v>113</v>
      </c>
      <c r="D34" s="25" t="s">
        <v>47</v>
      </c>
      <c r="E34" s="30" t="s">
        <v>114</v>
      </c>
      <c r="F34" s="31" t="s">
        <v>100</v>
      </c>
      <c r="G34" s="32">
        <v>0.263</v>
      </c>
      <c r="H34" s="33">
        <v>0</v>
      </c>
      <c r="I34" s="34">
        <f>ROUND(ROUND(H34,2)*ROUND(G34,3),2)</f>
      </c>
      <c r="O34">
        <f>(I34*21)/100</f>
      </c>
      <c r="P34" t="s">
        <v>23</v>
      </c>
    </row>
    <row r="35" spans="1:5" ht="12.75">
      <c r="A35" s="35" t="s">
        <v>50</v>
      </c>
      <c r="E35" s="36" t="s">
        <v>47</v>
      </c>
    </row>
    <row r="36" spans="1:5" ht="12.75">
      <c r="A36" s="37" t="s">
        <v>51</v>
      </c>
      <c r="E36" s="38" t="s">
        <v>115</v>
      </c>
    </row>
    <row r="37" spans="1:5" ht="63.75">
      <c r="A37" t="s">
        <v>53</v>
      </c>
      <c r="E37" s="36" t="s">
        <v>102</v>
      </c>
    </row>
    <row r="38" spans="1:16" ht="12.75">
      <c r="A38" s="25" t="s">
        <v>45</v>
      </c>
      <c r="B38" s="29" t="s">
        <v>83</v>
      </c>
      <c r="C38" s="29" t="s">
        <v>122</v>
      </c>
      <c r="D38" s="25" t="s">
        <v>47</v>
      </c>
      <c r="E38" s="30" t="s">
        <v>123</v>
      </c>
      <c r="F38" s="31" t="s">
        <v>100</v>
      </c>
      <c r="G38" s="32">
        <v>110.93</v>
      </c>
      <c r="H38" s="33">
        <v>0</v>
      </c>
      <c r="I38" s="34">
        <f>ROUND(ROUND(H38,2)*ROUND(G38,3),2)</f>
      </c>
      <c r="O38">
        <f>(I38*0)/100</f>
      </c>
      <c r="P38" t="s">
        <v>27</v>
      </c>
    </row>
    <row r="39" spans="1:5" ht="12.75">
      <c r="A39" s="35" t="s">
        <v>50</v>
      </c>
      <c r="E39" s="36" t="s">
        <v>47</v>
      </c>
    </row>
    <row r="40" spans="1:5" ht="12.75">
      <c r="A40" s="37" t="s">
        <v>51</v>
      </c>
      <c r="E40" s="38" t="s">
        <v>222</v>
      </c>
    </row>
    <row r="41" spans="1:5" ht="242.25">
      <c r="A41" t="s">
        <v>53</v>
      </c>
      <c r="E41" s="36" t="s">
        <v>125</v>
      </c>
    </row>
    <row r="42" spans="1:16" ht="12.75">
      <c r="A42" s="25" t="s">
        <v>45</v>
      </c>
      <c r="B42" s="29" t="s">
        <v>40</v>
      </c>
      <c r="C42" s="29" t="s">
        <v>132</v>
      </c>
      <c r="D42" s="25" t="s">
        <v>47</v>
      </c>
      <c r="E42" s="30" t="s">
        <v>133</v>
      </c>
      <c r="F42" s="31" t="s">
        <v>94</v>
      </c>
      <c r="G42" s="32">
        <v>470.138</v>
      </c>
      <c r="H42" s="33">
        <v>0</v>
      </c>
      <c r="I42" s="34">
        <f>ROUND(ROUND(H42,2)*ROUND(G42,3),2)</f>
      </c>
      <c r="O42">
        <f>(I42*21)/100</f>
      </c>
      <c r="P42" t="s">
        <v>23</v>
      </c>
    </row>
    <row r="43" spans="1:5" ht="12.75">
      <c r="A43" s="35" t="s">
        <v>50</v>
      </c>
      <c r="E43" s="36" t="s">
        <v>134</v>
      </c>
    </row>
    <row r="44" spans="1:5" ht="12.75">
      <c r="A44" s="37" t="s">
        <v>51</v>
      </c>
      <c r="E44" s="38" t="s">
        <v>223</v>
      </c>
    </row>
    <row r="45" spans="1:5" ht="38.25">
      <c r="A45" t="s">
        <v>53</v>
      </c>
      <c r="E45" s="36" t="s">
        <v>136</v>
      </c>
    </row>
    <row r="46" spans="1:16" ht="12.75">
      <c r="A46" s="25" t="s">
        <v>45</v>
      </c>
      <c r="B46" s="29" t="s">
        <v>42</v>
      </c>
      <c r="C46" s="29" t="s">
        <v>138</v>
      </c>
      <c r="D46" s="25" t="s">
        <v>47</v>
      </c>
      <c r="E46" s="30" t="s">
        <v>139</v>
      </c>
      <c r="F46" s="31" t="s">
        <v>94</v>
      </c>
      <c r="G46" s="32">
        <v>470.138</v>
      </c>
      <c r="H46" s="33">
        <v>0</v>
      </c>
      <c r="I46" s="34">
        <f>ROUND(ROUND(H46,2)*ROUND(G46,3),2)</f>
      </c>
      <c r="O46">
        <f>(I46*21)/100</f>
      </c>
      <c r="P46" t="s">
        <v>23</v>
      </c>
    </row>
    <row r="47" spans="1:5" ht="12.75">
      <c r="A47" s="35" t="s">
        <v>50</v>
      </c>
      <c r="E47" s="36" t="s">
        <v>47</v>
      </c>
    </row>
    <row r="48" spans="1:5" ht="12.75">
      <c r="A48" s="37" t="s">
        <v>51</v>
      </c>
      <c r="E48" s="38" t="s">
        <v>223</v>
      </c>
    </row>
    <row r="49" spans="1:5" ht="25.5">
      <c r="A49" t="s">
        <v>53</v>
      </c>
      <c r="E49" s="36" t="s">
        <v>140</v>
      </c>
    </row>
    <row r="50" spans="1:18" ht="12.75" customHeight="1">
      <c r="A50" s="6" t="s">
        <v>43</v>
      </c>
      <c r="B50" s="6"/>
      <c r="C50" s="40" t="s">
        <v>35</v>
      </c>
      <c r="D50" s="6"/>
      <c r="E50" s="27" t="s">
        <v>141</v>
      </c>
      <c r="F50" s="6"/>
      <c r="G50" s="6"/>
      <c r="H50" s="6"/>
      <c r="I50" s="41">
        <f>0+Q50</f>
      </c>
      <c r="O50">
        <f>0+R50</f>
      </c>
      <c r="Q50">
        <f>0+I51+I55+I59+I63+I67+I71</f>
      </c>
      <c r="R50">
        <f>0+O51+O55+O59+O63+O67+O71</f>
      </c>
    </row>
    <row r="51" spans="1:16" ht="12.75">
      <c r="A51" s="25" t="s">
        <v>45</v>
      </c>
      <c r="B51" s="29" t="s">
        <v>97</v>
      </c>
      <c r="C51" s="29" t="s">
        <v>143</v>
      </c>
      <c r="D51" s="25" t="s">
        <v>47</v>
      </c>
      <c r="E51" s="30" t="s">
        <v>144</v>
      </c>
      <c r="F51" s="31" t="s">
        <v>94</v>
      </c>
      <c r="G51" s="32">
        <v>1076.25</v>
      </c>
      <c r="H51" s="33">
        <v>0</v>
      </c>
      <c r="I51" s="34">
        <f>ROUND(ROUND(H51,2)*ROUND(G51,3),2)</f>
      </c>
      <c r="O51">
        <f>(I51*21)/100</f>
      </c>
      <c r="P51" t="s">
        <v>23</v>
      </c>
    </row>
    <row r="52" spans="1:5" ht="12.75">
      <c r="A52" s="35" t="s">
        <v>50</v>
      </c>
      <c r="E52" s="36" t="s">
        <v>47</v>
      </c>
    </row>
    <row r="53" spans="1:5" ht="12.75">
      <c r="A53" s="37" t="s">
        <v>51</v>
      </c>
      <c r="E53" s="38" t="s">
        <v>224</v>
      </c>
    </row>
    <row r="54" spans="1:5" ht="51">
      <c r="A54" t="s">
        <v>53</v>
      </c>
      <c r="E54" s="36" t="s">
        <v>146</v>
      </c>
    </row>
    <row r="55" spans="1:16" ht="12.75">
      <c r="A55" s="25" t="s">
        <v>45</v>
      </c>
      <c r="B55" s="29" t="s">
        <v>103</v>
      </c>
      <c r="C55" s="29" t="s">
        <v>148</v>
      </c>
      <c r="D55" s="25" t="s">
        <v>47</v>
      </c>
      <c r="E55" s="30" t="s">
        <v>149</v>
      </c>
      <c r="F55" s="31" t="s">
        <v>94</v>
      </c>
      <c r="G55" s="32">
        <v>1162.35</v>
      </c>
      <c r="H55" s="33">
        <v>0</v>
      </c>
      <c r="I55" s="34">
        <f>ROUND(ROUND(H55,2)*ROUND(G55,3),2)</f>
      </c>
      <c r="O55">
        <f>(I55*21)/100</f>
      </c>
      <c r="P55" t="s">
        <v>23</v>
      </c>
    </row>
    <row r="56" spans="1:5" ht="12.75">
      <c r="A56" s="35" t="s">
        <v>50</v>
      </c>
      <c r="E56" s="36" t="s">
        <v>47</v>
      </c>
    </row>
    <row r="57" spans="1:5" ht="12.75">
      <c r="A57" s="37" t="s">
        <v>51</v>
      </c>
      <c r="E57" s="38" t="s">
        <v>225</v>
      </c>
    </row>
    <row r="58" spans="1:5" ht="51">
      <c r="A58" t="s">
        <v>53</v>
      </c>
      <c r="E58" s="36" t="s">
        <v>146</v>
      </c>
    </row>
    <row r="59" spans="1:16" ht="12.75">
      <c r="A59" s="25" t="s">
        <v>45</v>
      </c>
      <c r="B59" s="29" t="s">
        <v>108</v>
      </c>
      <c r="C59" s="29" t="s">
        <v>152</v>
      </c>
      <c r="D59" s="25" t="s">
        <v>47</v>
      </c>
      <c r="E59" s="30" t="s">
        <v>153</v>
      </c>
      <c r="F59" s="31" t="s">
        <v>94</v>
      </c>
      <c r="G59" s="32">
        <v>925.575</v>
      </c>
      <c r="H59" s="33">
        <v>0</v>
      </c>
      <c r="I59" s="34">
        <f>ROUND(ROUND(H59,2)*ROUND(G59,3),2)</f>
      </c>
      <c r="O59">
        <f>(I59*21)/100</f>
      </c>
      <c r="P59" t="s">
        <v>23</v>
      </c>
    </row>
    <row r="60" spans="1:5" ht="12.75">
      <c r="A60" s="35" t="s">
        <v>50</v>
      </c>
      <c r="E60" s="36" t="s">
        <v>47</v>
      </c>
    </row>
    <row r="61" spans="1:5" ht="12.75">
      <c r="A61" s="37" t="s">
        <v>51</v>
      </c>
      <c r="E61" s="38" t="s">
        <v>226</v>
      </c>
    </row>
    <row r="62" spans="1:5" ht="102">
      <c r="A62" t="s">
        <v>53</v>
      </c>
      <c r="E62" s="36" t="s">
        <v>155</v>
      </c>
    </row>
    <row r="63" spans="1:16" ht="12.75">
      <c r="A63" s="25" t="s">
        <v>45</v>
      </c>
      <c r="B63" s="29" t="s">
        <v>112</v>
      </c>
      <c r="C63" s="29" t="s">
        <v>157</v>
      </c>
      <c r="D63" s="25" t="s">
        <v>47</v>
      </c>
      <c r="E63" s="30" t="s">
        <v>158</v>
      </c>
      <c r="F63" s="31" t="s">
        <v>94</v>
      </c>
      <c r="G63" s="32">
        <v>947.1</v>
      </c>
      <c r="H63" s="33">
        <v>0</v>
      </c>
      <c r="I63" s="34">
        <f>ROUND(ROUND(H63,2)*ROUND(G63,3),2)</f>
      </c>
      <c r="O63">
        <f>(I63*21)/100</f>
      </c>
      <c r="P63" t="s">
        <v>23</v>
      </c>
    </row>
    <row r="64" spans="1:5" ht="12.75">
      <c r="A64" s="35" t="s">
        <v>50</v>
      </c>
      <c r="E64" s="36" t="s">
        <v>47</v>
      </c>
    </row>
    <row r="65" spans="1:5" ht="12.75">
      <c r="A65" s="37" t="s">
        <v>51</v>
      </c>
      <c r="E65" s="38" t="s">
        <v>227</v>
      </c>
    </row>
    <row r="66" spans="1:5" ht="51">
      <c r="A66" t="s">
        <v>53</v>
      </c>
      <c r="E66" s="36" t="s">
        <v>160</v>
      </c>
    </row>
    <row r="67" spans="1:16" ht="12.75">
      <c r="A67" s="25" t="s">
        <v>45</v>
      </c>
      <c r="B67" s="29" t="s">
        <v>116</v>
      </c>
      <c r="C67" s="29" t="s">
        <v>162</v>
      </c>
      <c r="D67" s="25" t="s">
        <v>47</v>
      </c>
      <c r="E67" s="30" t="s">
        <v>163</v>
      </c>
      <c r="F67" s="31" t="s">
        <v>94</v>
      </c>
      <c r="G67" s="32">
        <v>904.05</v>
      </c>
      <c r="H67" s="33">
        <v>0</v>
      </c>
      <c r="I67" s="34">
        <f>ROUND(ROUND(H67,2)*ROUND(G67,3),2)</f>
      </c>
      <c r="O67">
        <f>(I67*21)/100</f>
      </c>
      <c r="P67" t="s">
        <v>23</v>
      </c>
    </row>
    <row r="68" spans="1:5" ht="12.75">
      <c r="A68" s="35" t="s">
        <v>50</v>
      </c>
      <c r="E68" s="36" t="s">
        <v>47</v>
      </c>
    </row>
    <row r="69" spans="1:5" ht="12.75">
      <c r="A69" s="37" t="s">
        <v>51</v>
      </c>
      <c r="E69" s="38" t="s">
        <v>228</v>
      </c>
    </row>
    <row r="70" spans="1:5" ht="51">
      <c r="A70" t="s">
        <v>53</v>
      </c>
      <c r="E70" s="36" t="s">
        <v>160</v>
      </c>
    </row>
    <row r="71" spans="1:16" ht="12.75">
      <c r="A71" s="25" t="s">
        <v>45</v>
      </c>
      <c r="B71" s="29" t="s">
        <v>121</v>
      </c>
      <c r="C71" s="29" t="s">
        <v>166</v>
      </c>
      <c r="D71" s="25" t="s">
        <v>62</v>
      </c>
      <c r="E71" s="30" t="s">
        <v>167</v>
      </c>
      <c r="F71" s="31" t="s">
        <v>100</v>
      </c>
      <c r="G71" s="32">
        <v>43.481</v>
      </c>
      <c r="H71" s="33">
        <v>0</v>
      </c>
      <c r="I71" s="34">
        <f>ROUND(ROUND(H71,2)*ROUND(G71,3),2)</f>
      </c>
      <c r="O71">
        <f>(I71*21)/100</f>
      </c>
      <c r="P71" t="s">
        <v>23</v>
      </c>
    </row>
    <row r="72" spans="1:5" ht="12.75">
      <c r="A72" s="35" t="s">
        <v>50</v>
      </c>
      <c r="E72" s="36" t="s">
        <v>47</v>
      </c>
    </row>
    <row r="73" spans="1:5" ht="12.75">
      <c r="A73" s="37" t="s">
        <v>51</v>
      </c>
      <c r="E73" s="38" t="s">
        <v>229</v>
      </c>
    </row>
    <row r="74" spans="1:5" ht="140.25">
      <c r="A74" t="s">
        <v>53</v>
      </c>
      <c r="E74" s="36" t="s">
        <v>169</v>
      </c>
    </row>
    <row r="75" spans="1:18" ht="12.75" customHeight="1">
      <c r="A75" s="6" t="s">
        <v>43</v>
      </c>
      <c r="B75" s="6"/>
      <c r="C75" s="40" t="s">
        <v>83</v>
      </c>
      <c r="D75" s="6"/>
      <c r="E75" s="27" t="s">
        <v>230</v>
      </c>
      <c r="F75" s="6"/>
      <c r="G75" s="6"/>
      <c r="H75" s="6"/>
      <c r="I75" s="41">
        <f>0+Q75</f>
      </c>
      <c r="O75">
        <f>0+R75</f>
      </c>
      <c r="Q75">
        <f>0+I76</f>
      </c>
      <c r="R75">
        <f>0+O76</f>
      </c>
    </row>
    <row r="76" spans="1:16" ht="12.75">
      <c r="A76" s="25" t="s">
        <v>45</v>
      </c>
      <c r="B76" s="29" t="s">
        <v>126</v>
      </c>
      <c r="C76" s="29" t="s">
        <v>231</v>
      </c>
      <c r="D76" s="25" t="s">
        <v>47</v>
      </c>
      <c r="E76" s="30" t="s">
        <v>232</v>
      </c>
      <c r="F76" s="31" t="s">
        <v>64</v>
      </c>
      <c r="G76" s="32">
        <v>5</v>
      </c>
      <c r="H76" s="33">
        <v>0</v>
      </c>
      <c r="I76" s="34">
        <f>ROUND(ROUND(H76,2)*ROUND(G76,3),2)</f>
      </c>
      <c r="O76">
        <f>(I76*21)/100</f>
      </c>
      <c r="P76" t="s">
        <v>23</v>
      </c>
    </row>
    <row r="77" spans="1:5" ht="63.75">
      <c r="A77" s="35" t="s">
        <v>50</v>
      </c>
      <c r="E77" s="36" t="s">
        <v>233</v>
      </c>
    </row>
    <row r="78" spans="1:5" ht="12.75">
      <c r="A78" s="37" t="s">
        <v>51</v>
      </c>
      <c r="E78" s="38" t="s">
        <v>234</v>
      </c>
    </row>
    <row r="79" spans="1:5" ht="25.5">
      <c r="A79" t="s">
        <v>53</v>
      </c>
      <c r="E79" s="36" t="s">
        <v>235</v>
      </c>
    </row>
    <row r="80" spans="1:18" ht="12.75" customHeight="1">
      <c r="A80" s="6" t="s">
        <v>43</v>
      </c>
      <c r="B80" s="6"/>
      <c r="C80" s="40" t="s">
        <v>40</v>
      </c>
      <c r="D80" s="6"/>
      <c r="E80" s="27" t="s">
        <v>170</v>
      </c>
      <c r="F80" s="6"/>
      <c r="G80" s="6"/>
      <c r="H80" s="6"/>
      <c r="I80" s="41">
        <f>0+Q80</f>
      </c>
      <c r="O80">
        <f>0+R80</f>
      </c>
      <c r="Q80">
        <f>0+I81+I85+I89+I93+I97+I101+I105</f>
      </c>
      <c r="R80">
        <f>0+O81+O85+O89+O93+O97+O101+O105</f>
      </c>
    </row>
    <row r="81" spans="1:16" ht="25.5">
      <c r="A81" s="25" t="s">
        <v>45</v>
      </c>
      <c r="B81" s="29" t="s">
        <v>131</v>
      </c>
      <c r="C81" s="29" t="s">
        <v>172</v>
      </c>
      <c r="D81" s="25" t="s">
        <v>47</v>
      </c>
      <c r="E81" s="30" t="s">
        <v>173</v>
      </c>
      <c r="F81" s="31" t="s">
        <v>64</v>
      </c>
      <c r="G81" s="32">
        <v>5</v>
      </c>
      <c r="H81" s="33">
        <v>0</v>
      </c>
      <c r="I81" s="34">
        <f>ROUND(ROUND(H81,2)*ROUND(G81,3),2)</f>
      </c>
      <c r="O81">
        <f>(I81*21)/100</f>
      </c>
      <c r="P81" t="s">
        <v>23</v>
      </c>
    </row>
    <row r="82" spans="1:5" ht="12.75">
      <c r="A82" s="35" t="s">
        <v>50</v>
      </c>
      <c r="E82" s="36" t="s">
        <v>47</v>
      </c>
    </row>
    <row r="83" spans="1:5" ht="38.25">
      <c r="A83" s="37" t="s">
        <v>51</v>
      </c>
      <c r="E83" s="38" t="s">
        <v>236</v>
      </c>
    </row>
    <row r="84" spans="1:5" ht="25.5">
      <c r="A84" t="s">
        <v>53</v>
      </c>
      <c r="E84" s="36" t="s">
        <v>175</v>
      </c>
    </row>
    <row r="85" spans="1:16" ht="12.75">
      <c r="A85" s="25" t="s">
        <v>45</v>
      </c>
      <c r="B85" s="29" t="s">
        <v>137</v>
      </c>
      <c r="C85" s="29" t="s">
        <v>177</v>
      </c>
      <c r="D85" s="25" t="s">
        <v>47</v>
      </c>
      <c r="E85" s="30" t="s">
        <v>178</v>
      </c>
      <c r="F85" s="31" t="s">
        <v>64</v>
      </c>
      <c r="G85" s="32">
        <v>3</v>
      </c>
      <c r="H85" s="33">
        <v>0</v>
      </c>
      <c r="I85" s="34">
        <f>ROUND(ROUND(H85,2)*ROUND(G85,3),2)</f>
      </c>
      <c r="O85">
        <f>(I85*21)/100</f>
      </c>
      <c r="P85" t="s">
        <v>23</v>
      </c>
    </row>
    <row r="86" spans="1:5" ht="12.75">
      <c r="A86" s="35" t="s">
        <v>50</v>
      </c>
      <c r="E86" s="36" t="s">
        <v>47</v>
      </c>
    </row>
    <row r="87" spans="1:5" ht="25.5">
      <c r="A87" s="37" t="s">
        <v>51</v>
      </c>
      <c r="E87" s="38" t="s">
        <v>237</v>
      </c>
    </row>
    <row r="88" spans="1:5" ht="25.5">
      <c r="A88" t="s">
        <v>53</v>
      </c>
      <c r="E88" s="36" t="s">
        <v>181</v>
      </c>
    </row>
    <row r="89" spans="1:16" ht="25.5">
      <c r="A89" s="25" t="s">
        <v>45</v>
      </c>
      <c r="B89" s="29" t="s">
        <v>142</v>
      </c>
      <c r="C89" s="29" t="s">
        <v>183</v>
      </c>
      <c r="D89" s="25" t="s">
        <v>47</v>
      </c>
      <c r="E89" s="30" t="s">
        <v>184</v>
      </c>
      <c r="F89" s="31" t="s">
        <v>64</v>
      </c>
      <c r="G89" s="32">
        <v>5</v>
      </c>
      <c r="H89" s="33">
        <v>0</v>
      </c>
      <c r="I89" s="34">
        <f>ROUND(ROUND(H89,2)*ROUND(G89,3),2)</f>
      </c>
      <c r="O89">
        <f>(I89*21)/100</f>
      </c>
      <c r="P89" t="s">
        <v>23</v>
      </c>
    </row>
    <row r="90" spans="1:5" ht="12.75">
      <c r="A90" s="35" t="s">
        <v>50</v>
      </c>
      <c r="E90" s="36" t="s">
        <v>47</v>
      </c>
    </row>
    <row r="91" spans="1:5" ht="38.25">
      <c r="A91" s="37" t="s">
        <v>51</v>
      </c>
      <c r="E91" s="38" t="s">
        <v>238</v>
      </c>
    </row>
    <row r="92" spans="1:5" ht="25.5">
      <c r="A92" t="s">
        <v>53</v>
      </c>
      <c r="E92" s="36" t="s">
        <v>186</v>
      </c>
    </row>
    <row r="93" spans="1:16" ht="12.75">
      <c r="A93" s="25" t="s">
        <v>45</v>
      </c>
      <c r="B93" s="29" t="s">
        <v>147</v>
      </c>
      <c r="C93" s="29" t="s">
        <v>197</v>
      </c>
      <c r="D93" s="25" t="s">
        <v>47</v>
      </c>
      <c r="E93" s="30" t="s">
        <v>198</v>
      </c>
      <c r="F93" s="31" t="s">
        <v>199</v>
      </c>
      <c r="G93" s="32">
        <v>3</v>
      </c>
      <c r="H93" s="33">
        <v>0</v>
      </c>
      <c r="I93" s="34">
        <f>ROUND(ROUND(H93,2)*ROUND(G93,3),2)</f>
      </c>
      <c r="O93">
        <f>(I93*21)/100</f>
      </c>
      <c r="P93" t="s">
        <v>23</v>
      </c>
    </row>
    <row r="94" spans="1:5" ht="25.5">
      <c r="A94" s="35" t="s">
        <v>50</v>
      </c>
      <c r="E94" s="36" t="s">
        <v>200</v>
      </c>
    </row>
    <row r="95" spans="1:5" ht="12.75">
      <c r="A95" s="37" t="s">
        <v>51</v>
      </c>
      <c r="E95" s="38" t="s">
        <v>239</v>
      </c>
    </row>
    <row r="96" spans="1:5" ht="25.5">
      <c r="A96" t="s">
        <v>53</v>
      </c>
      <c r="E96" s="36" t="s">
        <v>202</v>
      </c>
    </row>
    <row r="97" spans="1:16" ht="12.75">
      <c r="A97" s="25" t="s">
        <v>45</v>
      </c>
      <c r="B97" s="29" t="s">
        <v>151</v>
      </c>
      <c r="C97" s="29" t="s">
        <v>204</v>
      </c>
      <c r="D97" s="25" t="s">
        <v>47</v>
      </c>
      <c r="E97" s="30" t="s">
        <v>205</v>
      </c>
      <c r="F97" s="31" t="s">
        <v>100</v>
      </c>
      <c r="G97" s="32">
        <v>0.408</v>
      </c>
      <c r="H97" s="33">
        <v>0</v>
      </c>
      <c r="I97" s="34">
        <f>ROUND(ROUND(H97,2)*ROUND(G97,3),2)</f>
      </c>
      <c r="O97">
        <f>(I97*21)/100</f>
      </c>
      <c r="P97" t="s">
        <v>23</v>
      </c>
    </row>
    <row r="98" spans="1:5" ht="12.75">
      <c r="A98" s="35" t="s">
        <v>50</v>
      </c>
      <c r="E98" s="36" t="s">
        <v>47</v>
      </c>
    </row>
    <row r="99" spans="1:5" ht="25.5">
      <c r="A99" s="37" t="s">
        <v>51</v>
      </c>
      <c r="E99" s="38" t="s">
        <v>240</v>
      </c>
    </row>
    <row r="100" spans="1:5" ht="114.75">
      <c r="A100" t="s">
        <v>53</v>
      </c>
      <c r="E100" s="36" t="s">
        <v>207</v>
      </c>
    </row>
    <row r="101" spans="1:16" ht="12.75">
      <c r="A101" s="25" t="s">
        <v>45</v>
      </c>
      <c r="B101" s="29" t="s">
        <v>156</v>
      </c>
      <c r="C101" s="29" t="s">
        <v>241</v>
      </c>
      <c r="D101" s="25" t="s">
        <v>47</v>
      </c>
      <c r="E101" s="30" t="s">
        <v>85</v>
      </c>
      <c r="F101" s="31" t="s">
        <v>64</v>
      </c>
      <c r="G101" s="32">
        <v>225</v>
      </c>
      <c r="H101" s="33">
        <v>0</v>
      </c>
      <c r="I101" s="34">
        <f>ROUND(ROUND(H101,2)*ROUND(G101,3),2)</f>
      </c>
      <c r="O101">
        <f>(I101*21)/100</f>
      </c>
      <c r="P101" t="s">
        <v>23</v>
      </c>
    </row>
    <row r="102" spans="1:5" ht="76.5">
      <c r="A102" s="35" t="s">
        <v>50</v>
      </c>
      <c r="E102" s="36" t="s">
        <v>242</v>
      </c>
    </row>
    <row r="103" spans="1:5" ht="12.75">
      <c r="A103" s="37" t="s">
        <v>51</v>
      </c>
      <c r="E103" s="38" t="s">
        <v>219</v>
      </c>
    </row>
    <row r="104" spans="1:5" ht="38.25">
      <c r="A104" t="s">
        <v>53</v>
      </c>
      <c r="E104" s="36" t="s">
        <v>220</v>
      </c>
    </row>
    <row r="105" spans="1:16" ht="12.75">
      <c r="A105" s="25" t="s">
        <v>45</v>
      </c>
      <c r="B105" s="29" t="s">
        <v>161</v>
      </c>
      <c r="C105" s="29" t="s">
        <v>209</v>
      </c>
      <c r="D105" s="25" t="s">
        <v>47</v>
      </c>
      <c r="E105" s="30" t="s">
        <v>210</v>
      </c>
      <c r="F105" s="31" t="s">
        <v>199</v>
      </c>
      <c r="G105" s="32">
        <v>21</v>
      </c>
      <c r="H105" s="33">
        <v>0</v>
      </c>
      <c r="I105" s="34">
        <f>ROUND(ROUND(H105,2)*ROUND(G105,3),2)</f>
      </c>
      <c r="O105">
        <f>(I105*21)/100</f>
      </c>
      <c r="P105" t="s">
        <v>23</v>
      </c>
    </row>
    <row r="106" spans="1:5" ht="38.25">
      <c r="A106" s="35" t="s">
        <v>50</v>
      </c>
      <c r="E106" s="36" t="s">
        <v>211</v>
      </c>
    </row>
    <row r="107" spans="1:5" ht="12.75">
      <c r="A107" s="37" t="s">
        <v>51</v>
      </c>
      <c r="E107" s="38" t="s">
        <v>243</v>
      </c>
    </row>
    <row r="108" spans="1:5" ht="25.5">
      <c r="A108" t="s">
        <v>53</v>
      </c>
      <c r="E108" s="36" t="s">
        <v>213</v>
      </c>
    </row>
  </sheetData>
  <sheetProtection password="C42E"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1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0+O8+O33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24</v>
      </c>
      <c r="I3" s="42">
        <f>0+I8+I33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24</v>
      </c>
      <c r="D4" s="6"/>
      <c r="E4" s="18" t="s">
        <v>244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0+I9+I13+I17+I21+I25+I29</f>
      </c>
      <c r="R8">
        <f>0+O9+O13+O17+O21+O25+O29</f>
      </c>
    </row>
    <row r="9" spans="1:16" ht="25.5">
      <c r="A9" s="25" t="s">
        <v>45</v>
      </c>
      <c r="B9" s="29" t="s">
        <v>29</v>
      </c>
      <c r="C9" s="29" t="s">
        <v>46</v>
      </c>
      <c r="D9" s="25" t="s">
        <v>47</v>
      </c>
      <c r="E9" s="30" t="s">
        <v>48</v>
      </c>
      <c r="F9" s="31" t="s">
        <v>49</v>
      </c>
      <c r="G9" s="32">
        <v>1181.061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25.5">
      <c r="A10" s="35" t="s">
        <v>50</v>
      </c>
      <c r="E10" s="36" t="s">
        <v>245</v>
      </c>
    </row>
    <row r="11" spans="1:5" ht="127.5">
      <c r="A11" s="37" t="s">
        <v>51</v>
      </c>
      <c r="E11" s="38" t="s">
        <v>246</v>
      </c>
    </row>
    <row r="12" spans="1:5" ht="165.75">
      <c r="A12" t="s">
        <v>53</v>
      </c>
      <c r="E12" s="36" t="s">
        <v>54</v>
      </c>
    </row>
    <row r="13" spans="1:16" ht="25.5">
      <c r="A13" s="25" t="s">
        <v>45</v>
      </c>
      <c r="B13" s="29" t="s">
        <v>23</v>
      </c>
      <c r="C13" s="29" t="s">
        <v>55</v>
      </c>
      <c r="D13" s="25" t="s">
        <v>47</v>
      </c>
      <c r="E13" s="30" t="s">
        <v>56</v>
      </c>
      <c r="F13" s="31" t="s">
        <v>49</v>
      </c>
      <c r="G13" s="32">
        <v>106.995</v>
      </c>
      <c r="H13" s="33">
        <v>0</v>
      </c>
      <c r="I13" s="34">
        <f>ROUND(ROUND(H13,2)*ROUND(G13,3),2)</f>
      </c>
      <c r="O13">
        <f>(I13*21)/100</f>
      </c>
      <c r="P13" t="s">
        <v>23</v>
      </c>
    </row>
    <row r="14" spans="1:5" ht="12.75">
      <c r="A14" s="35" t="s">
        <v>50</v>
      </c>
      <c r="E14" s="36" t="s">
        <v>47</v>
      </c>
    </row>
    <row r="15" spans="1:5" ht="25.5">
      <c r="A15" s="37" t="s">
        <v>51</v>
      </c>
      <c r="E15" s="38" t="s">
        <v>247</v>
      </c>
    </row>
    <row r="16" spans="1:5" ht="165.75">
      <c r="A16" t="s">
        <v>53</v>
      </c>
      <c r="E16" s="36" t="s">
        <v>54</v>
      </c>
    </row>
    <row r="17" spans="1:16" ht="12.75">
      <c r="A17" s="25" t="s">
        <v>45</v>
      </c>
      <c r="B17" s="29" t="s">
        <v>22</v>
      </c>
      <c r="C17" s="29" t="s">
        <v>61</v>
      </c>
      <c r="D17" s="25" t="s">
        <v>62</v>
      </c>
      <c r="E17" s="30" t="s">
        <v>63</v>
      </c>
      <c r="F17" s="31" t="s">
        <v>64</v>
      </c>
      <c r="G17" s="32">
        <v>1</v>
      </c>
      <c r="H17" s="33">
        <v>0</v>
      </c>
      <c r="I17" s="34">
        <f>ROUND(ROUND(H17,2)*ROUND(G17,3),2)</f>
      </c>
      <c r="O17">
        <f>(I17*21)/100</f>
      </c>
      <c r="P17" t="s">
        <v>23</v>
      </c>
    </row>
    <row r="18" spans="1:5" ht="25.5">
      <c r="A18" s="35" t="s">
        <v>50</v>
      </c>
      <c r="E18" s="36" t="s">
        <v>65</v>
      </c>
    </row>
    <row r="19" spans="1:5" ht="12.75">
      <c r="A19" s="37" t="s">
        <v>51</v>
      </c>
      <c r="E19" s="38" t="s">
        <v>66</v>
      </c>
    </row>
    <row r="20" spans="1:5" ht="12.75">
      <c r="A20" t="s">
        <v>53</v>
      </c>
      <c r="E20" s="36" t="s">
        <v>67</v>
      </c>
    </row>
    <row r="21" spans="1:16" ht="25.5">
      <c r="A21" s="25" t="s">
        <v>45</v>
      </c>
      <c r="B21" s="29" t="s">
        <v>33</v>
      </c>
      <c r="C21" s="29" t="s">
        <v>72</v>
      </c>
      <c r="D21" s="25" t="s">
        <v>47</v>
      </c>
      <c r="E21" s="30" t="s">
        <v>73</v>
      </c>
      <c r="F21" s="31" t="s">
        <v>64</v>
      </c>
      <c r="G21" s="32">
        <v>1</v>
      </c>
      <c r="H21" s="33">
        <v>0</v>
      </c>
      <c r="I21" s="34">
        <f>ROUND(ROUND(H21,2)*ROUND(G21,3),2)</f>
      </c>
      <c r="O21">
        <f>(I21*21)/100</f>
      </c>
      <c r="P21" t="s">
        <v>23</v>
      </c>
    </row>
    <row r="22" spans="1:5" ht="25.5">
      <c r="A22" s="35" t="s">
        <v>50</v>
      </c>
      <c r="E22" s="36" t="s">
        <v>74</v>
      </c>
    </row>
    <row r="23" spans="1:5" ht="12.75">
      <c r="A23" s="37" t="s">
        <v>51</v>
      </c>
      <c r="E23" s="38" t="s">
        <v>66</v>
      </c>
    </row>
    <row r="24" spans="1:5" ht="12.75">
      <c r="A24" t="s">
        <v>53</v>
      </c>
      <c r="E24" s="36" t="s">
        <v>75</v>
      </c>
    </row>
    <row r="25" spans="1:16" ht="12.75">
      <c r="A25" s="25" t="s">
        <v>45</v>
      </c>
      <c r="B25" s="29" t="s">
        <v>35</v>
      </c>
      <c r="C25" s="29" t="s">
        <v>84</v>
      </c>
      <c r="D25" s="25" t="s">
        <v>47</v>
      </c>
      <c r="E25" s="30" t="s">
        <v>85</v>
      </c>
      <c r="F25" s="31" t="s">
        <v>64</v>
      </c>
      <c r="G25" s="32">
        <v>225</v>
      </c>
      <c r="H25" s="33">
        <v>0</v>
      </c>
      <c r="I25" s="34">
        <f>ROUND(ROUND(H25,2)*ROUND(G25,3),2)</f>
      </c>
      <c r="O25">
        <f>(I25*21)/100</f>
      </c>
      <c r="P25" t="s">
        <v>23</v>
      </c>
    </row>
    <row r="26" spans="1:5" ht="76.5">
      <c r="A26" s="35" t="s">
        <v>50</v>
      </c>
      <c r="E26" s="36" t="s">
        <v>242</v>
      </c>
    </row>
    <row r="27" spans="1:5" ht="12.75">
      <c r="A27" s="37" t="s">
        <v>51</v>
      </c>
      <c r="E27" s="38" t="s">
        <v>219</v>
      </c>
    </row>
    <row r="28" spans="1:5" ht="38.25">
      <c r="A28" t="s">
        <v>53</v>
      </c>
      <c r="E28" s="36" t="s">
        <v>248</v>
      </c>
    </row>
    <row r="29" spans="1:16" ht="12.75">
      <c r="A29" s="25" t="s">
        <v>45</v>
      </c>
      <c r="B29" s="29" t="s">
        <v>37</v>
      </c>
      <c r="C29" s="29" t="s">
        <v>88</v>
      </c>
      <c r="D29" s="25" t="s">
        <v>47</v>
      </c>
      <c r="E29" s="30" t="s">
        <v>249</v>
      </c>
      <c r="F29" s="31" t="s">
        <v>79</v>
      </c>
      <c r="G29" s="32">
        <v>1</v>
      </c>
      <c r="H29" s="33">
        <v>0</v>
      </c>
      <c r="I29" s="34">
        <f>ROUND(ROUND(H29,2)*ROUND(G29,3),2)</f>
      </c>
      <c r="O29">
        <f>(I29*0)/100</f>
      </c>
      <c r="P29" t="s">
        <v>27</v>
      </c>
    </row>
    <row r="30" spans="1:5" ht="12.75">
      <c r="A30" s="35" t="s">
        <v>50</v>
      </c>
      <c r="E30" s="36" t="s">
        <v>47</v>
      </c>
    </row>
    <row r="31" spans="1:5" ht="12.75">
      <c r="A31" s="37" t="s">
        <v>51</v>
      </c>
      <c r="E31" s="38" t="s">
        <v>66</v>
      </c>
    </row>
    <row r="32" spans="1:5" ht="12.75">
      <c r="A32" t="s">
        <v>53</v>
      </c>
      <c r="E32" s="36" t="s">
        <v>75</v>
      </c>
    </row>
    <row r="33" spans="1:18" ht="12.75" customHeight="1">
      <c r="A33" s="6" t="s">
        <v>43</v>
      </c>
      <c r="B33" s="6"/>
      <c r="C33" s="40" t="s">
        <v>29</v>
      </c>
      <c r="D33" s="6"/>
      <c r="E33" s="27" t="s">
        <v>91</v>
      </c>
      <c r="F33" s="6"/>
      <c r="G33" s="6"/>
      <c r="H33" s="6"/>
      <c r="I33" s="41">
        <f>0+Q33</f>
      </c>
      <c r="O33">
        <f>0+R33</f>
      </c>
      <c r="Q33">
        <f>0+I34+I38+I42+I46+I50+I54+I58</f>
      </c>
      <c r="R33">
        <f>0+O34+O38+O42+O46+O50+O54+O58</f>
      </c>
    </row>
    <row r="34" spans="1:16" ht="12.75">
      <c r="A34" s="25" t="s">
        <v>45</v>
      </c>
      <c r="B34" s="29" t="s">
        <v>76</v>
      </c>
      <c r="C34" s="29" t="s">
        <v>92</v>
      </c>
      <c r="D34" s="25" t="s">
        <v>47</v>
      </c>
      <c r="E34" s="30" t="s">
        <v>93</v>
      </c>
      <c r="F34" s="31" t="s">
        <v>94</v>
      </c>
      <c r="G34" s="32">
        <v>351.5</v>
      </c>
      <c r="H34" s="33">
        <v>0</v>
      </c>
      <c r="I34" s="34">
        <f>ROUND(ROUND(H34,2)*ROUND(G34,3),2)</f>
      </c>
      <c r="O34">
        <f>(I34*21)/100</f>
      </c>
      <c r="P34" t="s">
        <v>23</v>
      </c>
    </row>
    <row r="35" spans="1:5" ht="12.75">
      <c r="A35" s="35" t="s">
        <v>50</v>
      </c>
      <c r="E35" s="36" t="s">
        <v>47</v>
      </c>
    </row>
    <row r="36" spans="1:5" ht="12.75">
      <c r="A36" s="37" t="s">
        <v>51</v>
      </c>
      <c r="E36" s="38" t="s">
        <v>250</v>
      </c>
    </row>
    <row r="37" spans="1:5" ht="12.75">
      <c r="A37" t="s">
        <v>53</v>
      </c>
      <c r="E37" s="36" t="s">
        <v>96</v>
      </c>
    </row>
    <row r="38" spans="1:16" ht="25.5">
      <c r="A38" s="25" t="s">
        <v>45</v>
      </c>
      <c r="B38" s="29" t="s">
        <v>83</v>
      </c>
      <c r="C38" s="29" t="s">
        <v>98</v>
      </c>
      <c r="D38" s="25" t="s">
        <v>47</v>
      </c>
      <c r="E38" s="30" t="s">
        <v>99</v>
      </c>
      <c r="F38" s="31" t="s">
        <v>100</v>
      </c>
      <c r="G38" s="32">
        <v>106.995</v>
      </c>
      <c r="H38" s="33">
        <v>0</v>
      </c>
      <c r="I38" s="34">
        <f>ROUND(ROUND(H38,2)*ROUND(G38,3),2)</f>
      </c>
      <c r="O38">
        <f>(I38*21)/100</f>
      </c>
      <c r="P38" t="s">
        <v>23</v>
      </c>
    </row>
    <row r="39" spans="1:5" ht="12.75">
      <c r="A39" s="35" t="s">
        <v>50</v>
      </c>
      <c r="E39" s="36" t="s">
        <v>47</v>
      </c>
    </row>
    <row r="40" spans="1:5" ht="12.75">
      <c r="A40" s="37" t="s">
        <v>51</v>
      </c>
      <c r="E40" s="38" t="s">
        <v>251</v>
      </c>
    </row>
    <row r="41" spans="1:5" ht="63.75">
      <c r="A41" t="s">
        <v>53</v>
      </c>
      <c r="E41" s="36" t="s">
        <v>102</v>
      </c>
    </row>
    <row r="42" spans="1:16" ht="12.75">
      <c r="A42" s="25" t="s">
        <v>45</v>
      </c>
      <c r="B42" s="29" t="s">
        <v>40</v>
      </c>
      <c r="C42" s="29" t="s">
        <v>104</v>
      </c>
      <c r="D42" s="25" t="s">
        <v>47</v>
      </c>
      <c r="E42" s="30" t="s">
        <v>105</v>
      </c>
      <c r="F42" s="31" t="s">
        <v>100</v>
      </c>
      <c r="G42" s="32">
        <v>42.798</v>
      </c>
      <c r="H42" s="33">
        <v>0</v>
      </c>
      <c r="I42" s="34">
        <f>ROUND(ROUND(H42,2)*ROUND(G42,3),2)</f>
      </c>
      <c r="O42">
        <f>(I42*21)/100</f>
      </c>
      <c r="P42" t="s">
        <v>23</v>
      </c>
    </row>
    <row r="43" spans="1:5" ht="12.75">
      <c r="A43" s="35" t="s">
        <v>50</v>
      </c>
      <c r="E43" s="36" t="s">
        <v>47</v>
      </c>
    </row>
    <row r="44" spans="1:5" ht="12.75">
      <c r="A44" s="37" t="s">
        <v>51</v>
      </c>
      <c r="E44" s="38" t="s">
        <v>252</v>
      </c>
    </row>
    <row r="45" spans="1:5" ht="63.75">
      <c r="A45" t="s">
        <v>53</v>
      </c>
      <c r="E45" s="36" t="s">
        <v>107</v>
      </c>
    </row>
    <row r="46" spans="1:16" ht="25.5">
      <c r="A46" s="25" t="s">
        <v>45</v>
      </c>
      <c r="B46" s="29" t="s">
        <v>42</v>
      </c>
      <c r="C46" s="29" t="s">
        <v>109</v>
      </c>
      <c r="D46" s="25" t="s">
        <v>47</v>
      </c>
      <c r="E46" s="30" t="s">
        <v>110</v>
      </c>
      <c r="F46" s="31" t="s">
        <v>100</v>
      </c>
      <c r="G46" s="32">
        <v>51.969</v>
      </c>
      <c r="H46" s="33">
        <v>0</v>
      </c>
      <c r="I46" s="34">
        <f>ROUND(ROUND(H46,2)*ROUND(G46,3),2)</f>
      </c>
      <c r="O46">
        <f>(I46*21)/100</f>
      </c>
      <c r="P46" t="s">
        <v>23</v>
      </c>
    </row>
    <row r="47" spans="1:5" ht="12.75">
      <c r="A47" s="35" t="s">
        <v>50</v>
      </c>
      <c r="E47" s="36" t="s">
        <v>47</v>
      </c>
    </row>
    <row r="48" spans="1:5" ht="25.5">
      <c r="A48" s="37" t="s">
        <v>51</v>
      </c>
      <c r="E48" s="38" t="s">
        <v>253</v>
      </c>
    </row>
    <row r="49" spans="1:5" ht="63.75">
      <c r="A49" t="s">
        <v>53</v>
      </c>
      <c r="E49" s="36" t="s">
        <v>102</v>
      </c>
    </row>
    <row r="50" spans="1:16" ht="12.75">
      <c r="A50" s="25" t="s">
        <v>45</v>
      </c>
      <c r="B50" s="29" t="s">
        <v>97</v>
      </c>
      <c r="C50" s="29" t="s">
        <v>117</v>
      </c>
      <c r="D50" s="25" t="s">
        <v>47</v>
      </c>
      <c r="E50" s="30" t="s">
        <v>118</v>
      </c>
      <c r="F50" s="31" t="s">
        <v>100</v>
      </c>
      <c r="G50" s="32">
        <v>471.578</v>
      </c>
      <c r="H50" s="33">
        <v>0</v>
      </c>
      <c r="I50" s="34">
        <f>ROUND(ROUND(H50,2)*ROUND(G50,3),2)</f>
      </c>
      <c r="O50">
        <f>(I50*21)/100</f>
      </c>
      <c r="P50" t="s">
        <v>23</v>
      </c>
    </row>
    <row r="51" spans="1:5" ht="12.75">
      <c r="A51" s="35" t="s">
        <v>50</v>
      </c>
      <c r="E51" s="36" t="s">
        <v>47</v>
      </c>
    </row>
    <row r="52" spans="1:5" ht="25.5">
      <c r="A52" s="37" t="s">
        <v>51</v>
      </c>
      <c r="E52" s="38" t="s">
        <v>254</v>
      </c>
    </row>
    <row r="53" spans="1:5" ht="369.75">
      <c r="A53" t="s">
        <v>53</v>
      </c>
      <c r="E53" s="36" t="s">
        <v>120</v>
      </c>
    </row>
    <row r="54" spans="1:16" ht="12.75">
      <c r="A54" s="25" t="s">
        <v>45</v>
      </c>
      <c r="B54" s="29" t="s">
        <v>103</v>
      </c>
      <c r="C54" s="29" t="s">
        <v>122</v>
      </c>
      <c r="D54" s="25" t="s">
        <v>47</v>
      </c>
      <c r="E54" s="30" t="s">
        <v>123</v>
      </c>
      <c r="F54" s="31" t="s">
        <v>100</v>
      </c>
      <c r="G54" s="32">
        <v>110.93</v>
      </c>
      <c r="H54" s="33">
        <v>0</v>
      </c>
      <c r="I54" s="34">
        <f>ROUND(ROUND(H54,2)*ROUND(G54,3),2)</f>
      </c>
      <c r="O54">
        <f>(I54*0)/100</f>
      </c>
      <c r="P54" t="s">
        <v>27</v>
      </c>
    </row>
    <row r="55" spans="1:5" ht="12.75">
      <c r="A55" s="35" t="s">
        <v>50</v>
      </c>
      <c r="E55" s="36" t="s">
        <v>47</v>
      </c>
    </row>
    <row r="56" spans="1:5" ht="12.75">
      <c r="A56" s="37" t="s">
        <v>51</v>
      </c>
      <c r="E56" s="38" t="s">
        <v>222</v>
      </c>
    </row>
    <row r="57" spans="1:5" ht="242.25">
      <c r="A57" t="s">
        <v>53</v>
      </c>
      <c r="E57" s="36" t="s">
        <v>125</v>
      </c>
    </row>
    <row r="58" spans="1:16" ht="12.75">
      <c r="A58" s="25" t="s">
        <v>45</v>
      </c>
      <c r="B58" s="29" t="s">
        <v>108</v>
      </c>
      <c r="C58" s="29" t="s">
        <v>127</v>
      </c>
      <c r="D58" s="25" t="s">
        <v>47</v>
      </c>
      <c r="E58" s="30" t="s">
        <v>128</v>
      </c>
      <c r="F58" s="31" t="s">
        <v>94</v>
      </c>
      <c r="G58" s="32">
        <v>1246.925</v>
      </c>
      <c r="H58" s="33">
        <v>0</v>
      </c>
      <c r="I58" s="34">
        <f>ROUND(ROUND(H58,2)*ROUND(G58,3),2)</f>
      </c>
      <c r="O58">
        <f>(I58*21)/100</f>
      </c>
      <c r="P58" t="s">
        <v>23</v>
      </c>
    </row>
    <row r="59" spans="1:5" ht="12.75">
      <c r="A59" s="35" t="s">
        <v>50</v>
      </c>
      <c r="E59" s="36" t="s">
        <v>47</v>
      </c>
    </row>
    <row r="60" spans="1:5" ht="12.75">
      <c r="A60" s="37" t="s">
        <v>51</v>
      </c>
      <c r="E60" s="38" t="s">
        <v>255</v>
      </c>
    </row>
    <row r="61" spans="1:5" ht="25.5">
      <c r="A61" t="s">
        <v>53</v>
      </c>
      <c r="E61" s="36" t="s">
        <v>130</v>
      </c>
    </row>
  </sheetData>
  <sheetProtection password="C42E"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5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0+O8+O21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256</v>
      </c>
      <c r="I3" s="42">
        <f>0+I8+I21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256</v>
      </c>
      <c r="D4" s="6"/>
      <c r="E4" s="18" t="s">
        <v>257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29</v>
      </c>
      <c r="D8" s="19"/>
      <c r="E8" s="27" t="s">
        <v>258</v>
      </c>
      <c r="F8" s="19"/>
      <c r="G8" s="19"/>
      <c r="H8" s="19"/>
      <c r="I8" s="28">
        <f>0+Q8</f>
      </c>
      <c r="O8">
        <f>0+R8</f>
      </c>
      <c r="Q8">
        <f>0+I9+I13+I17</f>
      </c>
      <c r="R8">
        <f>0+O9+O13+O17</f>
      </c>
    </row>
    <row r="9" spans="1:16" ht="12.75">
      <c r="A9" s="25" t="s">
        <v>45</v>
      </c>
      <c r="B9" s="29" t="s">
        <v>29</v>
      </c>
      <c r="C9" s="29" t="s">
        <v>259</v>
      </c>
      <c r="D9" s="25" t="s">
        <v>47</v>
      </c>
      <c r="E9" s="30" t="s">
        <v>260</v>
      </c>
      <c r="F9" s="31" t="s">
        <v>79</v>
      </c>
      <c r="G9" s="32">
        <v>1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261</v>
      </c>
    </row>
    <row r="11" spans="1:5" ht="12.75">
      <c r="A11" s="37" t="s">
        <v>51</v>
      </c>
      <c r="E11" s="38" t="s">
        <v>262</v>
      </c>
    </row>
    <row r="12" spans="1:5" ht="89.25">
      <c r="A12" t="s">
        <v>53</v>
      </c>
      <c r="E12" s="36" t="s">
        <v>263</v>
      </c>
    </row>
    <row r="13" spans="1:16" ht="12.75">
      <c r="A13" s="25" t="s">
        <v>45</v>
      </c>
      <c r="B13" s="29" t="s">
        <v>23</v>
      </c>
      <c r="C13" s="29" t="s">
        <v>264</v>
      </c>
      <c r="D13" s="25" t="s">
        <v>47</v>
      </c>
      <c r="E13" s="30" t="s">
        <v>265</v>
      </c>
      <c r="F13" s="31" t="s">
        <v>79</v>
      </c>
      <c r="G13" s="32">
        <v>1</v>
      </c>
      <c r="H13" s="33">
        <v>0</v>
      </c>
      <c r="I13" s="34">
        <f>ROUND(ROUND(H13,2)*ROUND(G13,3),2)</f>
      </c>
      <c r="O13">
        <f>(I13*21)/100</f>
      </c>
      <c r="P13" t="s">
        <v>23</v>
      </c>
    </row>
    <row r="14" spans="1:5" ht="12.75">
      <c r="A14" s="35" t="s">
        <v>50</v>
      </c>
      <c r="E14" s="36" t="s">
        <v>266</v>
      </c>
    </row>
    <row r="15" spans="1:5" ht="12.75">
      <c r="A15" s="37" t="s">
        <v>51</v>
      </c>
      <c r="E15" s="38" t="s">
        <v>262</v>
      </c>
    </row>
    <row r="16" spans="1:5" ht="102">
      <c r="A16" t="s">
        <v>53</v>
      </c>
      <c r="E16" s="36" t="s">
        <v>267</v>
      </c>
    </row>
    <row r="17" spans="1:16" ht="12.75">
      <c r="A17" s="25" t="s">
        <v>45</v>
      </c>
      <c r="B17" s="29" t="s">
        <v>22</v>
      </c>
      <c r="C17" s="29" t="s">
        <v>268</v>
      </c>
      <c r="D17" s="25" t="s">
        <v>47</v>
      </c>
      <c r="E17" s="30" t="s">
        <v>269</v>
      </c>
      <c r="F17" s="31" t="s">
        <v>79</v>
      </c>
      <c r="G17" s="32">
        <v>1</v>
      </c>
      <c r="H17" s="33">
        <v>0</v>
      </c>
      <c r="I17" s="34">
        <f>ROUND(ROUND(H17,2)*ROUND(G17,3),2)</f>
      </c>
      <c r="O17">
        <f>(I17*21)/100</f>
      </c>
      <c r="P17" t="s">
        <v>23</v>
      </c>
    </row>
    <row r="18" spans="1:5" ht="12.75">
      <c r="A18" s="35" t="s">
        <v>50</v>
      </c>
      <c r="E18" s="36" t="s">
        <v>270</v>
      </c>
    </row>
    <row r="19" spans="1:5" ht="12.75">
      <c r="A19" s="37" t="s">
        <v>51</v>
      </c>
      <c r="E19" s="38" t="s">
        <v>262</v>
      </c>
    </row>
    <row r="20" spans="1:5" ht="38.25">
      <c r="A20" t="s">
        <v>53</v>
      </c>
      <c r="E20" s="36" t="s">
        <v>271</v>
      </c>
    </row>
    <row r="21" spans="1:18" ht="12.75" customHeight="1">
      <c r="A21" s="6" t="s">
        <v>43</v>
      </c>
      <c r="B21" s="6"/>
      <c r="C21" s="40" t="s">
        <v>23</v>
      </c>
      <c r="D21" s="6"/>
      <c r="E21" s="27" t="s">
        <v>272</v>
      </c>
      <c r="F21" s="6"/>
      <c r="G21" s="6"/>
      <c r="H21" s="6"/>
      <c r="I21" s="41">
        <f>0+Q21</f>
      </c>
      <c r="O21">
        <f>0+R21</f>
      </c>
      <c r="Q21">
        <f>0+I22+I26+I30+I34+I38+I42</f>
      </c>
      <c r="R21">
        <f>0+O22+O26+O30+O34+O38+O42</f>
      </c>
    </row>
    <row r="22" spans="1:16" ht="12.75">
      <c r="A22" s="25" t="s">
        <v>45</v>
      </c>
      <c r="B22" s="29" t="s">
        <v>33</v>
      </c>
      <c r="C22" s="29" t="s">
        <v>273</v>
      </c>
      <c r="D22" s="25" t="s">
        <v>47</v>
      </c>
      <c r="E22" s="30" t="s">
        <v>274</v>
      </c>
      <c r="F22" s="31" t="s">
        <v>79</v>
      </c>
      <c r="G22" s="32">
        <v>1</v>
      </c>
      <c r="H22" s="33">
        <v>0</v>
      </c>
      <c r="I22" s="34">
        <f>ROUND(ROUND(H22,2)*ROUND(G22,3),2)</f>
      </c>
      <c r="O22">
        <f>(I22*21)/100</f>
      </c>
      <c r="P22" t="s">
        <v>23</v>
      </c>
    </row>
    <row r="23" spans="1:5" ht="63.75">
      <c r="A23" s="35" t="s">
        <v>50</v>
      </c>
      <c r="E23" s="36" t="s">
        <v>275</v>
      </c>
    </row>
    <row r="24" spans="1:5" ht="12.75">
      <c r="A24" s="37" t="s">
        <v>51</v>
      </c>
      <c r="E24" s="38" t="s">
        <v>66</v>
      </c>
    </row>
    <row r="25" spans="1:5" ht="12.75">
      <c r="A25" t="s">
        <v>53</v>
      </c>
      <c r="E25" s="36" t="s">
        <v>47</v>
      </c>
    </row>
    <row r="26" spans="1:16" ht="12.75">
      <c r="A26" s="25" t="s">
        <v>45</v>
      </c>
      <c r="B26" s="29" t="s">
        <v>35</v>
      </c>
      <c r="C26" s="29" t="s">
        <v>276</v>
      </c>
      <c r="D26" s="25" t="s">
        <v>47</v>
      </c>
      <c r="E26" s="30" t="s">
        <v>277</v>
      </c>
      <c r="F26" s="31" t="s">
        <v>79</v>
      </c>
      <c r="G26" s="32">
        <v>1</v>
      </c>
      <c r="H26" s="33">
        <v>0</v>
      </c>
      <c r="I26" s="34">
        <f>ROUND(ROUND(H26,2)*ROUND(G26,3),2)</f>
      </c>
      <c r="O26">
        <f>(I26*21)/100</f>
      </c>
      <c r="P26" t="s">
        <v>23</v>
      </c>
    </row>
    <row r="27" spans="1:5" ht="38.25">
      <c r="A27" s="35" t="s">
        <v>50</v>
      </c>
      <c r="E27" s="36" t="s">
        <v>278</v>
      </c>
    </row>
    <row r="28" spans="1:5" ht="12.75">
      <c r="A28" s="37" t="s">
        <v>51</v>
      </c>
      <c r="E28" s="38" t="s">
        <v>66</v>
      </c>
    </row>
    <row r="29" spans="1:5" ht="12.75">
      <c r="A29" t="s">
        <v>53</v>
      </c>
      <c r="E29" s="36" t="s">
        <v>47</v>
      </c>
    </row>
    <row r="30" spans="1:16" ht="12.75">
      <c r="A30" s="25" t="s">
        <v>45</v>
      </c>
      <c r="B30" s="29" t="s">
        <v>37</v>
      </c>
      <c r="C30" s="29" t="s">
        <v>279</v>
      </c>
      <c r="D30" s="25" t="s">
        <v>47</v>
      </c>
      <c r="E30" s="30" t="s">
        <v>280</v>
      </c>
      <c r="F30" s="31" t="s">
        <v>79</v>
      </c>
      <c r="G30" s="32">
        <v>569.6</v>
      </c>
      <c r="H30" s="33">
        <v>0</v>
      </c>
      <c r="I30" s="34">
        <f>ROUND(ROUND(H30,2)*ROUND(G30,3),2)</f>
      </c>
      <c r="O30">
        <f>(I30*21)/100</f>
      </c>
      <c r="P30" t="s">
        <v>23</v>
      </c>
    </row>
    <row r="31" spans="1:5" ht="76.5">
      <c r="A31" s="35" t="s">
        <v>50</v>
      </c>
      <c r="E31" s="36" t="s">
        <v>281</v>
      </c>
    </row>
    <row r="32" spans="1:5" ht="12.75">
      <c r="A32" s="37" t="s">
        <v>51</v>
      </c>
      <c r="E32" s="38" t="s">
        <v>282</v>
      </c>
    </row>
    <row r="33" spans="1:5" ht="51">
      <c r="A33" t="s">
        <v>53</v>
      </c>
      <c r="E33" s="36" t="s">
        <v>283</v>
      </c>
    </row>
    <row r="34" spans="1:16" ht="12.75">
      <c r="A34" s="25" t="s">
        <v>45</v>
      </c>
      <c r="B34" s="29" t="s">
        <v>76</v>
      </c>
      <c r="C34" s="29" t="s">
        <v>284</v>
      </c>
      <c r="D34" s="25" t="s">
        <v>47</v>
      </c>
      <c r="E34" s="30" t="s">
        <v>285</v>
      </c>
      <c r="F34" s="31" t="s">
        <v>286</v>
      </c>
      <c r="G34" s="32">
        <v>1</v>
      </c>
      <c r="H34" s="33">
        <v>0</v>
      </c>
      <c r="I34" s="34">
        <f>ROUND(ROUND(H34,2)*ROUND(G34,3),2)</f>
      </c>
      <c r="O34">
        <f>(I34*21)/100</f>
      </c>
      <c r="P34" t="s">
        <v>23</v>
      </c>
    </row>
    <row r="35" spans="1:5" ht="12.75">
      <c r="A35" s="35" t="s">
        <v>50</v>
      </c>
      <c r="E35" s="36" t="s">
        <v>287</v>
      </c>
    </row>
    <row r="36" spans="1:5" ht="12.75">
      <c r="A36" s="37" t="s">
        <v>51</v>
      </c>
      <c r="E36" s="38" t="s">
        <v>66</v>
      </c>
    </row>
    <row r="37" spans="1:5" ht="12.75">
      <c r="A37" t="s">
        <v>53</v>
      </c>
      <c r="E37" s="36" t="s">
        <v>47</v>
      </c>
    </row>
    <row r="38" spans="1:16" ht="12.75">
      <c r="A38" s="25" t="s">
        <v>45</v>
      </c>
      <c r="B38" s="29" t="s">
        <v>83</v>
      </c>
      <c r="C38" s="29" t="s">
        <v>288</v>
      </c>
      <c r="D38" s="25" t="s">
        <v>47</v>
      </c>
      <c r="E38" s="30" t="s">
        <v>289</v>
      </c>
      <c r="F38" s="31" t="s">
        <v>47</v>
      </c>
      <c r="G38" s="32">
        <v>0</v>
      </c>
      <c r="H38" s="33">
        <v>0</v>
      </c>
      <c r="I38" s="34">
        <f>ROUND(ROUND(H38,2)*ROUND(G38,3),2)</f>
      </c>
      <c r="O38">
        <f>(I38*21)/100</f>
      </c>
      <c r="P38" t="s">
        <v>23</v>
      </c>
    </row>
    <row r="39" spans="1:5" ht="12.75">
      <c r="A39" s="35" t="s">
        <v>50</v>
      </c>
      <c r="E39" s="36" t="s">
        <v>47</v>
      </c>
    </row>
    <row r="40" spans="1:5" ht="12.75">
      <c r="A40" s="37" t="s">
        <v>51</v>
      </c>
      <c r="E40" s="38" t="s">
        <v>47</v>
      </c>
    </row>
    <row r="41" spans="1:5" ht="12.75">
      <c r="A41" t="s">
        <v>53</v>
      </c>
      <c r="E41" s="36" t="s">
        <v>47</v>
      </c>
    </row>
    <row r="42" spans="1:16" ht="12.75">
      <c r="A42" s="25" t="s">
        <v>45</v>
      </c>
      <c r="B42" s="29" t="s">
        <v>40</v>
      </c>
      <c r="C42" s="29" t="s">
        <v>290</v>
      </c>
      <c r="D42" s="25" t="s">
        <v>47</v>
      </c>
      <c r="E42" s="30" t="s">
        <v>291</v>
      </c>
      <c r="F42" s="31" t="s">
        <v>286</v>
      </c>
      <c r="G42" s="32">
        <v>1</v>
      </c>
      <c r="H42" s="33">
        <v>0</v>
      </c>
      <c r="I42" s="34">
        <f>ROUND(ROUND(H42,2)*ROUND(G42,3),2)</f>
      </c>
      <c r="O42">
        <f>(I42*21)/100</f>
      </c>
      <c r="P42" t="s">
        <v>23</v>
      </c>
    </row>
    <row r="43" spans="1:5" ht="38.25">
      <c r="A43" s="35" t="s">
        <v>50</v>
      </c>
      <c r="E43" s="36" t="s">
        <v>292</v>
      </c>
    </row>
    <row r="44" spans="1:5" ht="12.75">
      <c r="A44" s="37" t="s">
        <v>51</v>
      </c>
      <c r="E44" s="38" t="s">
        <v>66</v>
      </c>
    </row>
    <row r="45" spans="1:5" ht="12.75">
      <c r="A45" t="s">
        <v>53</v>
      </c>
      <c r="E45" s="36" t="s">
        <v>47</v>
      </c>
    </row>
  </sheetData>
  <sheetProtection password="C42E"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