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A535E447-C1E4-4569-8CEC-79592A95807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ISM" sheetId="12" r:id="rId4"/>
    <sheet name="ORM" sheetId="13" r:id="rId5"/>
    <sheet name="Elektroinstalace" sheetId="1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 localSheetId="5">#REF!</definedName>
    <definedName name="cisloobjektu">Stavba!$D$3</definedName>
    <definedName name="cisloobjektu_1">'[3]Krycí list'!$A$4</definedName>
    <definedName name="CisloRozpoctu">'[1]Krycí list'!$C$2</definedName>
    <definedName name="cislostavby" localSheetId="5">#REF!</definedName>
    <definedName name="CisloStavby" localSheetId="1">Stavba!$D$2</definedName>
    <definedName name="cislostavby">'[1]Krycí list'!$A$7</definedName>
    <definedName name="cislostavby_1">'[3]Krycí list'!$A$6</definedName>
    <definedName name="CisloStavebnihoRozpoctu">Stavba!$D$4</definedName>
    <definedName name="dadresa">Stavba!$D$12:$G$12</definedName>
    <definedName name="Datum">#REF!</definedName>
    <definedName name="DIČ" localSheetId="1">Stavba!$I$12</definedName>
    <definedName name="Dil">#REF!</definedName>
    <definedName name="dmisto">Stavba!$E$13:$G$13</definedName>
    <definedName name="Dodavka">[4]Rekapitulace!$G$9</definedName>
    <definedName name="Dodavka_1">#REF!</definedName>
    <definedName name="Dodavka0">'[4]Zemní práce'!#REF!</definedName>
    <definedName name="DPHSni">Stavba!$G$24</definedName>
    <definedName name="DPHZakl">Stavba!$G$26</definedName>
    <definedName name="dpsc" localSheetId="1">Stavba!$D$13</definedName>
    <definedName name="Excel_BuiltIn_Print_Area" localSheetId="5">Elektroinstalace!$A$1:$H$65025</definedName>
    <definedName name="Excel_BuiltIn_Print_Area_1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HSV">[4]Rekapitulace!$E$9</definedName>
    <definedName name="HSV_1">#REF!</definedName>
    <definedName name="HSV0">'[4]Zemní práce'!#REF!</definedName>
    <definedName name="HZS">[4]Rekapitulace!$I$9</definedName>
    <definedName name="HZS_1">#REF!</definedName>
    <definedName name="HZS0">'[4]Zemní práce'!#REF!</definedName>
    <definedName name="IČO" localSheetId="1">Stavba!$I$11</definedName>
    <definedName name="JKSO">#REF!</definedName>
    <definedName name="Mena">Stavba!$J$29</definedName>
    <definedName name="MistoStavby">Stavba!$D$4</definedName>
    <definedName name="MJ">#REF!</definedName>
    <definedName name="Mont">[4]Rekapitulace!$H$9</definedName>
    <definedName name="Mont_1">#REF!</definedName>
    <definedName name="Montaz0">'[4]Zemní práce'!#REF!</definedName>
    <definedName name="NazevDilu">#REF!</definedName>
    <definedName name="nazevobjektu" localSheetId="5">#REF!</definedName>
    <definedName name="nazevobjektu">Stavba!$E$3</definedName>
    <definedName name="nazevobjektu_1">'[3]Krycí list'!$C$4</definedName>
    <definedName name="NazevRozpoctu">'[1]Krycí list'!$D$2</definedName>
    <definedName name="nazevstavby" localSheetId="5">#REF!</definedName>
    <definedName name="NazevStavby" localSheetId="1">Stavba!$E$2</definedName>
    <definedName name="nazevstavby">'[1]Krycí list'!$C$7</definedName>
    <definedName name="nazevstavby_1">'[3]Krycí list'!$C$6</definedName>
    <definedName name="NazevStavebnihoRozpoctu">Stavba!$E$4</definedName>
    <definedName name="_xlnm.Print_Titles" localSheetId="3">OISM!$1:$7</definedName>
    <definedName name="_xlnm.Print_Titles" localSheetId="4">ORM!$1:$7</definedName>
    <definedName name="oadresa">Stavba!$D$6</definedName>
    <definedName name="Objednatel" localSheetId="1">Stavba!$D$5</definedName>
    <definedName name="Objednatel">#REF!</definedName>
    <definedName name="Objekt" localSheetId="1">Stavba!$B$38</definedName>
    <definedName name="_xlnm.Print_Area" localSheetId="5">Elektroinstalace!$A$1:$H$63</definedName>
    <definedName name="_xlnm.Print_Area" localSheetId="3">OISM!$A$1:$X$165</definedName>
    <definedName name="_xlnm.Print_Area" localSheetId="4">ORM!$A$1:$X$60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5">NA()</definedName>
    <definedName name="PocetMJ">#REF!</definedName>
    <definedName name="PoptavkaID">Stavba!$A$1</definedName>
    <definedName name="Poznamka">#REF!</definedName>
    <definedName name="pPSC">Stavba!$D$10</definedName>
    <definedName name="Projektant" localSheetId="5">#REF!</definedName>
    <definedName name="Projektant">Stavba!$D$8</definedName>
    <definedName name="PSV">[4]Rekapitulace!$F$9</definedName>
    <definedName name="PSV_1">#REF!</definedName>
    <definedName name="PSV0">'[4]Zemní práce'!#REF!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'[4]Zemní práce'!#REF!</definedName>
    <definedName name="VRN">#REF!</definedName>
    <definedName name="VRNKc">[4]Rekapitulace!#REF!</definedName>
    <definedName name="VRNKc_1">#REF!</definedName>
    <definedName name="VRNnazev">[4]Rekapitulace!#REF!</definedName>
    <definedName name="VRNnazev_1">#REF!</definedName>
    <definedName name="VRNproc">[4]Rekapitulace!#REF!</definedName>
    <definedName name="VRNproc_1">#REF!</definedName>
    <definedName name="VRNzakl">[4]Rekapitulace!#REF!</definedName>
    <definedName name="VRNzakl_1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ka">#REF!</definedName>
    <definedName name="Zaklad22">#REF!</definedName>
    <definedName name="Zaklad5">#REF!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 localSheetId="5">#REF!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2" i="14" l="1"/>
  <c r="F52" i="14"/>
  <c r="H51" i="14"/>
  <c r="H55" i="14" s="1"/>
  <c r="H56" i="14" s="1"/>
  <c r="F51" i="14"/>
  <c r="H50" i="14"/>
  <c r="F50" i="14"/>
  <c r="F55" i="14" s="1"/>
  <c r="H35" i="14"/>
  <c r="F35" i="14"/>
  <c r="H34" i="14"/>
  <c r="F34" i="14"/>
  <c r="H33" i="14"/>
  <c r="F33" i="14"/>
  <c r="A33" i="14"/>
  <c r="H32" i="14"/>
  <c r="F32" i="14"/>
  <c r="A32" i="14"/>
  <c r="H31" i="14"/>
  <c r="F31" i="14"/>
  <c r="H30" i="14"/>
  <c r="F30" i="14"/>
  <c r="H29" i="14"/>
  <c r="F29" i="14"/>
  <c r="H28" i="14"/>
  <c r="F28" i="14"/>
  <c r="H27" i="14"/>
  <c r="F27" i="14"/>
  <c r="H26" i="14"/>
  <c r="F26" i="14"/>
  <c r="H25" i="14"/>
  <c r="F25" i="14"/>
  <c r="H24" i="14"/>
  <c r="F24" i="14"/>
  <c r="H23" i="14"/>
  <c r="F23" i="14"/>
  <c r="H22" i="14"/>
  <c r="F22" i="14"/>
  <c r="A22" i="14"/>
  <c r="A23" i="14" s="1"/>
  <c r="A24" i="14" s="1"/>
  <c r="A25" i="14" s="1"/>
  <c r="A26" i="14" s="1"/>
  <c r="A27" i="14" s="1"/>
  <c r="H21" i="14"/>
  <c r="F21" i="14"/>
  <c r="A21" i="14"/>
  <c r="H20" i="14"/>
  <c r="F20" i="14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2" i="13"/>
  <c r="G13" i="13"/>
  <c r="M13" i="13" s="1"/>
  <c r="M12" i="13" s="1"/>
  <c r="I13" i="13"/>
  <c r="I12" i="13" s="1"/>
  <c r="K13" i="13"/>
  <c r="K12" i="13" s="1"/>
  <c r="O13" i="13"/>
  <c r="O12" i="13" s="1"/>
  <c r="Q13" i="13"/>
  <c r="Q12" i="13" s="1"/>
  <c r="V13" i="13"/>
  <c r="V12" i="13" s="1"/>
  <c r="G15" i="13"/>
  <c r="K15" i="13"/>
  <c r="O15" i="13"/>
  <c r="Q15" i="13"/>
  <c r="G16" i="13"/>
  <c r="I16" i="13"/>
  <c r="I15" i="13" s="1"/>
  <c r="K16" i="13"/>
  <c r="M16" i="13"/>
  <c r="M15" i="13" s="1"/>
  <c r="O16" i="13"/>
  <c r="Q16" i="13"/>
  <c r="V16" i="13"/>
  <c r="V15" i="13" s="1"/>
  <c r="K18" i="13"/>
  <c r="O18" i="13"/>
  <c r="V18" i="13"/>
  <c r="G19" i="13"/>
  <c r="G18" i="13" s="1"/>
  <c r="I19" i="13"/>
  <c r="I18" i="13" s="1"/>
  <c r="K19" i="13"/>
  <c r="O19" i="13"/>
  <c r="Q19" i="13"/>
  <c r="Q18" i="13" s="1"/>
  <c r="V19" i="13"/>
  <c r="G21" i="13"/>
  <c r="I21" i="13"/>
  <c r="I20" i="13" s="1"/>
  <c r="K21" i="13"/>
  <c r="K20" i="13" s="1"/>
  <c r="M21" i="13"/>
  <c r="O21" i="13"/>
  <c r="Q21" i="13"/>
  <c r="Q20" i="13" s="1"/>
  <c r="V21" i="13"/>
  <c r="G23" i="13"/>
  <c r="G20" i="13" s="1"/>
  <c r="I23" i="13"/>
  <c r="K23" i="13"/>
  <c r="O23" i="13"/>
  <c r="Q23" i="13"/>
  <c r="V23" i="13"/>
  <c r="V20" i="13" s="1"/>
  <c r="G26" i="13"/>
  <c r="M26" i="13" s="1"/>
  <c r="I26" i="13"/>
  <c r="K26" i="13"/>
  <c r="O26" i="13"/>
  <c r="O20" i="13" s="1"/>
  <c r="Q26" i="13"/>
  <c r="V26" i="13"/>
  <c r="G28" i="13"/>
  <c r="I28" i="13"/>
  <c r="I27" i="13" s="1"/>
  <c r="K28" i="13"/>
  <c r="M28" i="13"/>
  <c r="O28" i="13"/>
  <c r="Q28" i="13"/>
  <c r="V28" i="13"/>
  <c r="V27" i="13" s="1"/>
  <c r="G30" i="13"/>
  <c r="M30" i="13" s="1"/>
  <c r="I30" i="13"/>
  <c r="K30" i="13"/>
  <c r="K27" i="13" s="1"/>
  <c r="O30" i="13"/>
  <c r="Q30" i="13"/>
  <c r="V30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O27" i="13" s="1"/>
  <c r="Q35" i="13"/>
  <c r="V35" i="13"/>
  <c r="G36" i="13"/>
  <c r="M36" i="13" s="1"/>
  <c r="I36" i="13"/>
  <c r="K36" i="13"/>
  <c r="O36" i="13"/>
  <c r="Q36" i="13"/>
  <c r="Q27" i="13" s="1"/>
  <c r="V36" i="13"/>
  <c r="G38" i="13"/>
  <c r="M38" i="13" s="1"/>
  <c r="I38" i="13"/>
  <c r="K38" i="13"/>
  <c r="O38" i="13"/>
  <c r="Q38" i="13"/>
  <c r="V38" i="13"/>
  <c r="I40" i="13"/>
  <c r="O40" i="13"/>
  <c r="G41" i="13"/>
  <c r="G40" i="13" s="1"/>
  <c r="I41" i="13"/>
  <c r="K41" i="13"/>
  <c r="K40" i="13" s="1"/>
  <c r="O41" i="13"/>
  <c r="Q41" i="13"/>
  <c r="Q40" i="13" s="1"/>
  <c r="V41" i="13"/>
  <c r="V40" i="13" s="1"/>
  <c r="G44" i="13"/>
  <c r="I44" i="13"/>
  <c r="K44" i="13"/>
  <c r="K43" i="13" s="1"/>
  <c r="M44" i="13"/>
  <c r="O44" i="13"/>
  <c r="O43" i="13" s="1"/>
  <c r="Q44" i="13"/>
  <c r="V44" i="13"/>
  <c r="G45" i="13"/>
  <c r="I45" i="13"/>
  <c r="K45" i="13"/>
  <c r="M45" i="13"/>
  <c r="M43" i="13" s="1"/>
  <c r="O45" i="13"/>
  <c r="Q45" i="13"/>
  <c r="V45" i="13"/>
  <c r="G46" i="13"/>
  <c r="M46" i="13" s="1"/>
  <c r="I46" i="13"/>
  <c r="I43" i="13" s="1"/>
  <c r="K46" i="13"/>
  <c r="O46" i="13"/>
  <c r="Q46" i="13"/>
  <c r="V46" i="13"/>
  <c r="G47" i="13"/>
  <c r="I47" i="13"/>
  <c r="K47" i="13"/>
  <c r="M47" i="13"/>
  <c r="O47" i="13"/>
  <c r="Q47" i="13"/>
  <c r="Q43" i="13" s="1"/>
  <c r="V47" i="13"/>
  <c r="G48" i="13"/>
  <c r="I48" i="13"/>
  <c r="K48" i="13"/>
  <c r="M48" i="13"/>
  <c r="O48" i="13"/>
  <c r="Q48" i="13"/>
  <c r="V48" i="13"/>
  <c r="V43" i="13" s="1"/>
  <c r="AE50" i="13"/>
  <c r="F42" i="1" s="1"/>
  <c r="G9" i="12"/>
  <c r="G8" i="12" s="1"/>
  <c r="I9" i="12"/>
  <c r="I8" i="12" s="1"/>
  <c r="K9" i="12"/>
  <c r="K8" i="12" s="1"/>
  <c r="O9" i="12"/>
  <c r="Q9" i="12"/>
  <c r="Q8" i="12" s="1"/>
  <c r="V9" i="12"/>
  <c r="V8" i="12" s="1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O8" i="12" s="1"/>
  <c r="Q15" i="12"/>
  <c r="V15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51" i="1" s="1"/>
  <c r="O21" i="12"/>
  <c r="Q21" i="12"/>
  <c r="G22" i="12"/>
  <c r="M22" i="12" s="1"/>
  <c r="M21" i="12" s="1"/>
  <c r="I22" i="12"/>
  <c r="I21" i="12" s="1"/>
  <c r="K22" i="12"/>
  <c r="K21" i="12" s="1"/>
  <c r="O22" i="12"/>
  <c r="Q22" i="12"/>
  <c r="V22" i="12"/>
  <c r="V21" i="12" s="1"/>
  <c r="G25" i="12"/>
  <c r="I25" i="12"/>
  <c r="I24" i="12" s="1"/>
  <c r="K25" i="12"/>
  <c r="O25" i="12"/>
  <c r="O24" i="12" s="1"/>
  <c r="Q25" i="12"/>
  <c r="Q24" i="12" s="1"/>
  <c r="V25" i="12"/>
  <c r="G27" i="12"/>
  <c r="M27" i="12" s="1"/>
  <c r="I27" i="12"/>
  <c r="K27" i="12"/>
  <c r="K24" i="12" s="1"/>
  <c r="O27" i="12"/>
  <c r="Q27" i="12"/>
  <c r="V27" i="12"/>
  <c r="V24" i="12" s="1"/>
  <c r="G29" i="12"/>
  <c r="I29" i="12"/>
  <c r="K29" i="12"/>
  <c r="M29" i="12"/>
  <c r="O29" i="12"/>
  <c r="Q29" i="12"/>
  <c r="V29" i="12"/>
  <c r="K31" i="12"/>
  <c r="V31" i="12"/>
  <c r="G32" i="12"/>
  <c r="M32" i="12" s="1"/>
  <c r="M31" i="12" s="1"/>
  <c r="I32" i="12"/>
  <c r="I31" i="12" s="1"/>
  <c r="K32" i="12"/>
  <c r="O32" i="12"/>
  <c r="O31" i="12" s="1"/>
  <c r="Q32" i="12"/>
  <c r="Q31" i="12" s="1"/>
  <c r="V32" i="12"/>
  <c r="Q34" i="12"/>
  <c r="G35" i="12"/>
  <c r="M35" i="12" s="1"/>
  <c r="I35" i="12"/>
  <c r="I34" i="12" s="1"/>
  <c r="K35" i="12"/>
  <c r="O35" i="12"/>
  <c r="O34" i="12" s="1"/>
  <c r="Q35" i="12"/>
  <c r="V35" i="12"/>
  <c r="V34" i="12" s="1"/>
  <c r="G37" i="12"/>
  <c r="I37" i="12"/>
  <c r="K37" i="12"/>
  <c r="K34" i="12" s="1"/>
  <c r="O37" i="12"/>
  <c r="Q37" i="12"/>
  <c r="V37" i="12"/>
  <c r="Q38" i="12"/>
  <c r="G39" i="12"/>
  <c r="M39" i="12" s="1"/>
  <c r="M38" i="12" s="1"/>
  <c r="I39" i="12"/>
  <c r="I38" i="12" s="1"/>
  <c r="K39" i="12"/>
  <c r="K38" i="12" s="1"/>
  <c r="O39" i="12"/>
  <c r="O38" i="12" s="1"/>
  <c r="Q39" i="12"/>
  <c r="V39" i="12"/>
  <c r="V38" i="12" s="1"/>
  <c r="K40" i="12"/>
  <c r="G41" i="12"/>
  <c r="I41" i="12"/>
  <c r="I40" i="12" s="1"/>
  <c r="K41" i="12"/>
  <c r="M41" i="12"/>
  <c r="O41" i="12"/>
  <c r="O40" i="12" s="1"/>
  <c r="Q41" i="12"/>
  <c r="V41" i="12"/>
  <c r="V40" i="12" s="1"/>
  <c r="G44" i="12"/>
  <c r="M44" i="12" s="1"/>
  <c r="I44" i="12"/>
  <c r="K44" i="12"/>
  <c r="O44" i="12"/>
  <c r="Q44" i="12"/>
  <c r="Q40" i="12" s="1"/>
  <c r="V44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3" i="12"/>
  <c r="M53" i="12" s="1"/>
  <c r="I53" i="12"/>
  <c r="K53" i="12"/>
  <c r="O53" i="12"/>
  <c r="Q53" i="12"/>
  <c r="V53" i="12"/>
  <c r="G55" i="12"/>
  <c r="I55" i="12"/>
  <c r="K55" i="12"/>
  <c r="K54" i="12" s="1"/>
  <c r="M55" i="12"/>
  <c r="O55" i="12"/>
  <c r="Q55" i="12"/>
  <c r="Q54" i="12" s="1"/>
  <c r="V55" i="12"/>
  <c r="G57" i="12"/>
  <c r="I57" i="12"/>
  <c r="K57" i="12"/>
  <c r="M57" i="12"/>
  <c r="O57" i="12"/>
  <c r="O54" i="12" s="1"/>
  <c r="Q57" i="12"/>
  <c r="V57" i="12"/>
  <c r="V54" i="12" s="1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I54" i="12" s="1"/>
  <c r="K75" i="12"/>
  <c r="O75" i="12"/>
  <c r="Q75" i="12"/>
  <c r="V75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92" i="12"/>
  <c r="I92" i="12"/>
  <c r="K92" i="12"/>
  <c r="M92" i="12"/>
  <c r="O92" i="12"/>
  <c r="Q92" i="12"/>
  <c r="V92" i="12"/>
  <c r="G100" i="12"/>
  <c r="M100" i="12" s="1"/>
  <c r="I100" i="12"/>
  <c r="K100" i="12"/>
  <c r="O100" i="12"/>
  <c r="Q100" i="12"/>
  <c r="V100" i="12"/>
  <c r="G102" i="12"/>
  <c r="M102" i="12" s="1"/>
  <c r="I102" i="12"/>
  <c r="I101" i="12" s="1"/>
  <c r="K102" i="12"/>
  <c r="K101" i="12" s="1"/>
  <c r="O102" i="12"/>
  <c r="O101" i="12" s="1"/>
  <c r="Q102" i="12"/>
  <c r="V102" i="12"/>
  <c r="V101" i="12" s="1"/>
  <c r="G106" i="12"/>
  <c r="M106" i="12" s="1"/>
  <c r="I106" i="12"/>
  <c r="K106" i="12"/>
  <c r="O106" i="12"/>
  <c r="Q106" i="12"/>
  <c r="Q101" i="12" s="1"/>
  <c r="V106" i="12"/>
  <c r="G112" i="12"/>
  <c r="I112" i="12"/>
  <c r="K112" i="12"/>
  <c r="M112" i="12"/>
  <c r="O112" i="12"/>
  <c r="Q112" i="12"/>
  <c r="V112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Q122" i="12"/>
  <c r="G123" i="12"/>
  <c r="M123" i="12" s="1"/>
  <c r="M122" i="12" s="1"/>
  <c r="I123" i="12"/>
  <c r="I122" i="12" s="1"/>
  <c r="K123" i="12"/>
  <c r="K122" i="12" s="1"/>
  <c r="O123" i="12"/>
  <c r="O122" i="12" s="1"/>
  <c r="Q123" i="12"/>
  <c r="V123" i="12"/>
  <c r="V122" i="12" s="1"/>
  <c r="I124" i="12"/>
  <c r="K124" i="12"/>
  <c r="Q124" i="12"/>
  <c r="G125" i="12"/>
  <c r="G124" i="12" s="1"/>
  <c r="I60" i="1" s="1"/>
  <c r="I125" i="12"/>
  <c r="K125" i="12"/>
  <c r="M125" i="12"/>
  <c r="M124" i="12" s="1"/>
  <c r="O125" i="12"/>
  <c r="O124" i="12" s="1"/>
  <c r="Q125" i="12"/>
  <c r="V125" i="12"/>
  <c r="V124" i="12" s="1"/>
  <c r="G132" i="12"/>
  <c r="O132" i="12"/>
  <c r="G133" i="12"/>
  <c r="M133" i="12" s="1"/>
  <c r="I133" i="12"/>
  <c r="I132" i="12" s="1"/>
  <c r="K133" i="12"/>
  <c r="K132" i="12" s="1"/>
  <c r="O133" i="12"/>
  <c r="Q133" i="12"/>
  <c r="Q132" i="12" s="1"/>
  <c r="V133" i="12"/>
  <c r="V132" i="12" s="1"/>
  <c r="G138" i="12"/>
  <c r="M138" i="12" s="1"/>
  <c r="I138" i="12"/>
  <c r="K138" i="12"/>
  <c r="O138" i="12"/>
  <c r="Q138" i="12"/>
  <c r="V138" i="12"/>
  <c r="G140" i="12"/>
  <c r="I140" i="12"/>
  <c r="I139" i="12" s="1"/>
  <c r="K140" i="12"/>
  <c r="O140" i="12"/>
  <c r="O139" i="12" s="1"/>
  <c r="Q140" i="12"/>
  <c r="Q139" i="12" s="1"/>
  <c r="V140" i="12"/>
  <c r="G141" i="12"/>
  <c r="M141" i="12" s="1"/>
  <c r="I141" i="12"/>
  <c r="K141" i="12"/>
  <c r="K139" i="12" s="1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V139" i="12" s="1"/>
  <c r="G147" i="12"/>
  <c r="I147" i="12"/>
  <c r="K147" i="12"/>
  <c r="M147" i="12"/>
  <c r="O147" i="12"/>
  <c r="Q147" i="12"/>
  <c r="V147" i="12"/>
  <c r="G149" i="12"/>
  <c r="M149" i="12" s="1"/>
  <c r="I149" i="12"/>
  <c r="I148" i="12" s="1"/>
  <c r="K149" i="12"/>
  <c r="K148" i="12" s="1"/>
  <c r="O149" i="12"/>
  <c r="Q149" i="12"/>
  <c r="Q148" i="12" s="1"/>
  <c r="V149" i="12"/>
  <c r="G150" i="12"/>
  <c r="M150" i="12" s="1"/>
  <c r="I150" i="12"/>
  <c r="K150" i="12"/>
  <c r="O150" i="12"/>
  <c r="Q150" i="12"/>
  <c r="V150" i="12"/>
  <c r="V148" i="12" s="1"/>
  <c r="G151" i="12"/>
  <c r="M151" i="12" s="1"/>
  <c r="I151" i="12"/>
  <c r="K151" i="12"/>
  <c r="O151" i="12"/>
  <c r="O148" i="12" s="1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AE155" i="12"/>
  <c r="I19" i="1"/>
  <c r="J28" i="1"/>
  <c r="J26" i="1"/>
  <c r="G38" i="1"/>
  <c r="F38" i="1"/>
  <c r="J23" i="1"/>
  <c r="J24" i="1"/>
  <c r="J25" i="1"/>
  <c r="J27" i="1"/>
  <c r="E24" i="1"/>
  <c r="E26" i="1"/>
  <c r="F57" i="14" l="1"/>
  <c r="H37" i="14"/>
  <c r="G38" i="14" s="1"/>
  <c r="H38" i="14" s="1"/>
  <c r="F37" i="14"/>
  <c r="H42" i="1"/>
  <c r="I42" i="1" s="1"/>
  <c r="F39" i="1"/>
  <c r="F43" i="1" s="1"/>
  <c r="G23" i="1" s="1"/>
  <c r="A23" i="1" s="1"/>
  <c r="I61" i="1"/>
  <c r="G43" i="13"/>
  <c r="G8" i="13"/>
  <c r="M8" i="13"/>
  <c r="G27" i="13"/>
  <c r="M23" i="13"/>
  <c r="M20" i="13" s="1"/>
  <c r="I50" i="1"/>
  <c r="I16" i="1" s="1"/>
  <c r="AF50" i="13"/>
  <c r="G42" i="1" s="1"/>
  <c r="G122" i="12"/>
  <c r="I59" i="1" s="1"/>
  <c r="M54" i="12"/>
  <c r="G34" i="12"/>
  <c r="I54" i="1" s="1"/>
  <c r="G31" i="12"/>
  <c r="I53" i="1" s="1"/>
  <c r="M148" i="12"/>
  <c r="G38" i="12"/>
  <c r="I55" i="1" s="1"/>
  <c r="G139" i="12"/>
  <c r="I62" i="1" s="1"/>
  <c r="G148" i="12"/>
  <c r="I63" i="1" s="1"/>
  <c r="I20" i="1" s="1"/>
  <c r="G101" i="12"/>
  <c r="G40" i="12"/>
  <c r="I56" i="1" s="1"/>
  <c r="G24" i="12"/>
  <c r="I52" i="1" s="1"/>
  <c r="I18" i="1"/>
  <c r="F40" i="1"/>
  <c r="F41" i="1"/>
  <c r="M132" i="12"/>
  <c r="F58" i="14"/>
  <c r="F59" i="14" s="1"/>
  <c r="F8" i="14" s="1"/>
  <c r="M27" i="13"/>
  <c r="M41" i="13"/>
  <c r="M40" i="13" s="1"/>
  <c r="M19" i="13"/>
  <c r="M18" i="13" s="1"/>
  <c r="M101" i="12"/>
  <c r="M40" i="12"/>
  <c r="G54" i="12"/>
  <c r="I57" i="1" s="1"/>
  <c r="M37" i="12"/>
  <c r="M34" i="12" s="1"/>
  <c r="AF155" i="12"/>
  <c r="M140" i="12"/>
  <c r="M139" i="12" s="1"/>
  <c r="M25" i="12"/>
  <c r="M24" i="12" s="1"/>
  <c r="M9" i="12"/>
  <c r="M8" i="12" s="1"/>
  <c r="F39" i="14" l="1"/>
  <c r="I58" i="1"/>
  <c r="I64" i="1" s="1"/>
  <c r="G50" i="13"/>
  <c r="G155" i="12"/>
  <c r="I17" i="1"/>
  <c r="I21" i="1" s="1"/>
  <c r="G41" i="1"/>
  <c r="H41" i="1" s="1"/>
  <c r="I41" i="1" s="1"/>
  <c r="G40" i="1"/>
  <c r="H40" i="1" s="1"/>
  <c r="I40" i="1" s="1"/>
  <c r="G39" i="1"/>
  <c r="E40" i="14"/>
  <c r="F40" i="14" s="1"/>
  <c r="F41" i="14" s="1"/>
  <c r="F7" i="14" s="1"/>
  <c r="F13" i="14" s="1"/>
  <c r="A24" i="1"/>
  <c r="G24" i="1"/>
  <c r="J52" i="1" l="1"/>
  <c r="J62" i="1"/>
  <c r="J50" i="1"/>
  <c r="J64" i="1" s="1"/>
  <c r="J53" i="1"/>
  <c r="J55" i="1"/>
  <c r="J61" i="1"/>
  <c r="J57" i="1"/>
  <c r="J51" i="1"/>
  <c r="J63" i="1"/>
  <c r="J59" i="1"/>
  <c r="J56" i="1"/>
  <c r="J58" i="1"/>
  <c r="J54" i="1"/>
  <c r="J60" i="1"/>
  <c r="G43" i="1"/>
  <c r="H39" i="1"/>
  <c r="H43" i="1" s="1"/>
  <c r="I39" i="1" l="1"/>
  <c r="I43" i="1" s="1"/>
  <c r="J39" i="1" s="1"/>
  <c r="J43" i="1" s="1"/>
  <c r="G25" i="1"/>
  <c r="G28" i="1"/>
  <c r="J42" i="1" l="1"/>
  <c r="J40" i="1"/>
  <c r="J41" i="1"/>
  <c r="A25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EB6189B6-00CB-472B-9391-99492F8876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153F67-18CC-4B61-8E8D-623309B9EE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325408D-39E9-4266-AF8B-F9C46AC33F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8A5884-BEE3-428A-A63D-E848A0B57B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<sst xmlns="http://schemas.openxmlformats.org/spreadsheetml/2006/main" count="1101" uniqueCount="380">
  <si>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</si>
  <si>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</si>
  <si>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</si>
  <si>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</si>
  <si>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</si>
  <si>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</si>
  <si>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</si>
  <si>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</si>
  <si>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</si>
  <si>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</si>
  <si>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</si>
  <si>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</si>
  <si>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</si>
  <si>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</si>
  <si>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</si>
  <si>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</si>
  <si>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</si>
  <si>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</si>
  <si>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</si>
  <si>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</si>
  <si>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</si>
  <si>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</si>
  <si>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</si>
  <si>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</si>
  <si>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</si>
  <si>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</si>
  <si>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</si>
  <si>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</si>
  <si>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</si>
  <si>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</si>
  <si>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</si>
  <si>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</si>
  <si>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</si>
  <si>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</si>
  <si>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</si>
  <si>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</si>
  <si>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</si>
  <si>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</si>
  <si>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</si>
  <si>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</si>
  <si>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</si>
  <si>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</si>
  <si>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</si>
  <si>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Stavební práce</t>
  </si>
  <si>
    <t>Stavba</t>
  </si>
  <si>
    <t>01</t>
  </si>
  <si>
    <t>MÚ Krnov - OISM - 2.NP stavební úpravy kanceláře 241-248a</t>
  </si>
  <si>
    <t>MÚ Krnov - ORM - 2.NP stavební úpravy kanceláře 236-237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</si>
  <si>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</si>
  <si>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</si>
  <si>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</si>
  <si>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</si>
  <si>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</si>
  <si>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</si>
  <si>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</si>
  <si>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</si>
  <si>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</si>
  <si>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</si>
  <si>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</si>
  <si>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</si>
  <si>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</si>
  <si>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</si>
  <si>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</si>
  <si>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</si>
  <si>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766</t>
  </si>
  <si>
    <t>Konstrukce truhlářské</t>
  </si>
  <si>
    <t>776</t>
  </si>
  <si>
    <t>Podlahy povlakové</t>
  </si>
  <si>
    <t>784</t>
  </si>
  <si>
    <t>Malby</t>
  </si>
  <si>
    <t>786</t>
  </si>
  <si>
    <t>Zastiňující technika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</si>
  <si>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</si>
  <si>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</si>
  <si>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</si>
  <si>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</si>
  <si>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</si>
  <si>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</si>
  <si>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</si>
  <si>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</si>
  <si>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</si>
  <si>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</si>
  <si>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</si>
  <si>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</si>
  <si>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</si>
  <si>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</si>
  <si>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</si>
  <si>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</si>
  <si>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</si>
  <si>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</si>
  <si>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</si>
  <si>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</si>
  <si>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</si>
  <si>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</si>
  <si>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</si>
  <si>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</si>
  <si>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</si>
  <si>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</si>
  <si>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</si>
  <si>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</si>
  <si>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</si>
  <si>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</si>
  <si>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</si>
  <si>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</si>
  <si>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</si>
  <si>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</si>
  <si>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</si>
  <si>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</si>
  <si>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342013121</t>
  </si>
  <si>
    <t>Příčka SDK tl.125 mm,ocel.kce,2x oplášť.,RB 12,5mm SDK W112 izolace mineral. 60mm Rw 50 dB CW+UA 75mm</t>
  </si>
  <si>
    <t>m2</t>
  </si>
  <si>
    <t>RTS 21/ II</t>
  </si>
  <si>
    <t>Indiv</t>
  </si>
  <si>
    <t>Práce</t>
  </si>
  <si>
    <t>POL1_</t>
  </si>
  <si>
    <t>(3,92+3,78*2)*3,99</t>
  </si>
  <si>
    <t>VV</t>
  </si>
  <si>
    <t>příčka vyztužena UA profilem pro její tuhost : (1,6+1,6)*3,99</t>
  </si>
  <si>
    <t>příčka vyztužena UA profilem pro její tuhost : (12,18)*3,0</t>
  </si>
  <si>
    <t>příčka vyztužena UA profilem pro její tuhost : -1,0*2,15*4</t>
  </si>
  <si>
    <t>342090122</t>
  </si>
  <si>
    <t>Otvor v SDK, pro dveře 1kř do 25 kg, CW 75, 2xopl.</t>
  </si>
  <si>
    <t>kus</t>
  </si>
  <si>
    <t>622392913</t>
  </si>
  <si>
    <t>Šambrána - nika - vytvoření dekoračního prvku dle stávající omítky  šířky 65mm</t>
  </si>
  <si>
    <t>m</t>
  </si>
  <si>
    <t>Dekoranční prvek vytvořit pomocí zářezu v 2opl. SDK : 1,5+12,18+1,5</t>
  </si>
  <si>
    <t>povrchově upravit pomocí ukončovacích profilů a sádry : -1,0*4</t>
  </si>
  <si>
    <t xml:space="preserve">(viz. přiložené foto) : </t>
  </si>
  <si>
    <t>34209411R00</t>
  </si>
  <si>
    <t xml:space="preserve">Příplatek za zřízení přípravy pro dveřní otvor </t>
  </si>
  <si>
    <t>Vlastní</t>
  </si>
  <si>
    <t>347771081R00</t>
  </si>
  <si>
    <t>Příplatek při montáži SDK v místě dekorativních omítek - příplatek za obtížnost - vyřezávání spárování</t>
  </si>
  <si>
    <t>612421231</t>
  </si>
  <si>
    <t>Oprava vápen.omítek stěn do 10 % pl. - štukových</t>
  </si>
  <si>
    <t>Stávající omítky : (5,52+4,25+4,52+3,01+5,65+5,38+2,45+12,180+2,9)*3,99</t>
  </si>
  <si>
    <t>632411904</t>
  </si>
  <si>
    <t>Penetrace savých podkladů 0,25 l/m2</t>
  </si>
  <si>
    <t>m.č.248a : 18,27</t>
  </si>
  <si>
    <t>632421120</t>
  </si>
  <si>
    <t>Potěr samonivelační ,ručně zpracovaný,tl. do 10 mm</t>
  </si>
  <si>
    <t>637101101R00</t>
  </si>
  <si>
    <t>Příprava podkladu - vysávání podlah prům.vysavačem</t>
  </si>
  <si>
    <t>941955002</t>
  </si>
  <si>
    <t>Lešení lehké pomocné, výška podlahy do 1,9 m</t>
  </si>
  <si>
    <t>17,73*5,52</t>
  </si>
  <si>
    <t>952901111</t>
  </si>
  <si>
    <t>Vyčištění budov o výšce podlaží do 4 m</t>
  </si>
  <si>
    <t>D+M informačních cedulek - dřevěnný rámeček + sklo + pískování textu</t>
  </si>
  <si>
    <t>999281148</t>
  </si>
  <si>
    <t>Přesun hmot pro opravy a údržbu do v. 12 m,nošením</t>
  </si>
  <si>
    <t>t</t>
  </si>
  <si>
    <t>Přesun hmot</t>
  </si>
  <si>
    <t>POL7_</t>
  </si>
  <si>
    <t>766112820</t>
  </si>
  <si>
    <t>Demontáž dřevěných stěn prosklených</t>
  </si>
  <si>
    <t>17,73*2,15</t>
  </si>
  <si>
    <t>(3,78+3,92*2)*2,15</t>
  </si>
  <si>
    <t>766670011</t>
  </si>
  <si>
    <t>Montáž obložkové zárubně a dřevěného křídla dveří</t>
  </si>
  <si>
    <t xml:space="preserve">909      </t>
  </si>
  <si>
    <t>Hzs-nezmeritelne stavebni prace</t>
  </si>
  <si>
    <t>h</t>
  </si>
  <si>
    <t>Stěhování vnitřního vybavení - předpoklad : 2*8*3</t>
  </si>
  <si>
    <t xml:space="preserve">2 osoby 8 hodin 3 dny : </t>
  </si>
  <si>
    <t>61181773R</t>
  </si>
  <si>
    <t>Zárubeň obložková NORMAL š. 90 cm/st.  6-17 cm výška zárubně 210cm fólie bílá, dub, buk, třešeň, javor, ořech AM</t>
  </si>
  <si>
    <t>Specifikace</t>
  </si>
  <si>
    <t>POL3_</t>
  </si>
  <si>
    <t>766458488</t>
  </si>
  <si>
    <t>INTERIÉROVÉ DVEŘE MENTON 4 - ŠÍŘKA 90 CM VÝŠKA 210 CM</t>
  </si>
  <si>
    <t>Interiérové dveře 900/2100 : 4</t>
  </si>
  <si>
    <t xml:space="preserve">Dýha, profilované, plné s falcem, včetně kování - kovové : </t>
  </si>
  <si>
    <t xml:space="preserve">klika-klika,, zámek s vložkou 3ks klíčů : </t>
  </si>
  <si>
    <t>998766202</t>
  </si>
  <si>
    <t>Přesun hmot pro truhlářské konstr., výšky do 12 m</t>
  </si>
  <si>
    <t>776101101</t>
  </si>
  <si>
    <t>Vysávání podlah prům.vysavačem pod povlak.podlahy</t>
  </si>
  <si>
    <t>776431010</t>
  </si>
  <si>
    <t>Montáž podlahových soklíků z koberc. pásů na lištu</t>
  </si>
  <si>
    <t>m.č.241 : (5,52+2,9+1,6+1,35+3,92+4,25-0,9)</t>
  </si>
  <si>
    <t>m.č.242 : (4,52*2+3,92*2-0,9)</t>
  </si>
  <si>
    <t>m.č.243 : (3,01*2+3,92*2-0,9)</t>
  </si>
  <si>
    <t>m.č.244 : (5,65+5,52+2,45+1,6+3,2+3,78-0,9)</t>
  </si>
  <si>
    <t>776511810</t>
  </si>
  <si>
    <t>Odstranění PVC a koberců lepených bez podložky z ploch nad 20 m2</t>
  </si>
  <si>
    <t>17,73*5,38</t>
  </si>
  <si>
    <t>776521100</t>
  </si>
  <si>
    <t>Lepení povlak.podlah z pásů PVC na Chemopren pouze položení - PVC ve specifikaci</t>
  </si>
  <si>
    <t>776572100</t>
  </si>
  <si>
    <t>Lepení povlakových podlah z pásů textilních pouze položení - koberec ve specifikaci</t>
  </si>
  <si>
    <t>m.č.241 : 21,30</t>
  </si>
  <si>
    <t>m.č.242 : 17,22</t>
  </si>
  <si>
    <t>m.č.243 : 11,38</t>
  </si>
  <si>
    <t>m.č.244 : 25,27</t>
  </si>
  <si>
    <t>776101121</t>
  </si>
  <si>
    <t>Provedení penetrace podkladu pod.povlak.podlahy</t>
  </si>
  <si>
    <t>776421100</t>
  </si>
  <si>
    <t>Lepení podlahových soklíků z PVC a vinylu včetně dodávky soklíku PVC</t>
  </si>
  <si>
    <t>m.č.248a : (12,18*2+1,5*2-0,9*5-0,8)</t>
  </si>
  <si>
    <t>776981101</t>
  </si>
  <si>
    <t>Montáž přechodové, podlahové lišty samolepicí</t>
  </si>
  <si>
    <t>0,9*5</t>
  </si>
  <si>
    <t>0,8*1</t>
  </si>
  <si>
    <t xml:space="preserve"> lištování vík kontrolních šachtic rozvodů elektro v podlaze - 1x šachta cca. 1,5mb - je celkem 7ks : 1,5*7</t>
  </si>
  <si>
    <t>776994111</t>
  </si>
  <si>
    <t>Svařování povlakových podlah z pásů nebo čtverců včetně svařovací šňůry PVC 1179</t>
  </si>
  <si>
    <t>m.č.248a : 18,27*0,5</t>
  </si>
  <si>
    <t>28416054</t>
  </si>
  <si>
    <t>Podlahovina PVC š. 2 m tl. 3,9 mm, nášlapná vrstva 0,6mm hladká, zátěžová, akustická</t>
  </si>
  <si>
    <t>SPCM</t>
  </si>
  <si>
    <t>m.č.248a : 18,27*1,05</t>
  </si>
  <si>
    <t>5537000111</t>
  </si>
  <si>
    <t>Lišta přechodová Al 30/A lepicí l=93 cm stříbro š 30 mm</t>
  </si>
  <si>
    <t>69741042R</t>
  </si>
  <si>
    <t>Metrážový koberec EXTREME 77 Celková váha [g/m2] 1450, Hustota vlasu [bodů/m2] 189600 Výška vlasu [mm] 3</t>
  </si>
  <si>
    <t>Začátek provozního součtu</t>
  </si>
  <si>
    <t xml:space="preserve">  m.č.241 : 21,30</t>
  </si>
  <si>
    <t xml:space="preserve">  m.č.242 : 17,22</t>
  </si>
  <si>
    <t xml:space="preserve">  m.č.243 : 11,38</t>
  </si>
  <si>
    <t xml:space="preserve">  m.č.244 : 25,27</t>
  </si>
  <si>
    <t>Konec provozního součtu</t>
  </si>
  <si>
    <t>75,17*1,05</t>
  </si>
  <si>
    <t>69751000</t>
  </si>
  <si>
    <t>Lišta kobercová hladká bílá 10 x 55 x 2500 mm dl. 2,5 m</t>
  </si>
  <si>
    <t xml:space="preserve">  m.č.241 : (5,52+2,9+1,6+1,35+3,92+4,25-0,9)</t>
  </si>
  <si>
    <t xml:space="preserve">  m.č.242 : (4,52*2+3,92*2-0,9)</t>
  </si>
  <si>
    <t xml:space="preserve">  m.č.243 : (3,01*2+3,92*2-0,9)</t>
  </si>
  <si>
    <t xml:space="preserve">  m.č.244 : (5,65+5,52+2,45+1,6+3,2+3,78-0,9)</t>
  </si>
  <si>
    <t>68,88*1,05</t>
  </si>
  <si>
    <t>998776202</t>
  </si>
  <si>
    <t>Přesun hmot pro podlahy povlakové, výšky do 12 m</t>
  </si>
  <si>
    <t>784191101</t>
  </si>
  <si>
    <t>Penetrace podkladu univerzální Primalex 1x</t>
  </si>
  <si>
    <t>(1,6+1,6+3,92+3,78*2)*3,99*2</t>
  </si>
  <si>
    <t>(12,18)*3,0*2</t>
  </si>
  <si>
    <t>-1,0*2,15*4*2</t>
  </si>
  <si>
    <t>784195112</t>
  </si>
  <si>
    <t>Malba Primalex Standard, bílá, bez penetrace, 2 x</t>
  </si>
  <si>
    <t>SDK : (1,6+1,6+3,92+3,78*2)*3,99*2</t>
  </si>
  <si>
    <t>784498931</t>
  </si>
  <si>
    <t xml:space="preserve">Tmelení trhlin v omítce š. do 4 mm akryl. tmelem </t>
  </si>
  <si>
    <t>Oprava omítek : 1,0*30</t>
  </si>
  <si>
    <t>Napojení nové SDK příčky na stávajícíc stěnu : 3,99*10</t>
  </si>
  <si>
    <t>1,6+3,92*2+3,78+1,6</t>
  </si>
  <si>
    <t>784011221</t>
  </si>
  <si>
    <t>Zakrytí předmětů</t>
  </si>
  <si>
    <t>784011222</t>
  </si>
  <si>
    <t>Zakrytí podlah včetně papírové lepenky</t>
  </si>
  <si>
    <t>784401939R00</t>
  </si>
  <si>
    <t>Příplatek za pracnost u maleb štukatérských prvků - zlatá (předpoklad zachování původní zlaté barvy)</t>
  </si>
  <si>
    <t>kpl</t>
  </si>
  <si>
    <t>76654877</t>
  </si>
  <si>
    <t>Podružný materiál</t>
  </si>
  <si>
    <t>Zakrývací fólie, pásky : 1</t>
  </si>
  <si>
    <t>786611811</t>
  </si>
  <si>
    <t>Dmtž předokenních rolet - vertikální žaluzie</t>
  </si>
  <si>
    <t>7871</t>
  </si>
  <si>
    <t>Prosklení stěn - AL rám zasklení 1-sklo fix</t>
  </si>
  <si>
    <t>soubor</t>
  </si>
  <si>
    <t>Al.vnitřní pevné pásové okno o rozměru 1395 + 4500 + 3000 + 3085 x 990 mm. Zasklení : 1</t>
  </si>
  <si>
    <t xml:space="preserve">provedeno čirým jednoduchým sklem PLANICLEAR 6 mm s broušenou hranou /jednotlivé skla : </t>
  </si>
  <si>
    <t xml:space="preserve">jsou mezi sebou přesilikonovány čirým silikonem/. Povrchová úprava je barva komaxit odstín : </t>
  </si>
  <si>
    <t xml:space="preserve">dle stupnice RAL 9016-bílá. Poznámka: cenová nabídka neobsahuje cenu ze případné : </t>
  </si>
  <si>
    <t xml:space="preserve">lištování montážní spáry po montáži nové al.konstrukce : </t>
  </si>
  <si>
    <t xml:space="preserve">oboustranné olištování Al v barvě rámů oken : </t>
  </si>
  <si>
    <t xml:space="preserve">900      </t>
  </si>
  <si>
    <t>HZS elektromontér v tarifní třídě 8</t>
  </si>
  <si>
    <t>Demontáž stávající elektroinstalace : 10</t>
  </si>
  <si>
    <t xml:space="preserve">- vypínače : </t>
  </si>
  <si>
    <t xml:space="preserve">- zásuvky : </t>
  </si>
  <si>
    <t xml:space="preserve">- osvětlení - uchovat ve skladu objednatele : </t>
  </si>
  <si>
    <t>Elektroinstalace - viz samostatný rozpočet</t>
  </si>
  <si>
    <t>Soubor</t>
  </si>
  <si>
    <t>Kalkul</t>
  </si>
  <si>
    <t>979081177RT3</t>
  </si>
  <si>
    <t>Odvoz demontovaných zařízení - prosklené příčky, osvětlení do skladu objednatele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</si>
  <si>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</si>
  <si>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</si>
  <si>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</si>
  <si>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</si>
  <si>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</si>
  <si>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</si>
  <si>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</si>
  <si>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</si>
  <si>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</si>
  <si>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</si>
  <si>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</si>
  <si>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</si>
  <si>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</si>
  <si>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</si>
  <si>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979990182</t>
  </si>
  <si>
    <t>Poplatek za skládku suti - koberce</t>
  </si>
  <si>
    <t>0041477</t>
  </si>
  <si>
    <t>Průběžný úklid společných prostor</t>
  </si>
  <si>
    <t>VRN</t>
  </si>
  <si>
    <t>POL99_8</t>
  </si>
  <si>
    <t>004211</t>
  </si>
  <si>
    <t>Mimostaveništní doprava materiálu</t>
  </si>
  <si>
    <t>005122 R</t>
  </si>
  <si>
    <t>Provozní vlivy</t>
  </si>
  <si>
    <t>0051444</t>
  </si>
  <si>
    <t>Fotodokumentace</t>
  </si>
  <si>
    <t>005211080R</t>
  </si>
  <si>
    <t>Bezpečnostní a hygienická opatření na staveništi</t>
  </si>
  <si>
    <t>SUM</t>
  </si>
  <si>
    <t>Poznámky uchazeče k zadání</t>
  </si>
  <si>
    <t>POPUZIV</t>
  </si>
  <si>
    <t>END</t>
  </si>
  <si>
    <t>342013327RT1</t>
  </si>
  <si>
    <t>Příčka SDK tl.150 mm,ocel.kce,2x oplášť.,,RB 12,5mm SDK W112 izolace mineral. 80mm Rw 50 dB</t>
  </si>
  <si>
    <t>5,71*1,59</t>
  </si>
  <si>
    <t>5,71*1,0*2</t>
  </si>
  <si>
    <t>24,66+12,63</t>
  </si>
  <si>
    <t>Stěhování vnitřního vybavení - předpoklad : 2*2*2</t>
  </si>
  <si>
    <t xml:space="preserve">2 osoby 2 hodin 2 dny : </t>
  </si>
  <si>
    <t>5,71*3,99*2</t>
  </si>
  <si>
    <t>Napojení nové SDK příčky na stávajícíc stěnu : 1,59*2</t>
  </si>
  <si>
    <t>5,71</t>
  </si>
  <si>
    <t>Demontáž stávajícího osvětlení a opětovná montáž : 4</t>
  </si>
  <si>
    <t>MÚ KRNOV 2.NP - STAVEBNÍ ÚPRAVY KANCELÁŘE (elektroinstalace)</t>
  </si>
  <si>
    <t>Označení objektu</t>
  </si>
  <si>
    <t>Popis-obsah položky</t>
  </si>
  <si>
    <t>Měrná jednotka (MJ)</t>
  </si>
  <si>
    <t>Počet MJ</t>
  </si>
  <si>
    <t>Cena/MJ</t>
  </si>
  <si>
    <t>I.</t>
  </si>
  <si>
    <t>Elektromontáže - silnoproud</t>
  </si>
  <si>
    <t>II.</t>
  </si>
  <si>
    <t>Elektromontáže - svítidla</t>
  </si>
  <si>
    <t>III.</t>
  </si>
  <si>
    <t>Vypracování revizní zprávy</t>
  </si>
  <si>
    <t>IV.</t>
  </si>
  <si>
    <t>Celkem bez DPH:</t>
  </si>
  <si>
    <t>Cena montáže/MJ</t>
  </si>
  <si>
    <t>Cena montáže celkem</t>
  </si>
  <si>
    <t>Cena za dodávku/MJ</t>
  </si>
  <si>
    <t>Cena dodávky celkem</t>
  </si>
  <si>
    <t>KPL 64-50/5LD_NA KRABICE PŘÍSTROJ. SÁDR.</t>
  </si>
  <si>
    <t>ks</t>
  </si>
  <si>
    <t>KUL 68-45/LD NA KRABICE UNIVERZÁLNÍ</t>
  </si>
  <si>
    <t>Silový kabel pro pevné uložení CYKY-J 3x2,5</t>
  </si>
  <si>
    <t>Silový kabel pro pevné uložení CYKY-J 3x1,5</t>
  </si>
  <si>
    <t>Instalační kabel Solarix CAT5E UTP PVC</t>
  </si>
  <si>
    <t>Zásuvka ČSN, bezšroubové svorky</t>
  </si>
  <si>
    <t xml:space="preserve">Datová zásuvka </t>
  </si>
  <si>
    <t>Krycí rámeček 5násobný</t>
  </si>
  <si>
    <t>Vypínač č. 1</t>
  </si>
  <si>
    <t>Vypínač č. 6</t>
  </si>
  <si>
    <t>Vypínač č. 5</t>
  </si>
  <si>
    <t>Krycí rámeček 2násobný</t>
  </si>
  <si>
    <t>Krycí rámeček 1násobný</t>
  </si>
  <si>
    <t>Zásuvka ČSN s clonkou a přepěťovou ochranou</t>
  </si>
  <si>
    <t>Práce a materiál Rozvaděč</t>
  </si>
  <si>
    <t xml:space="preserve"> </t>
  </si>
  <si>
    <t>Vysekání drážek (cca 20m), zapravení, úklid a likvidace suti</t>
  </si>
  <si>
    <t>Na podružný materiál</t>
  </si>
  <si>
    <t>Montáž, nosný a podružný materiál</t>
  </si>
  <si>
    <t>GPV</t>
  </si>
  <si>
    <t>Celkem:</t>
  </si>
  <si>
    <t>COMPACT LED
EVO N 3100LM NPRM UGR II KL. IP20
1200X250 840 (25W) - závěsná verze</t>
  </si>
  <si>
    <t>COMPACT LED
EVO N 4000LM NPRM UGR II KL. IP20
1200X250 840 (32W) - závěsná verze</t>
  </si>
  <si>
    <t xml:space="preserve">Závěs pro svítidlo </t>
  </si>
  <si>
    <t>CENA  CELKEM</t>
  </si>
  <si>
    <t>na podružný materiál</t>
  </si>
  <si>
    <t>CELKEM montáž a materiál:</t>
  </si>
  <si>
    <t xml:space="preserve">CELKEM: </t>
  </si>
  <si>
    <t>Svítidla jsou Evropské výroby, se zárukou 5 let.</t>
  </si>
  <si>
    <t>Životnost LED:</t>
  </si>
  <si>
    <t>L70B50: 132000 hodin</t>
  </si>
  <si>
    <t>L80B20: 84000 hodin</t>
  </si>
  <si>
    <t>Rozměr svítidla: 1195x250mm</t>
  </si>
  <si>
    <t>Možná doba výroby a dodání je do 4-5 týdnů od objednání.</t>
  </si>
  <si>
    <t>MÚ Krnov - OISM a ORM - 2.NP stavební úpravy kanceláře</t>
  </si>
  <si>
    <t>02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</si>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</sst>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1"/>
      <name val="Arial CE"/>
      <family val="2"/>
      <charset val="238"/>
    </font>
    <font>
      <b/>
      <sz val="12"/>
      <color rgb="FF22222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6" borderId="0" xfId="2" applyFont="1" applyFill="1" applyAlignment="1">
      <alignment horizontal="center"/>
    </xf>
    <xf numFmtId="0" fontId="20" fillId="6" borderId="0" xfId="2" applyFont="1" applyFill="1" applyAlignment="1">
      <alignment horizontal="left" vertical="top" wrapText="1"/>
    </xf>
    <xf numFmtId="0" fontId="19" fillId="6" borderId="0" xfId="2" applyFont="1" applyFill="1"/>
    <xf numFmtId="1" fontId="19" fillId="6" borderId="0" xfId="2" applyNumberFormat="1" applyFont="1" applyFill="1"/>
    <xf numFmtId="2" fontId="19" fillId="6" borderId="0" xfId="2" applyNumberFormat="1" applyFont="1" applyFill="1"/>
    <xf numFmtId="3" fontId="19" fillId="6" borderId="0" xfId="2" applyNumberFormat="1" applyFont="1" applyFill="1"/>
    <xf numFmtId="0" fontId="19" fillId="0" borderId="0" xfId="2" applyFont="1"/>
    <xf numFmtId="0" fontId="4" fillId="6" borderId="0" xfId="2" applyFont="1" applyFill="1" applyAlignment="1">
      <alignment vertical="top" wrapText="1"/>
    </xf>
    <xf numFmtId="0" fontId="21" fillId="6" borderId="0" xfId="2" applyFont="1" applyFill="1" applyAlignment="1">
      <alignment vertical="top" wrapText="1"/>
    </xf>
    <xf numFmtId="0" fontId="20" fillId="6" borderId="0" xfId="2" applyFont="1" applyFill="1" applyAlignment="1">
      <alignment horizontal="center" vertical="top" wrapText="1"/>
    </xf>
    <xf numFmtId="0" fontId="22" fillId="6" borderId="47" xfId="2" applyFont="1" applyFill="1" applyBorder="1" applyAlignment="1">
      <alignment horizontal="left" wrapText="1"/>
    </xf>
    <xf numFmtId="0" fontId="22" fillId="6" borderId="47" xfId="2" applyFont="1" applyFill="1" applyBorder="1" applyAlignment="1">
      <alignment wrapText="1"/>
    </xf>
    <xf numFmtId="1" fontId="22" fillId="6" borderId="47" xfId="2" applyNumberFormat="1" applyFont="1" applyFill="1" applyBorder="1" applyAlignment="1">
      <alignment wrapText="1"/>
    </xf>
    <xf numFmtId="2" fontId="22" fillId="6" borderId="47" xfId="2" applyNumberFormat="1" applyFont="1" applyFill="1" applyBorder="1" applyAlignment="1">
      <alignment wrapText="1"/>
    </xf>
    <xf numFmtId="0" fontId="19" fillId="6" borderId="0" xfId="2" applyFont="1" applyFill="1" applyAlignment="1">
      <alignment vertical="top" wrapText="1"/>
    </xf>
    <xf numFmtId="0" fontId="19" fillId="6" borderId="39" xfId="2" applyFont="1" applyFill="1" applyBorder="1" applyAlignment="1">
      <alignment horizontal="center"/>
    </xf>
    <xf numFmtId="0" fontId="19" fillId="6" borderId="39" xfId="2" applyFont="1" applyFill="1" applyBorder="1" applyAlignment="1">
      <alignment vertical="top" wrapText="1"/>
    </xf>
    <xf numFmtId="0" fontId="19" fillId="6" borderId="39" xfId="2" applyFont="1" applyFill="1" applyBorder="1"/>
    <xf numFmtId="1" fontId="19" fillId="6" borderId="39" xfId="2" applyNumberFormat="1" applyFont="1" applyFill="1" applyBorder="1"/>
    <xf numFmtId="3" fontId="19" fillId="6" borderId="39" xfId="2" applyNumberFormat="1" applyFont="1" applyFill="1" applyBorder="1"/>
    <xf numFmtId="3" fontId="19" fillId="6" borderId="39" xfId="2" applyNumberFormat="1" applyFont="1" applyFill="1" applyBorder="1" applyAlignment="1">
      <alignment vertical="top" wrapText="1"/>
    </xf>
    <xf numFmtId="2" fontId="19" fillId="6" borderId="39" xfId="2" applyNumberFormat="1" applyFont="1" applyFill="1" applyBorder="1"/>
    <xf numFmtId="49" fontId="19" fillId="6" borderId="39" xfId="2" applyNumberFormat="1" applyFont="1" applyFill="1" applyBorder="1" applyAlignment="1">
      <alignment horizontal="right"/>
    </xf>
    <xf numFmtId="0" fontId="2" fillId="6" borderId="39" xfId="2" applyFont="1" applyFill="1" applyBorder="1" applyAlignment="1">
      <alignment vertical="top" wrapText="1"/>
    </xf>
    <xf numFmtId="0" fontId="2" fillId="6" borderId="39" xfId="2" applyFont="1" applyFill="1" applyBorder="1"/>
    <xf numFmtId="1" fontId="2" fillId="6" borderId="39" xfId="2" applyNumberFormat="1" applyFont="1" applyFill="1" applyBorder="1"/>
    <xf numFmtId="2" fontId="2" fillId="6" borderId="39" xfId="2" applyNumberFormat="1" applyFont="1" applyFill="1" applyBorder="1"/>
    <xf numFmtId="3" fontId="2" fillId="6" borderId="39" xfId="2" applyNumberFormat="1" applyFont="1" applyFill="1" applyBorder="1"/>
    <xf numFmtId="0" fontId="4" fillId="6" borderId="0" xfId="2" applyFont="1" applyFill="1" applyAlignment="1">
      <alignment horizontal="center"/>
    </xf>
    <xf numFmtId="0" fontId="22" fillId="6" borderId="48" xfId="2" applyFont="1" applyFill="1" applyBorder="1" applyAlignment="1">
      <alignment horizontal="left" vertical="top"/>
    </xf>
    <xf numFmtId="0" fontId="22" fillId="6" borderId="48" xfId="2" applyFont="1" applyFill="1" applyBorder="1" applyAlignment="1">
      <alignment vertical="top"/>
    </xf>
    <xf numFmtId="0" fontId="22" fillId="6" borderId="48" xfId="2" applyFont="1" applyFill="1" applyBorder="1" applyAlignment="1">
      <alignment vertical="top" wrapText="1"/>
    </xf>
    <xf numFmtId="1" fontId="22" fillId="6" borderId="48" xfId="2" applyNumberFormat="1" applyFont="1" applyFill="1" applyBorder="1" applyAlignment="1">
      <alignment vertical="top"/>
    </xf>
    <xf numFmtId="2" fontId="22" fillId="6" borderId="48" xfId="2" applyNumberFormat="1" applyFont="1" applyFill="1" applyBorder="1" applyAlignment="1">
      <alignment vertical="top" wrapText="1"/>
    </xf>
    <xf numFmtId="165" fontId="19" fillId="6" borderId="0" xfId="2" applyNumberFormat="1" applyFont="1" applyFill="1" applyAlignment="1">
      <alignment horizontal="center"/>
    </xf>
    <xf numFmtId="0" fontId="19" fillId="6" borderId="39" xfId="3" applyFont="1" applyFill="1" applyBorder="1" applyAlignment="1">
      <alignment horizontal="center"/>
    </xf>
    <xf numFmtId="0" fontId="19" fillId="6" borderId="49" xfId="2" applyFont="1" applyFill="1" applyBorder="1" applyAlignment="1">
      <alignment vertical="top" wrapText="1"/>
    </xf>
    <xf numFmtId="0" fontId="19" fillId="6" borderId="49" xfId="2" applyFont="1" applyFill="1" applyBorder="1"/>
    <xf numFmtId="1" fontId="19" fillId="6" borderId="49" xfId="3" applyNumberFormat="1" applyFont="1" applyFill="1" applyBorder="1"/>
    <xf numFmtId="165" fontId="19" fillId="7" borderId="49" xfId="2" applyNumberFormat="1" applyFont="1" applyFill="1" applyBorder="1"/>
    <xf numFmtId="165" fontId="19" fillId="6" borderId="49" xfId="2" applyNumberFormat="1" applyFont="1" applyFill="1" applyBorder="1"/>
    <xf numFmtId="0" fontId="19" fillId="6" borderId="50" xfId="3" applyFont="1" applyFill="1" applyBorder="1" applyAlignment="1">
      <alignment horizontal="center"/>
    </xf>
    <xf numFmtId="0" fontId="19" fillId="6" borderId="50" xfId="2" applyFont="1" applyFill="1" applyBorder="1" applyAlignment="1">
      <alignment vertical="top" wrapText="1"/>
    </xf>
    <xf numFmtId="0" fontId="19" fillId="6" borderId="50" xfId="2" applyFont="1" applyFill="1" applyBorder="1"/>
    <xf numFmtId="165" fontId="19" fillId="6" borderId="50" xfId="2" applyNumberFormat="1" applyFont="1" applyFill="1" applyBorder="1"/>
    <xf numFmtId="0" fontId="19" fillId="6" borderId="49" xfId="3" applyFont="1" applyFill="1" applyBorder="1" applyAlignment="1">
      <alignment vertical="top" wrapText="1"/>
    </xf>
    <xf numFmtId="0" fontId="19" fillId="6" borderId="49" xfId="3" applyFont="1" applyFill="1" applyBorder="1"/>
    <xf numFmtId="0" fontId="19" fillId="0" borderId="0" xfId="2" applyFont="1" applyAlignment="1">
      <alignment horizontal="center"/>
    </xf>
    <xf numFmtId="0" fontId="19" fillId="6" borderId="50" xfId="3" applyFont="1" applyFill="1" applyBorder="1" applyAlignment="1">
      <alignment vertical="top" wrapText="1"/>
    </xf>
    <xf numFmtId="0" fontId="19" fillId="6" borderId="50" xfId="3" applyFont="1" applyFill="1" applyBorder="1"/>
    <xf numFmtId="0" fontId="19" fillId="6" borderId="51" xfId="2" applyFont="1" applyFill="1" applyBorder="1" applyAlignment="1">
      <alignment vertical="top" wrapText="1"/>
    </xf>
    <xf numFmtId="0" fontId="19" fillId="6" borderId="51" xfId="2" applyFont="1" applyFill="1" applyBorder="1"/>
    <xf numFmtId="165" fontId="19" fillId="6" borderId="51" xfId="2" applyNumberFormat="1" applyFont="1" applyFill="1" applyBorder="1"/>
    <xf numFmtId="165" fontId="19" fillId="6" borderId="0" xfId="2" applyNumberFormat="1" applyFont="1" applyFill="1"/>
    <xf numFmtId="0" fontId="19" fillId="6" borderId="6" xfId="2" applyFont="1" applyFill="1" applyBorder="1" applyAlignment="1">
      <alignment vertical="top" wrapText="1"/>
    </xf>
    <xf numFmtId="0" fontId="19" fillId="6" borderId="6" xfId="2" applyFont="1" applyFill="1" applyBorder="1"/>
    <xf numFmtId="165" fontId="19" fillId="6" borderId="6" xfId="2" applyNumberFormat="1" applyFont="1" applyFill="1" applyBorder="1"/>
    <xf numFmtId="0" fontId="4" fillId="6" borderId="51" xfId="2" applyFont="1" applyFill="1" applyBorder="1" applyAlignment="1">
      <alignment vertical="top" wrapText="1"/>
    </xf>
    <xf numFmtId="0" fontId="4" fillId="6" borderId="51" xfId="2" applyFont="1" applyFill="1" applyBorder="1"/>
    <xf numFmtId="165" fontId="4" fillId="6" borderId="51" xfId="2" applyNumberFormat="1" applyFont="1" applyFill="1" applyBorder="1"/>
    <xf numFmtId="165" fontId="19" fillId="6" borderId="4" xfId="2" applyNumberFormat="1" applyFont="1" applyFill="1" applyBorder="1"/>
    <xf numFmtId="0" fontId="4" fillId="6" borderId="0" xfId="2" applyFont="1" applyFill="1"/>
    <xf numFmtId="0" fontId="22" fillId="6" borderId="47" xfId="2" applyFont="1" applyFill="1" applyBorder="1" applyAlignment="1">
      <alignment horizontal="left" vertical="top"/>
    </xf>
    <xf numFmtId="0" fontId="22" fillId="6" borderId="47" xfId="2" applyFont="1" applyFill="1" applyBorder="1" applyAlignment="1">
      <alignment vertical="top"/>
    </xf>
    <xf numFmtId="0" fontId="22" fillId="6" borderId="47" xfId="2" applyFont="1" applyFill="1" applyBorder="1" applyAlignment="1">
      <alignment vertical="top" wrapText="1"/>
    </xf>
    <xf numFmtId="1" fontId="22" fillId="6" borderId="47" xfId="2" applyNumberFormat="1" applyFont="1" applyFill="1" applyBorder="1" applyAlignment="1">
      <alignment vertical="top"/>
    </xf>
    <xf numFmtId="2" fontId="22" fillId="6" borderId="47" xfId="2" applyNumberFormat="1" applyFont="1" applyFill="1" applyBorder="1" applyAlignment="1">
      <alignment vertical="top" wrapText="1"/>
    </xf>
    <xf numFmtId="1" fontId="19" fillId="6" borderId="0" xfId="2" applyNumberFormat="1" applyFont="1" applyFill="1" applyAlignment="1">
      <alignment horizontal="center"/>
    </xf>
    <xf numFmtId="2" fontId="19" fillId="6" borderId="0" xfId="2" applyNumberFormat="1" applyFont="1" applyFill="1" applyAlignment="1">
      <alignment horizontal="center"/>
    </xf>
    <xf numFmtId="0" fontId="19" fillId="6" borderId="50" xfId="3" applyFont="1" applyFill="1" applyBorder="1" applyAlignment="1">
      <alignment horizontal="center" vertical="center"/>
    </xf>
    <xf numFmtId="0" fontId="19" fillId="6" borderId="50" xfId="2" applyFont="1" applyFill="1" applyBorder="1" applyAlignment="1">
      <alignment wrapText="1"/>
    </xf>
    <xf numFmtId="0" fontId="19" fillId="6" borderId="50" xfId="2" applyFont="1" applyFill="1" applyBorder="1" applyAlignment="1">
      <alignment vertical="center"/>
    </xf>
    <xf numFmtId="1" fontId="19" fillId="6" borderId="50" xfId="2" applyNumberFormat="1" applyFont="1" applyFill="1" applyBorder="1" applyAlignment="1">
      <alignment vertical="center"/>
    </xf>
    <xf numFmtId="2" fontId="19" fillId="6" borderId="50" xfId="2" applyNumberFormat="1" applyFont="1" applyFill="1" applyBorder="1" applyAlignment="1">
      <alignment vertical="center"/>
    </xf>
    <xf numFmtId="165" fontId="19" fillId="6" borderId="50" xfId="2" applyNumberFormat="1" applyFont="1" applyFill="1" applyBorder="1" applyAlignment="1">
      <alignment vertical="center"/>
    </xf>
    <xf numFmtId="0" fontId="19" fillId="6" borderId="52" xfId="2" applyFont="1" applyFill="1" applyBorder="1" applyAlignment="1">
      <alignment vertical="top" wrapText="1"/>
    </xf>
    <xf numFmtId="0" fontId="19" fillId="6" borderId="52" xfId="2" applyFont="1" applyFill="1" applyBorder="1"/>
    <xf numFmtId="1" fontId="19" fillId="6" borderId="52" xfId="2" applyNumberFormat="1" applyFont="1" applyFill="1" applyBorder="1"/>
    <xf numFmtId="2" fontId="19" fillId="6" borderId="52" xfId="2" applyNumberFormat="1" applyFont="1" applyFill="1" applyBorder="1"/>
    <xf numFmtId="165" fontId="19" fillId="6" borderId="52" xfId="2" applyNumberFormat="1" applyFont="1" applyFill="1" applyBorder="1"/>
    <xf numFmtId="1" fontId="4" fillId="6" borderId="0" xfId="2" applyNumberFormat="1" applyFont="1" applyFill="1"/>
    <xf numFmtId="2" fontId="4" fillId="6" borderId="0" xfId="2" applyNumberFormat="1" applyFont="1" applyFill="1"/>
    <xf numFmtId="165" fontId="4" fillId="6" borderId="0" xfId="2" applyNumberFormat="1" applyFont="1" applyFill="1"/>
    <xf numFmtId="1" fontId="19" fillId="6" borderId="6" xfId="2" applyNumberFormat="1" applyFont="1" applyFill="1" applyBorder="1"/>
    <xf numFmtId="2" fontId="19" fillId="6" borderId="6" xfId="2" applyNumberFormat="1" applyFont="1" applyFill="1" applyBorder="1"/>
    <xf numFmtId="0" fontId="4" fillId="6" borderId="4" xfId="2" applyFont="1" applyFill="1" applyBorder="1" applyAlignment="1">
      <alignment vertical="top" wrapText="1"/>
    </xf>
    <xf numFmtId="0" fontId="4" fillId="6" borderId="4" xfId="2" applyFont="1" applyFill="1" applyBorder="1"/>
    <xf numFmtId="1" fontId="4" fillId="6" borderId="4" xfId="2" applyNumberFormat="1" applyFont="1" applyFill="1" applyBorder="1"/>
    <xf numFmtId="2" fontId="4" fillId="6" borderId="4" xfId="2" applyNumberFormat="1" applyFont="1" applyFill="1" applyBorder="1"/>
    <xf numFmtId="165" fontId="4" fillId="6" borderId="4" xfId="2" applyNumberFormat="1" applyFont="1" applyFill="1" applyBorder="1"/>
    <xf numFmtId="0" fontId="23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 wrapText="1" indent="1"/>
    </xf>
    <xf numFmtId="0" fontId="4" fillId="0" borderId="0" xfId="2" applyFont="1"/>
    <xf numFmtId="0" fontId="24" fillId="0" borderId="0" xfId="2" applyFont="1" applyAlignment="1">
      <alignment vertical="center" wrapText="1"/>
    </xf>
    <xf numFmtId="0" fontId="19" fillId="0" borderId="0" xfId="2" applyFont="1" applyAlignment="1">
      <alignment vertical="top" wrapText="1"/>
    </xf>
    <xf numFmtId="1" fontId="19" fillId="0" borderId="0" xfId="2" applyNumberFormat="1" applyFont="1"/>
    <xf numFmtId="2" fontId="19" fillId="0" borderId="0" xfId="2" applyNumberFormat="1" applyFont="1"/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4">
    <cellStyle name="Normální" xfId="0" builtinId="0"/>
    <cellStyle name="normální 2" xfId="1" xr:uid="{00000000-0005-0000-0000-000001000000}"/>
    <cellStyle name="Normální 3" xfId="2" xr:uid="{29F8EDE2-8F6A-4C44-8AB3-635AE84D47D3}"/>
    <cellStyle name="normální_Montáže" xfId="3" xr:uid="{FB6FF57F-F93A-4B2D-B7B8-355622659E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d\Desktop\M&#218;%20KRNOV%202.NP%20-%20STAVEBN&#205;%20&#218;PRAVY%20KANCEL&#193;&#344;E%20(elektroinstalace).xls" TargetMode="External"/><Relationship Id="rId1" Type="http://schemas.openxmlformats.org/officeDocument/2006/relationships/externalLinkPath" Target="M&#218;%20KRNOV%202.NP%20-%20STAVEBN&#205;%20&#218;PRAVY%20KANCEL&#193;&#344;E%20(elektroinstalac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RTSStavitel/Rozpocty/2011/PROJEKT%20EFEKT/Stavebn&#237;%20&#250;pravy%20Z&#352;%20Nuselsk&#225;/ROZPO&#268;ET/Rozpo&#269;et%20-%20Elektroinstala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/Users/Pavel/Desktop/PR&#193;CE/Rozpo&#269;ty/2011/PROJEKT%20EFEKT/vo-%20humpolec/Rozpo&#269;et-Ve&#345;ejn&#233;%20osv&#283;tlen&#237;%20Humpolec,%20ulice%20Palack&#233;ho%20a%20Pod&#283;bradsk&#22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/Users/Pavel/Desktop/PR&#193;CE/Rozpo&#269;ty/2011/PROJEKT%20EFEKT/M&#352;%20Zahradnick&#233;ho-rekonstrukce%20soci&#225;ln&#237;ho%20za&#345;&#237;zen&#237;/ROZPO&#268;ET/Rozpo&#269;et%20-%20Elektroinstal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Elektroinstalac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Elektroinstalace"/>
      <sheetName val="Rozvadě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eřejné osvětlení"/>
      <sheetName val="Zemní prác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Elektroinstalace"/>
      <sheetName val="Rozvadě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N12" sqref="N1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5">
      <c r="A2" s="2"/>
      <c r="B2" s="78" t="s">
        <v>24</v>
      </c>
      <c r="C2" s="79"/>
      <c r="D2" s="80"/>
      <c r="E2" s="228" t="s">
        <v>374</v>
      </c>
      <c r="F2" s="229"/>
      <c r="G2" s="229"/>
      <c r="H2" s="229"/>
      <c r="I2" s="229"/>
      <c r="J2" s="230"/>
      <c r="O2" s="1"/>
    </row>
    <row r="3" spans="1:15" ht="27" hidden="1" customHeight="1" x14ac:dyDescent="0.25">
      <c r="A3" s="2"/>
      <c r="B3" s="81"/>
      <c r="C3" s="79"/>
      <c r="D3" s="82"/>
      <c r="E3" s="231"/>
      <c r="F3" s="232"/>
      <c r="G3" s="232"/>
      <c r="H3" s="232"/>
      <c r="I3" s="232"/>
      <c r="J3" s="233"/>
    </row>
    <row r="4" spans="1:15" ht="23.25" customHeight="1" x14ac:dyDescent="0.25">
      <c r="A4" s="2"/>
      <c r="B4" s="83"/>
      <c r="C4" s="84"/>
      <c r="D4" s="85"/>
      <c r="E4" s="218"/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361" t="s">
        <v>376</v>
      </c>
      <c r="E5" s="362"/>
      <c r="F5" s="76"/>
      <c r="G5" s="76"/>
      <c r="H5" s="18" t="s">
        <v>42</v>
      </c>
      <c r="I5" s="367">
        <v>296139</v>
      </c>
      <c r="J5" s="8"/>
    </row>
    <row r="6" spans="1:15" ht="15.75" customHeight="1" x14ac:dyDescent="0.25">
      <c r="A6" s="2"/>
      <c r="B6" s="28"/>
      <c r="C6" s="55"/>
      <c r="D6" s="363" t="s">
        <v>377</v>
      </c>
      <c r="E6" s="364"/>
      <c r="F6" s="77"/>
      <c r="G6" s="77"/>
      <c r="H6" s="18" t="s">
        <v>36</v>
      </c>
      <c r="I6" s="367" t="s">
        <v>379</v>
      </c>
      <c r="J6" s="8"/>
    </row>
    <row r="7" spans="1:15" ht="15.75" customHeight="1" x14ac:dyDescent="0.25">
      <c r="A7" s="2"/>
      <c r="B7" s="29"/>
      <c r="C7" s="56"/>
      <c r="D7" s="365">
        <v>79401</v>
      </c>
      <c r="E7" s="366" t="s">
        <v>378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5"/>
      <c r="E11" s="235"/>
      <c r="F11" s="235"/>
      <c r="G11" s="235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5">
      <c r="A16" s="140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SUMIF(F50:F63,A16,I50:I63)+SUMIF(F50:F63,"PSU",I50:I63)</f>
        <v>0</v>
      </c>
      <c r="J16" s="208"/>
    </row>
    <row r="17" spans="1:10" ht="23.25" customHeight="1" x14ac:dyDescent="0.25">
      <c r="A17" s="140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SUMIF(F50:F63,A17,I50:I63)</f>
        <v>0</v>
      </c>
      <c r="J17" s="208"/>
    </row>
    <row r="18" spans="1:10" ht="23.25" customHeight="1" x14ac:dyDescent="0.25">
      <c r="A18" s="140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SUMIF(F50:F63,A18,I50:I63)</f>
        <v>0</v>
      </c>
      <c r="J18" s="208"/>
    </row>
    <row r="19" spans="1:10" ht="23.25" customHeight="1" x14ac:dyDescent="0.25">
      <c r="A19" s="140" t="s">
        <v>80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SUMIF(F50:F63,A19,I50:I63)</f>
        <v>0</v>
      </c>
      <c r="J19" s="208"/>
    </row>
    <row r="20" spans="1:10" ht="23.25" customHeight="1" x14ac:dyDescent="0.25">
      <c r="A20" s="140" t="s">
        <v>79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SUMIF(F50:F63,A20,I50:I63)</f>
        <v>0</v>
      </c>
      <c r="J20" s="208"/>
    </row>
    <row r="21" spans="1:10" ht="23.25" customHeight="1" x14ac:dyDescent="0.25">
      <c r="A21" s="2"/>
      <c r="B21" s="48" t="s">
        <v>31</v>
      </c>
      <c r="C21" s="64"/>
      <c r="D21" s="65"/>
      <c r="E21" s="209"/>
      <c r="F21" s="238"/>
      <c r="G21" s="209"/>
      <c r="H21" s="238"/>
      <c r="I21" s="209">
        <f>SUM(I16:J20)</f>
        <v>0</v>
      </c>
      <c r="J21" s="21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11">
        <f>ZakladDPHSniVypocet+ZakladDPHZaklVypocet</f>
        <v>0</v>
      </c>
      <c r="H28" s="212"/>
      <c r="I28" s="212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1">
        <f>A27</f>
        <v>0</v>
      </c>
      <c r="H29" s="211"/>
      <c r="I29" s="211"/>
      <c r="J29" s="121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44</v>
      </c>
      <c r="C39" s="196"/>
      <c r="D39" s="196"/>
      <c r="E39" s="196"/>
      <c r="F39" s="101">
        <f>OISM!AE155+ORM!AE50</f>
        <v>0</v>
      </c>
      <c r="G39" s="102">
        <f>OISM!AF155+ORM!AF50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5">
      <c r="A40" s="90">
        <v>2</v>
      </c>
      <c r="B40" s="105"/>
      <c r="C40" s="197" t="s">
        <v>43</v>
      </c>
      <c r="D40" s="197"/>
      <c r="E40" s="197"/>
      <c r="F40" s="106">
        <f>OISM!AE155+ORM!AE50</f>
        <v>0</v>
      </c>
      <c r="G40" s="107">
        <f>OISM!AF155+ORM!AF50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5">
      <c r="A41" s="90">
        <v>3</v>
      </c>
      <c r="B41" s="109" t="s">
        <v>45</v>
      </c>
      <c r="C41" s="196" t="s">
        <v>46</v>
      </c>
      <c r="D41" s="196"/>
      <c r="E41" s="196"/>
      <c r="F41" s="110">
        <f>OISM!AE155</f>
        <v>0</v>
      </c>
      <c r="G41" s="103">
        <f>OISM!AF155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5">
      <c r="A42" s="90">
        <v>3</v>
      </c>
      <c r="B42" s="109">
        <v>2</v>
      </c>
      <c r="C42" s="196" t="s">
        <v>47</v>
      </c>
      <c r="D42" s="196"/>
      <c r="E42" s="196"/>
      <c r="F42" s="110">
        <f>ORM!AE50</f>
        <v>0</v>
      </c>
      <c r="G42" s="103">
        <f>ORM!AF50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5">
      <c r="A43" s="90"/>
      <c r="B43" s="198" t="s">
        <v>48</v>
      </c>
      <c r="C43" s="199"/>
      <c r="D43" s="199"/>
      <c r="E43" s="200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7" spans="1:10" ht="15.6" x14ac:dyDescent="0.3">
      <c r="B47" s="122" t="s">
        <v>50</v>
      </c>
    </row>
    <row r="49" spans="1:10" ht="25.5" customHeight="1" x14ac:dyDescent="0.25">
      <c r="A49" s="124"/>
      <c r="B49" s="127" t="s">
        <v>18</v>
      </c>
      <c r="C49" s="127" t="s">
        <v>6</v>
      </c>
      <c r="D49" s="128"/>
      <c r="E49" s="128"/>
      <c r="F49" s="129" t="s">
        <v>51</v>
      </c>
      <c r="G49" s="129"/>
      <c r="H49" s="129"/>
      <c r="I49" s="129" t="s">
        <v>31</v>
      </c>
      <c r="J49" s="129" t="s">
        <v>0</v>
      </c>
    </row>
    <row r="50" spans="1:10" ht="36.75" customHeight="1" x14ac:dyDescent="0.25">
      <c r="A50" s="125"/>
      <c r="B50" s="130" t="s">
        <v>52</v>
      </c>
      <c r="C50" s="194" t="s">
        <v>53</v>
      </c>
      <c r="D50" s="195"/>
      <c r="E50" s="195"/>
      <c r="F50" s="138" t="s">
        <v>26</v>
      </c>
      <c r="G50" s="131"/>
      <c r="H50" s="131"/>
      <c r="I50" s="131">
        <f>OISM!G8+ORM!G8</f>
        <v>0</v>
      </c>
      <c r="J50" s="136" t="str">
        <f>IF(I64=0,"",I50/I64*100)</f>
        <v/>
      </c>
    </row>
    <row r="51" spans="1:10" ht="36.75" customHeight="1" x14ac:dyDescent="0.25">
      <c r="A51" s="125"/>
      <c r="B51" s="130" t="s">
        <v>54</v>
      </c>
      <c r="C51" s="194" t="s">
        <v>55</v>
      </c>
      <c r="D51" s="195"/>
      <c r="E51" s="195"/>
      <c r="F51" s="138" t="s">
        <v>26</v>
      </c>
      <c r="G51" s="131"/>
      <c r="H51" s="131"/>
      <c r="I51" s="131">
        <f>OISM!G21</f>
        <v>0</v>
      </c>
      <c r="J51" s="136" t="str">
        <f>IF(I64=0,"",I51/I64*100)</f>
        <v/>
      </c>
    </row>
    <row r="52" spans="1:10" ht="36.75" customHeight="1" x14ac:dyDescent="0.25">
      <c r="A52" s="125"/>
      <c r="B52" s="130" t="s">
        <v>56</v>
      </c>
      <c r="C52" s="194" t="s">
        <v>57</v>
      </c>
      <c r="D52" s="195"/>
      <c r="E52" s="195"/>
      <c r="F52" s="138" t="s">
        <v>26</v>
      </c>
      <c r="G52" s="131"/>
      <c r="H52" s="131"/>
      <c r="I52" s="131">
        <f>OISM!G24</f>
        <v>0</v>
      </c>
      <c r="J52" s="136" t="str">
        <f>IF(I64=0,"",I52/I64*100)</f>
        <v/>
      </c>
    </row>
    <row r="53" spans="1:10" ht="36.75" customHeight="1" x14ac:dyDescent="0.25">
      <c r="A53" s="125"/>
      <c r="B53" s="130" t="s">
        <v>58</v>
      </c>
      <c r="C53" s="194" t="s">
        <v>59</v>
      </c>
      <c r="D53" s="195"/>
      <c r="E53" s="195"/>
      <c r="F53" s="138" t="s">
        <v>26</v>
      </c>
      <c r="G53" s="131"/>
      <c r="H53" s="131"/>
      <c r="I53" s="131">
        <f>OISM!G31+ORM!G12</f>
        <v>0</v>
      </c>
      <c r="J53" s="136" t="str">
        <f>IF(I64=0,"",I53/I64*100)</f>
        <v/>
      </c>
    </row>
    <row r="54" spans="1:10" ht="36.75" customHeight="1" x14ac:dyDescent="0.25">
      <c r="A54" s="125"/>
      <c r="B54" s="130" t="s">
        <v>60</v>
      </c>
      <c r="C54" s="194" t="s">
        <v>61</v>
      </c>
      <c r="D54" s="195"/>
      <c r="E54" s="195"/>
      <c r="F54" s="138" t="s">
        <v>26</v>
      </c>
      <c r="G54" s="131"/>
      <c r="H54" s="131"/>
      <c r="I54" s="131">
        <f>OISM!G34+ORM!G15</f>
        <v>0</v>
      </c>
      <c r="J54" s="136" t="str">
        <f>IF(I64=0,"",I54/I64*100)</f>
        <v/>
      </c>
    </row>
    <row r="55" spans="1:10" ht="36.75" customHeight="1" x14ac:dyDescent="0.25">
      <c r="A55" s="125"/>
      <c r="B55" s="130" t="s">
        <v>62</v>
      </c>
      <c r="C55" s="194" t="s">
        <v>63</v>
      </c>
      <c r="D55" s="195"/>
      <c r="E55" s="195"/>
      <c r="F55" s="138" t="s">
        <v>26</v>
      </c>
      <c r="G55" s="131"/>
      <c r="H55" s="131"/>
      <c r="I55" s="131">
        <f>OISM!G38+ORM!G18</f>
        <v>0</v>
      </c>
      <c r="J55" s="136" t="str">
        <f>IF(I64=0,"",I55/I64*100)</f>
        <v/>
      </c>
    </row>
    <row r="56" spans="1:10" ht="36.75" customHeight="1" x14ac:dyDescent="0.25">
      <c r="A56" s="125"/>
      <c r="B56" s="130" t="s">
        <v>64</v>
      </c>
      <c r="C56" s="194" t="s">
        <v>65</v>
      </c>
      <c r="D56" s="195"/>
      <c r="E56" s="195"/>
      <c r="F56" s="138" t="s">
        <v>27</v>
      </c>
      <c r="G56" s="131"/>
      <c r="H56" s="131"/>
      <c r="I56" s="131">
        <f>OISM!G40+ORM!G20</f>
        <v>0</v>
      </c>
      <c r="J56" s="136" t="str">
        <f>IF(I64=0,"",I56/I64*100)</f>
        <v/>
      </c>
    </row>
    <row r="57" spans="1:10" ht="36.75" customHeight="1" x14ac:dyDescent="0.25">
      <c r="A57" s="125"/>
      <c r="B57" s="130" t="s">
        <v>66</v>
      </c>
      <c r="C57" s="194" t="s">
        <v>67</v>
      </c>
      <c r="D57" s="195"/>
      <c r="E57" s="195"/>
      <c r="F57" s="138" t="s">
        <v>27</v>
      </c>
      <c r="G57" s="131"/>
      <c r="H57" s="131"/>
      <c r="I57" s="131">
        <f>OISM!G54</f>
        <v>0</v>
      </c>
      <c r="J57" s="136" t="str">
        <f>IF(I64=0,"",I57/I64*100)</f>
        <v/>
      </c>
    </row>
    <row r="58" spans="1:10" ht="36.75" customHeight="1" x14ac:dyDescent="0.25">
      <c r="A58" s="125"/>
      <c r="B58" s="130" t="s">
        <v>68</v>
      </c>
      <c r="C58" s="194" t="s">
        <v>69</v>
      </c>
      <c r="D58" s="195"/>
      <c r="E58" s="195"/>
      <c r="F58" s="138" t="s">
        <v>27</v>
      </c>
      <c r="G58" s="131"/>
      <c r="H58" s="131"/>
      <c r="I58" s="131">
        <f>OISM!G101+ORM!G27</f>
        <v>0</v>
      </c>
      <c r="J58" s="136" t="str">
        <f>IF(I64=0,"",I58/I64*100)</f>
        <v/>
      </c>
    </row>
    <row r="59" spans="1:10" ht="36.75" customHeight="1" x14ac:dyDescent="0.25">
      <c r="A59" s="125"/>
      <c r="B59" s="130" t="s">
        <v>70</v>
      </c>
      <c r="C59" s="194" t="s">
        <v>71</v>
      </c>
      <c r="D59" s="195"/>
      <c r="E59" s="195"/>
      <c r="F59" s="138" t="s">
        <v>27</v>
      </c>
      <c r="G59" s="131"/>
      <c r="H59" s="131"/>
      <c r="I59" s="131">
        <f>OISM!G122</f>
        <v>0</v>
      </c>
      <c r="J59" s="136" t="str">
        <f>IF(I64=0,"",I59/I64*100)</f>
        <v/>
      </c>
    </row>
    <row r="60" spans="1:10" ht="36.75" customHeight="1" x14ac:dyDescent="0.25">
      <c r="A60" s="125"/>
      <c r="B60" s="130" t="s">
        <v>72</v>
      </c>
      <c r="C60" s="194" t="s">
        <v>73</v>
      </c>
      <c r="D60" s="195"/>
      <c r="E60" s="195"/>
      <c r="F60" s="138" t="s">
        <v>27</v>
      </c>
      <c r="G60" s="131"/>
      <c r="H60" s="131"/>
      <c r="I60" s="131">
        <f>OISM!G124</f>
        <v>0</v>
      </c>
      <c r="J60" s="136" t="str">
        <f>IF(I64=0,"",I60/I64*100)</f>
        <v/>
      </c>
    </row>
    <row r="61" spans="1:10" ht="36.75" customHeight="1" x14ac:dyDescent="0.25">
      <c r="A61" s="125"/>
      <c r="B61" s="130" t="s">
        <v>74</v>
      </c>
      <c r="C61" s="194" t="s">
        <v>75</v>
      </c>
      <c r="D61" s="195"/>
      <c r="E61" s="195"/>
      <c r="F61" s="138" t="s">
        <v>28</v>
      </c>
      <c r="G61" s="131"/>
      <c r="H61" s="131"/>
      <c r="I61" s="131">
        <f>OISM!G132+ORM!G40</f>
        <v>0</v>
      </c>
      <c r="J61" s="136" t="str">
        <f>IF(I64=0,"",I61/I64*100)</f>
        <v/>
      </c>
    </row>
    <row r="62" spans="1:10" ht="36.75" customHeight="1" x14ac:dyDescent="0.25">
      <c r="A62" s="125"/>
      <c r="B62" s="130" t="s">
        <v>76</v>
      </c>
      <c r="C62" s="194" t="s">
        <v>77</v>
      </c>
      <c r="D62" s="195"/>
      <c r="E62" s="195"/>
      <c r="F62" s="138" t="s">
        <v>78</v>
      </c>
      <c r="G62" s="131"/>
      <c r="H62" s="131"/>
      <c r="I62" s="131">
        <f>OISM!G139</f>
        <v>0</v>
      </c>
      <c r="J62" s="136" t="str">
        <f>IF(I64=0,"",I62/I64*100)</f>
        <v/>
      </c>
    </row>
    <row r="63" spans="1:10" ht="36.75" customHeight="1" x14ac:dyDescent="0.25">
      <c r="A63" s="125"/>
      <c r="B63" s="130" t="s">
        <v>79</v>
      </c>
      <c r="C63" s="194" t="s">
        <v>30</v>
      </c>
      <c r="D63" s="195"/>
      <c r="E63" s="195"/>
      <c r="F63" s="138" t="s">
        <v>79</v>
      </c>
      <c r="G63" s="131"/>
      <c r="H63" s="131"/>
      <c r="I63" s="131">
        <f>OISM!G148+ORM!G43</f>
        <v>0</v>
      </c>
      <c r="J63" s="136" t="str">
        <f>IF(I64=0,"",I63/I64*100)</f>
        <v/>
      </c>
    </row>
    <row r="64" spans="1:10" ht="25.5" customHeight="1" x14ac:dyDescent="0.25">
      <c r="A64" s="126"/>
      <c r="B64" s="132" t="s">
        <v>1</v>
      </c>
      <c r="C64" s="133"/>
      <c r="D64" s="134"/>
      <c r="E64" s="134"/>
      <c r="F64" s="139"/>
      <c r="G64" s="135"/>
      <c r="H64" s="135"/>
      <c r="I64" s="135">
        <f>SUM(I50:I63)</f>
        <v>0</v>
      </c>
      <c r="J64" s="137">
        <f>SUM(J50:J63)</f>
        <v>0</v>
      </c>
    </row>
    <row r="65" spans="6:10" x14ac:dyDescent="0.25">
      <c r="F65" s="88"/>
      <c r="G65" s="88"/>
      <c r="H65" s="88"/>
      <c r="I65" s="88"/>
      <c r="J65" s="89"/>
    </row>
    <row r="66" spans="6:10" x14ac:dyDescent="0.25">
      <c r="F66" s="88"/>
      <c r="G66" s="88"/>
      <c r="H66" s="88"/>
      <c r="I66" s="88"/>
      <c r="J66" s="89"/>
    </row>
    <row r="67" spans="6:10" x14ac:dyDescent="0.25">
      <c r="F67" s="88"/>
      <c r="G67" s="88"/>
      <c r="H67" s="88"/>
      <c r="I67" s="88"/>
      <c r="J67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9" t="s">
        <v>7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50" t="s">
        <v>8</v>
      </c>
      <c r="B2" s="49"/>
      <c r="C2" s="241"/>
      <c r="D2" s="241"/>
      <c r="E2" s="241"/>
      <c r="F2" s="241"/>
      <c r="G2" s="242"/>
    </row>
    <row r="3" spans="1:7" ht="24.9" customHeight="1" x14ac:dyDescent="0.25">
      <c r="A3" s="50" t="s">
        <v>9</v>
      </c>
      <c r="B3" s="49"/>
      <c r="C3" s="241"/>
      <c r="D3" s="241"/>
      <c r="E3" s="241"/>
      <c r="F3" s="241"/>
      <c r="G3" s="242"/>
    </row>
    <row r="4" spans="1:7" ht="24.9" customHeight="1" x14ac:dyDescent="0.25">
      <c r="A4" s="50" t="s">
        <v>10</v>
      </c>
      <c r="B4" s="49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86B6-C807-4D46-B158-FBD4F3B9710B}">
  <sheetPr>
    <outlinePr summaryBelow="0"/>
  </sheetPr>
  <dimension ref="A1:BH5000"/>
  <sheetViews>
    <sheetView workbookViewId="0">
      <pane ySplit="7" topLeftCell="A8" activePane="bottomLeft" state="frozen"/>
      <selection pane="bottomLeft" activeCell="Z16" sqref="Z16"/>
    </sheetView>
  </sheetViews>
  <sheetFormatPr defaultRowHeight="13.2" outlineLevelRow="1" x14ac:dyDescent="0.25"/>
  <cols>
    <col min="1" max="1" width="3.44140625" customWidth="1"/>
    <col min="2" max="2" width="12.6640625" style="123" customWidth="1"/>
    <col min="3" max="3" width="38.33203125" style="12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7</v>
      </c>
      <c r="B1" s="243"/>
      <c r="C1" s="243"/>
      <c r="D1" s="243"/>
      <c r="E1" s="243"/>
      <c r="F1" s="243"/>
      <c r="G1" s="243"/>
      <c r="AG1" t="s">
        <v>81</v>
      </c>
    </row>
    <row r="2" spans="1:60" ht="25.05" customHeight="1" x14ac:dyDescent="0.25">
      <c r="A2" s="141" t="s">
        <v>8</v>
      </c>
      <c r="B2" s="49"/>
      <c r="C2" s="244" t="s">
        <v>374</v>
      </c>
      <c r="D2" s="245"/>
      <c r="E2" s="245"/>
      <c r="F2" s="245"/>
      <c r="G2" s="246"/>
      <c r="AG2" t="s">
        <v>82</v>
      </c>
    </row>
    <row r="3" spans="1:60" ht="25.05" customHeight="1" x14ac:dyDescent="0.25">
      <c r="A3" s="141" t="s">
        <v>9</v>
      </c>
      <c r="B3" s="49"/>
      <c r="C3" s="244" t="s">
        <v>43</v>
      </c>
      <c r="D3" s="245"/>
      <c r="E3" s="245"/>
      <c r="F3" s="245"/>
      <c r="G3" s="246"/>
      <c r="AC3" s="123" t="s">
        <v>82</v>
      </c>
      <c r="AG3" t="s">
        <v>83</v>
      </c>
    </row>
    <row r="4" spans="1:60" ht="25.05" customHeight="1" x14ac:dyDescent="0.25">
      <c r="A4" s="142" t="s">
        <v>10</v>
      </c>
      <c r="B4" s="143" t="s">
        <v>45</v>
      </c>
      <c r="C4" s="247" t="s">
        <v>46</v>
      </c>
      <c r="D4" s="248"/>
      <c r="E4" s="248"/>
      <c r="F4" s="248"/>
      <c r="G4" s="249"/>
      <c r="AG4" t="s">
        <v>84</v>
      </c>
    </row>
    <row r="5" spans="1:60" x14ac:dyDescent="0.25">
      <c r="D5" s="10"/>
    </row>
    <row r="6" spans="1:60" ht="39.6" x14ac:dyDescent="0.25">
      <c r="A6" s="145" t="s">
        <v>85</v>
      </c>
      <c r="B6" s="147" t="s">
        <v>86</v>
      </c>
      <c r="C6" s="147" t="s">
        <v>87</v>
      </c>
      <c r="D6" s="146" t="s">
        <v>88</v>
      </c>
      <c r="E6" s="145" t="s">
        <v>89</v>
      </c>
      <c r="F6" s="144" t="s">
        <v>90</v>
      </c>
      <c r="G6" s="145" t="s">
        <v>31</v>
      </c>
      <c r="H6" s="148" t="s">
        <v>32</v>
      </c>
      <c r="I6" s="148" t="s">
        <v>91</v>
      </c>
      <c r="J6" s="148" t="s">
        <v>33</v>
      </c>
      <c r="K6" s="148" t="s">
        <v>92</v>
      </c>
      <c r="L6" s="148" t="s">
        <v>93</v>
      </c>
      <c r="M6" s="148" t="s">
        <v>94</v>
      </c>
      <c r="N6" s="148" t="s">
        <v>95</v>
      </c>
      <c r="O6" s="148" t="s">
        <v>96</v>
      </c>
      <c r="P6" s="148" t="s">
        <v>97</v>
      </c>
      <c r="Q6" s="148" t="s">
        <v>98</v>
      </c>
      <c r="R6" s="148" t="s">
        <v>99</v>
      </c>
      <c r="S6" s="148" t="s">
        <v>100</v>
      </c>
      <c r="T6" s="148" t="s">
        <v>101</v>
      </c>
      <c r="U6" s="148" t="s">
        <v>102</v>
      </c>
      <c r="V6" s="148" t="s">
        <v>103</v>
      </c>
      <c r="W6" s="148" t="s">
        <v>104</v>
      </c>
      <c r="X6" s="148" t="s">
        <v>105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5" t="s">
        <v>106</v>
      </c>
      <c r="B8" s="166" t="s">
        <v>52</v>
      </c>
      <c r="C8" s="184" t="s">
        <v>53</v>
      </c>
      <c r="D8" s="167"/>
      <c r="E8" s="168"/>
      <c r="F8" s="169"/>
      <c r="G8" s="170">
        <f>SUMIF(AG9:AG20,"&lt;&gt;NOR",G9:G20)</f>
        <v>0</v>
      </c>
      <c r="H8" s="164"/>
      <c r="I8" s="164">
        <f>SUM(I9:I20)</f>
        <v>64659.83</v>
      </c>
      <c r="J8" s="164"/>
      <c r="K8" s="164">
        <f>SUM(K9:K20)</f>
        <v>77693.400000000009</v>
      </c>
      <c r="L8" s="164"/>
      <c r="M8" s="164">
        <f>SUM(M9:M20)</f>
        <v>0</v>
      </c>
      <c r="N8" s="164"/>
      <c r="O8" s="164">
        <f>SUM(O9:O20)</f>
        <v>3.98</v>
      </c>
      <c r="P8" s="164"/>
      <c r="Q8" s="164">
        <f>SUM(Q9:Q20)</f>
        <v>0</v>
      </c>
      <c r="R8" s="164"/>
      <c r="S8" s="164"/>
      <c r="T8" s="164"/>
      <c r="U8" s="164"/>
      <c r="V8" s="164">
        <f>SUM(V9:V20)</f>
        <v>126.01</v>
      </c>
      <c r="W8" s="164"/>
      <c r="X8" s="164"/>
      <c r="AG8" t="s">
        <v>107</v>
      </c>
    </row>
    <row r="9" spans="1:60" ht="30.6" outlineLevel="1" x14ac:dyDescent="0.25">
      <c r="A9" s="171">
        <v>1</v>
      </c>
      <c r="B9" s="172" t="s">
        <v>108</v>
      </c>
      <c r="C9" s="185" t="s">
        <v>109</v>
      </c>
      <c r="D9" s="173" t="s">
        <v>110</v>
      </c>
      <c r="E9" s="174">
        <v>86.513199999999998</v>
      </c>
      <c r="F9" s="175"/>
      <c r="G9" s="176">
        <f>ROUND(E9*F9,2)</f>
        <v>0</v>
      </c>
      <c r="H9" s="159">
        <v>680.42</v>
      </c>
      <c r="I9" s="158">
        <f>ROUND(E9*H9,2)</f>
        <v>58865.31</v>
      </c>
      <c r="J9" s="159">
        <v>799.58</v>
      </c>
      <c r="K9" s="158">
        <f>ROUND(E9*J9,2)</f>
        <v>69174.22</v>
      </c>
      <c r="L9" s="158">
        <v>21</v>
      </c>
      <c r="M9" s="158">
        <f>G9*(1+L9/100)</f>
        <v>0</v>
      </c>
      <c r="N9" s="158">
        <v>4.5150000000000003E-2</v>
      </c>
      <c r="O9" s="158">
        <f>ROUND(E9*N9,2)</f>
        <v>3.91</v>
      </c>
      <c r="P9" s="158">
        <v>0</v>
      </c>
      <c r="Q9" s="158">
        <f>ROUND(E9*P9,2)</f>
        <v>0</v>
      </c>
      <c r="R9" s="158"/>
      <c r="S9" s="158" t="s">
        <v>111</v>
      </c>
      <c r="T9" s="158" t="s">
        <v>112</v>
      </c>
      <c r="U9" s="158">
        <v>1.2869999999999999</v>
      </c>
      <c r="V9" s="158">
        <f>ROUND(E9*U9,2)</f>
        <v>111.34</v>
      </c>
      <c r="W9" s="158"/>
      <c r="X9" s="158" t="s">
        <v>113</v>
      </c>
      <c r="Y9" s="149"/>
      <c r="Z9" s="149"/>
      <c r="AA9" s="149"/>
      <c r="AB9" s="149"/>
      <c r="AC9" s="149"/>
      <c r="AD9" s="149"/>
      <c r="AE9" s="149"/>
      <c r="AF9" s="149"/>
      <c r="AG9" s="149" t="s">
        <v>114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86" t="s">
        <v>115</v>
      </c>
      <c r="D10" s="160"/>
      <c r="E10" s="161">
        <v>45.805199999999999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116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0.399999999999999" outlineLevel="1" x14ac:dyDescent="0.25">
      <c r="A11" s="156"/>
      <c r="B11" s="157"/>
      <c r="C11" s="186" t="s">
        <v>117</v>
      </c>
      <c r="D11" s="160"/>
      <c r="E11" s="161">
        <v>12.768000000000001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116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86" t="s">
        <v>118</v>
      </c>
      <c r="D12" s="160"/>
      <c r="E12" s="161">
        <v>36.54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116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186" t="s">
        <v>119</v>
      </c>
      <c r="D13" s="160"/>
      <c r="E13" s="161">
        <v>-8.6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116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7">
        <v>2</v>
      </c>
      <c r="B14" s="178" t="s">
        <v>120</v>
      </c>
      <c r="C14" s="187" t="s">
        <v>121</v>
      </c>
      <c r="D14" s="179" t="s">
        <v>122</v>
      </c>
      <c r="E14" s="180">
        <v>5</v>
      </c>
      <c r="F14" s="181"/>
      <c r="G14" s="182">
        <f>ROUND(E14*F14,2)</f>
        <v>0</v>
      </c>
      <c r="H14" s="159">
        <v>523.03</v>
      </c>
      <c r="I14" s="158">
        <f>ROUND(E14*H14,2)</f>
        <v>2615.15</v>
      </c>
      <c r="J14" s="159">
        <v>522.97</v>
      </c>
      <c r="K14" s="158">
        <f>ROUND(E14*J14,2)</f>
        <v>2614.85</v>
      </c>
      <c r="L14" s="158">
        <v>21</v>
      </c>
      <c r="M14" s="158">
        <f>G14*(1+L14/100)</f>
        <v>0</v>
      </c>
      <c r="N14" s="158">
        <v>5.5500000000000002E-3</v>
      </c>
      <c r="O14" s="158">
        <f>ROUND(E14*N14,2)</f>
        <v>0.03</v>
      </c>
      <c r="P14" s="158">
        <v>0</v>
      </c>
      <c r="Q14" s="158">
        <f>ROUND(E14*P14,2)</f>
        <v>0</v>
      </c>
      <c r="R14" s="158"/>
      <c r="S14" s="158" t="s">
        <v>111</v>
      </c>
      <c r="T14" s="158" t="s">
        <v>111</v>
      </c>
      <c r="U14" s="158">
        <v>0.95699999999999996</v>
      </c>
      <c r="V14" s="158">
        <f>ROUND(E14*U14,2)</f>
        <v>4.79</v>
      </c>
      <c r="W14" s="158"/>
      <c r="X14" s="158" t="s">
        <v>113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0.399999999999999" outlineLevel="1" x14ac:dyDescent="0.25">
      <c r="A15" s="171">
        <v>3</v>
      </c>
      <c r="B15" s="172" t="s">
        <v>123</v>
      </c>
      <c r="C15" s="185" t="s">
        <v>124</v>
      </c>
      <c r="D15" s="173" t="s">
        <v>125</v>
      </c>
      <c r="E15" s="174">
        <v>11.18</v>
      </c>
      <c r="F15" s="175"/>
      <c r="G15" s="176">
        <f>ROUND(E15*F15,2)</f>
        <v>0</v>
      </c>
      <c r="H15" s="159">
        <v>284.38</v>
      </c>
      <c r="I15" s="158">
        <f>ROUND(E15*H15,2)</f>
        <v>3179.37</v>
      </c>
      <c r="J15" s="159">
        <v>305.62</v>
      </c>
      <c r="K15" s="158">
        <f>ROUND(E15*J15,2)</f>
        <v>3416.83</v>
      </c>
      <c r="L15" s="158">
        <v>21</v>
      </c>
      <c r="M15" s="158">
        <f>G15*(1+L15/100)</f>
        <v>0</v>
      </c>
      <c r="N15" s="158">
        <v>3.3500000000000001E-3</v>
      </c>
      <c r="O15" s="158">
        <f>ROUND(E15*N15,2)</f>
        <v>0.04</v>
      </c>
      <c r="P15" s="158">
        <v>0</v>
      </c>
      <c r="Q15" s="158">
        <f>ROUND(E15*P15,2)</f>
        <v>0</v>
      </c>
      <c r="R15" s="158"/>
      <c r="S15" s="158" t="s">
        <v>111</v>
      </c>
      <c r="T15" s="158" t="s">
        <v>112</v>
      </c>
      <c r="U15" s="158">
        <v>0.28000000000000003</v>
      </c>
      <c r="V15" s="158">
        <f>ROUND(E15*U15,2)</f>
        <v>3.13</v>
      </c>
      <c r="W15" s="158"/>
      <c r="X15" s="158" t="s">
        <v>113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56"/>
      <c r="B16" s="157"/>
      <c r="C16" s="186" t="s">
        <v>126</v>
      </c>
      <c r="D16" s="160"/>
      <c r="E16" s="161">
        <v>15.18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116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0.399999999999999" outlineLevel="1" x14ac:dyDescent="0.25">
      <c r="A17" s="156"/>
      <c r="B17" s="157"/>
      <c r="C17" s="186" t="s">
        <v>127</v>
      </c>
      <c r="D17" s="160"/>
      <c r="E17" s="161">
        <v>-4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116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86" t="s">
        <v>128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116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7">
        <v>4</v>
      </c>
      <c r="B19" s="178" t="s">
        <v>129</v>
      </c>
      <c r="C19" s="187" t="s">
        <v>130</v>
      </c>
      <c r="D19" s="179" t="s">
        <v>122</v>
      </c>
      <c r="E19" s="180">
        <v>1</v>
      </c>
      <c r="F19" s="181"/>
      <c r="G19" s="182">
        <f>ROUND(E19*F19,2)</f>
        <v>0</v>
      </c>
      <c r="H19" s="159">
        <v>0</v>
      </c>
      <c r="I19" s="158">
        <f>ROUND(E19*H19,2)</f>
        <v>0</v>
      </c>
      <c r="J19" s="159">
        <v>1000</v>
      </c>
      <c r="K19" s="158">
        <f>ROUND(E19*J19,2)</f>
        <v>1000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131</v>
      </c>
      <c r="T19" s="158" t="s">
        <v>112</v>
      </c>
      <c r="U19" s="158">
        <v>3.8</v>
      </c>
      <c r="V19" s="158">
        <f>ROUND(E19*U19,2)</f>
        <v>3.8</v>
      </c>
      <c r="W19" s="158"/>
      <c r="X19" s="158" t="s">
        <v>113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114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0.399999999999999" outlineLevel="1" x14ac:dyDescent="0.25">
      <c r="A20" s="177">
        <v>5</v>
      </c>
      <c r="B20" s="178" t="s">
        <v>132</v>
      </c>
      <c r="C20" s="187" t="s">
        <v>133</v>
      </c>
      <c r="D20" s="179" t="s">
        <v>122</v>
      </c>
      <c r="E20" s="180">
        <v>5</v>
      </c>
      <c r="F20" s="181"/>
      <c r="G20" s="182">
        <f>ROUND(E20*F20,2)</f>
        <v>0</v>
      </c>
      <c r="H20" s="159">
        <v>0</v>
      </c>
      <c r="I20" s="158">
        <f>ROUND(E20*H20,2)</f>
        <v>0</v>
      </c>
      <c r="J20" s="159">
        <v>297.5</v>
      </c>
      <c r="K20" s="158">
        <f>ROUND(E20*J20,2)</f>
        <v>1487.5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131</v>
      </c>
      <c r="T20" s="158" t="s">
        <v>111</v>
      </c>
      <c r="U20" s="158">
        <v>0.59</v>
      </c>
      <c r="V20" s="158">
        <f>ROUND(E20*U20,2)</f>
        <v>2.95</v>
      </c>
      <c r="W20" s="158"/>
      <c r="X20" s="158" t="s">
        <v>113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5">
      <c r="A21" s="165" t="s">
        <v>106</v>
      </c>
      <c r="B21" s="166" t="s">
        <v>54</v>
      </c>
      <c r="C21" s="184" t="s">
        <v>55</v>
      </c>
      <c r="D21" s="167"/>
      <c r="E21" s="168"/>
      <c r="F21" s="169"/>
      <c r="G21" s="170">
        <f>SUMIF(AG22:AG23,"&lt;&gt;NOR",G22:G23)</f>
        <v>0</v>
      </c>
      <c r="H21" s="164"/>
      <c r="I21" s="164">
        <f>SUM(I22:I23)</f>
        <v>960.65</v>
      </c>
      <c r="J21" s="164"/>
      <c r="K21" s="164">
        <f>SUM(K22:K23)</f>
        <v>15928.53</v>
      </c>
      <c r="L21" s="164"/>
      <c r="M21" s="164">
        <f>SUM(M22:M23)</f>
        <v>0</v>
      </c>
      <c r="N21" s="164"/>
      <c r="O21" s="164">
        <f>SUM(O22:O23)</f>
        <v>0.99</v>
      </c>
      <c r="P21" s="164"/>
      <c r="Q21" s="164">
        <f>SUM(Q22:Q23)</f>
        <v>0</v>
      </c>
      <c r="R21" s="164"/>
      <c r="S21" s="164"/>
      <c r="T21" s="164"/>
      <c r="U21" s="164"/>
      <c r="V21" s="164">
        <f>SUM(V22:V23)</f>
        <v>31</v>
      </c>
      <c r="W21" s="164"/>
      <c r="X21" s="164"/>
      <c r="AG21" t="s">
        <v>107</v>
      </c>
    </row>
    <row r="22" spans="1:60" outlineLevel="1" x14ac:dyDescent="0.25">
      <c r="A22" s="171">
        <v>6</v>
      </c>
      <c r="B22" s="172" t="s">
        <v>134</v>
      </c>
      <c r="C22" s="185" t="s">
        <v>135</v>
      </c>
      <c r="D22" s="173" t="s">
        <v>110</v>
      </c>
      <c r="E22" s="174">
        <v>182.98140000000001</v>
      </c>
      <c r="F22" s="175"/>
      <c r="G22" s="176">
        <f>ROUND(E22*F22,2)</f>
        <v>0</v>
      </c>
      <c r="H22" s="159">
        <v>5.25</v>
      </c>
      <c r="I22" s="158">
        <f>ROUND(E22*H22,2)</f>
        <v>960.65</v>
      </c>
      <c r="J22" s="159">
        <v>87.05</v>
      </c>
      <c r="K22" s="158">
        <f>ROUND(E22*J22,2)</f>
        <v>15928.53</v>
      </c>
      <c r="L22" s="158">
        <v>21</v>
      </c>
      <c r="M22" s="158">
        <f>G22*(1+L22/100)</f>
        <v>0</v>
      </c>
      <c r="N22" s="158">
        <v>5.4299999999999999E-3</v>
      </c>
      <c r="O22" s="158">
        <f>ROUND(E22*N22,2)</f>
        <v>0.99</v>
      </c>
      <c r="P22" s="158">
        <v>0</v>
      </c>
      <c r="Q22" s="158">
        <f>ROUND(E22*P22,2)</f>
        <v>0</v>
      </c>
      <c r="R22" s="158"/>
      <c r="S22" s="158" t="s">
        <v>111</v>
      </c>
      <c r="T22" s="158" t="s">
        <v>111</v>
      </c>
      <c r="U22" s="158">
        <v>0.16941999999999999</v>
      </c>
      <c r="V22" s="158">
        <f>ROUND(E22*U22,2)</f>
        <v>31</v>
      </c>
      <c r="W22" s="158"/>
      <c r="X22" s="158" t="s">
        <v>113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0.6" outlineLevel="1" x14ac:dyDescent="0.25">
      <c r="A23" s="156"/>
      <c r="B23" s="157"/>
      <c r="C23" s="186" t="s">
        <v>136</v>
      </c>
      <c r="D23" s="160"/>
      <c r="E23" s="161">
        <v>182.98140000000001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116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165" t="s">
        <v>106</v>
      </c>
      <c r="B24" s="166" t="s">
        <v>56</v>
      </c>
      <c r="C24" s="184" t="s">
        <v>57</v>
      </c>
      <c r="D24" s="167"/>
      <c r="E24" s="168"/>
      <c r="F24" s="169"/>
      <c r="G24" s="170">
        <f>SUMIF(AG25:AG30,"&lt;&gt;NOR",G25:G30)</f>
        <v>0</v>
      </c>
      <c r="H24" s="164"/>
      <c r="I24" s="164">
        <f>SUM(I25:I30)</f>
        <v>6457.5300000000007</v>
      </c>
      <c r="J24" s="164"/>
      <c r="K24" s="164">
        <f>SUM(K25:K30)</f>
        <v>4117.1499999999996</v>
      </c>
      <c r="L24" s="164"/>
      <c r="M24" s="164">
        <f>SUM(M25:M30)</f>
        <v>0</v>
      </c>
      <c r="N24" s="164"/>
      <c r="O24" s="164">
        <f>SUM(O25:O30)</f>
        <v>0.33</v>
      </c>
      <c r="P24" s="164"/>
      <c r="Q24" s="164">
        <f>SUM(Q25:Q30)</f>
        <v>0</v>
      </c>
      <c r="R24" s="164"/>
      <c r="S24" s="164"/>
      <c r="T24" s="164"/>
      <c r="U24" s="164"/>
      <c r="V24" s="164">
        <f>SUM(V25:V30)</f>
        <v>8.7299999999999986</v>
      </c>
      <c r="W24" s="164"/>
      <c r="X24" s="164"/>
      <c r="AG24" t="s">
        <v>107</v>
      </c>
    </row>
    <row r="25" spans="1:60" outlineLevel="1" x14ac:dyDescent="0.25">
      <c r="A25" s="171">
        <v>7</v>
      </c>
      <c r="B25" s="172" t="s">
        <v>137</v>
      </c>
      <c r="C25" s="185" t="s">
        <v>138</v>
      </c>
      <c r="D25" s="173" t="s">
        <v>110</v>
      </c>
      <c r="E25" s="174">
        <v>18.27</v>
      </c>
      <c r="F25" s="175"/>
      <c r="G25" s="176">
        <f>ROUND(E25*F25,2)</f>
        <v>0</v>
      </c>
      <c r="H25" s="159">
        <v>41.83</v>
      </c>
      <c r="I25" s="158">
        <f>ROUND(E25*H25,2)</f>
        <v>764.23</v>
      </c>
      <c r="J25" s="159">
        <v>41.37</v>
      </c>
      <c r="K25" s="158">
        <f>ROUND(E25*J25,2)</f>
        <v>755.83</v>
      </c>
      <c r="L25" s="158">
        <v>21</v>
      </c>
      <c r="M25" s="158">
        <f>G25*(1+L25/100)</f>
        <v>0</v>
      </c>
      <c r="N25" s="158">
        <v>2.5999999999999998E-4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111</v>
      </c>
      <c r="T25" s="158" t="s">
        <v>111</v>
      </c>
      <c r="U25" s="158">
        <v>0.09</v>
      </c>
      <c r="V25" s="158">
        <f>ROUND(E25*U25,2)</f>
        <v>1.64</v>
      </c>
      <c r="W25" s="158"/>
      <c r="X25" s="158" t="s">
        <v>113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114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86" t="s">
        <v>139</v>
      </c>
      <c r="D26" s="160"/>
      <c r="E26" s="161">
        <v>18.27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116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71">
        <v>8</v>
      </c>
      <c r="B27" s="172" t="s">
        <v>140</v>
      </c>
      <c r="C27" s="185" t="s">
        <v>141</v>
      </c>
      <c r="D27" s="173" t="s">
        <v>110</v>
      </c>
      <c r="E27" s="174">
        <v>18.27</v>
      </c>
      <c r="F27" s="175"/>
      <c r="G27" s="176">
        <f>ROUND(E27*F27,2)</f>
        <v>0</v>
      </c>
      <c r="H27" s="159">
        <v>311.62</v>
      </c>
      <c r="I27" s="158">
        <f>ROUND(E27*H27,2)</f>
        <v>5693.3</v>
      </c>
      <c r="J27" s="159">
        <v>176.88</v>
      </c>
      <c r="K27" s="158">
        <f>ROUND(E27*J27,2)</f>
        <v>3231.6</v>
      </c>
      <c r="L27" s="158">
        <v>21</v>
      </c>
      <c r="M27" s="158">
        <f>G27*(1+L27/100)</f>
        <v>0</v>
      </c>
      <c r="N27" s="158">
        <v>1.806E-2</v>
      </c>
      <c r="O27" s="158">
        <f>ROUND(E27*N27,2)</f>
        <v>0.33</v>
      </c>
      <c r="P27" s="158">
        <v>0</v>
      </c>
      <c r="Q27" s="158">
        <f>ROUND(E27*P27,2)</f>
        <v>0</v>
      </c>
      <c r="R27" s="158"/>
      <c r="S27" s="158" t="s">
        <v>111</v>
      </c>
      <c r="T27" s="158" t="s">
        <v>111</v>
      </c>
      <c r="U27" s="158">
        <v>0.372</v>
      </c>
      <c r="V27" s="158">
        <f>ROUND(E27*U27,2)</f>
        <v>6.8</v>
      </c>
      <c r="W27" s="158"/>
      <c r="X27" s="158" t="s">
        <v>113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86" t="s">
        <v>139</v>
      </c>
      <c r="D28" s="160"/>
      <c r="E28" s="161">
        <v>18.27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116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71">
        <v>9</v>
      </c>
      <c r="B29" s="172" t="s">
        <v>142</v>
      </c>
      <c r="C29" s="185" t="s">
        <v>143</v>
      </c>
      <c r="D29" s="173" t="s">
        <v>110</v>
      </c>
      <c r="E29" s="174">
        <v>18.27</v>
      </c>
      <c r="F29" s="175"/>
      <c r="G29" s="176">
        <f>ROUND(E29*F29,2)</f>
        <v>0</v>
      </c>
      <c r="H29" s="159">
        <v>0</v>
      </c>
      <c r="I29" s="158">
        <f>ROUND(E29*H29,2)</f>
        <v>0</v>
      </c>
      <c r="J29" s="159">
        <v>7.1</v>
      </c>
      <c r="K29" s="158">
        <f>ROUND(E29*J29,2)</f>
        <v>129.72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131</v>
      </c>
      <c r="T29" s="158" t="s">
        <v>111</v>
      </c>
      <c r="U29" s="158">
        <v>1.6E-2</v>
      </c>
      <c r="V29" s="158">
        <f>ROUND(E29*U29,2)</f>
        <v>0.28999999999999998</v>
      </c>
      <c r="W29" s="158"/>
      <c r="X29" s="158" t="s">
        <v>113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114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86" t="s">
        <v>139</v>
      </c>
      <c r="D30" s="160"/>
      <c r="E30" s="161">
        <v>18.27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116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5">
      <c r="A31" s="165" t="s">
        <v>106</v>
      </c>
      <c r="B31" s="166" t="s">
        <v>58</v>
      </c>
      <c r="C31" s="184" t="s">
        <v>59</v>
      </c>
      <c r="D31" s="167"/>
      <c r="E31" s="168"/>
      <c r="F31" s="169"/>
      <c r="G31" s="170">
        <f>SUMIF(AG32:AG33,"&lt;&gt;NOR",G32:G33)</f>
        <v>0</v>
      </c>
      <c r="H31" s="164"/>
      <c r="I31" s="164">
        <f>SUM(I32:I33)</f>
        <v>5085.3</v>
      </c>
      <c r="J31" s="164"/>
      <c r="K31" s="164">
        <f>SUM(K32:K33)</f>
        <v>9007.92</v>
      </c>
      <c r="L31" s="164"/>
      <c r="M31" s="164">
        <f>SUM(M32:M33)</f>
        <v>0</v>
      </c>
      <c r="N31" s="164"/>
      <c r="O31" s="164">
        <f>SUM(O32:O33)</f>
        <v>0.15</v>
      </c>
      <c r="P31" s="164"/>
      <c r="Q31" s="164">
        <f>SUM(Q32:Q33)</f>
        <v>0</v>
      </c>
      <c r="R31" s="164"/>
      <c r="S31" s="164"/>
      <c r="T31" s="164"/>
      <c r="U31" s="164"/>
      <c r="V31" s="164">
        <f>SUM(V32:V33)</f>
        <v>20.94</v>
      </c>
      <c r="W31" s="164"/>
      <c r="X31" s="164"/>
      <c r="AG31" t="s">
        <v>107</v>
      </c>
    </row>
    <row r="32" spans="1:60" outlineLevel="1" x14ac:dyDescent="0.25">
      <c r="A32" s="171">
        <v>10</v>
      </c>
      <c r="B32" s="172" t="s">
        <v>144</v>
      </c>
      <c r="C32" s="185" t="s">
        <v>145</v>
      </c>
      <c r="D32" s="173" t="s">
        <v>110</v>
      </c>
      <c r="E32" s="174">
        <v>97.869600000000005</v>
      </c>
      <c r="F32" s="175"/>
      <c r="G32" s="176">
        <f>ROUND(E32*F32,2)</f>
        <v>0</v>
      </c>
      <c r="H32" s="159">
        <v>51.96</v>
      </c>
      <c r="I32" s="158">
        <f>ROUND(E32*H32,2)</f>
        <v>5085.3</v>
      </c>
      <c r="J32" s="159">
        <v>92.04</v>
      </c>
      <c r="K32" s="158">
        <f>ROUND(E32*J32,2)</f>
        <v>9007.92</v>
      </c>
      <c r="L32" s="158">
        <v>21</v>
      </c>
      <c r="M32" s="158">
        <f>G32*(1+L32/100)</f>
        <v>0</v>
      </c>
      <c r="N32" s="158">
        <v>1.58E-3</v>
      </c>
      <c r="O32" s="158">
        <f>ROUND(E32*N32,2)</f>
        <v>0.15</v>
      </c>
      <c r="P32" s="158">
        <v>0</v>
      </c>
      <c r="Q32" s="158">
        <f>ROUND(E32*P32,2)</f>
        <v>0</v>
      </c>
      <c r="R32" s="158"/>
      <c r="S32" s="158" t="s">
        <v>111</v>
      </c>
      <c r="T32" s="158" t="s">
        <v>111</v>
      </c>
      <c r="U32" s="158">
        <v>0.214</v>
      </c>
      <c r="V32" s="158">
        <f>ROUND(E32*U32,2)</f>
        <v>20.94</v>
      </c>
      <c r="W32" s="158"/>
      <c r="X32" s="158" t="s">
        <v>113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114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86" t="s">
        <v>146</v>
      </c>
      <c r="D33" s="160"/>
      <c r="E33" s="161">
        <v>97.869600000000005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116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6.4" x14ac:dyDescent="0.25">
      <c r="A34" s="165" t="s">
        <v>106</v>
      </c>
      <c r="B34" s="166" t="s">
        <v>60</v>
      </c>
      <c r="C34" s="184" t="s">
        <v>61</v>
      </c>
      <c r="D34" s="167"/>
      <c r="E34" s="168"/>
      <c r="F34" s="169"/>
      <c r="G34" s="170">
        <f>SUMIF(AG35:AG37,"&lt;&gt;NOR",G35:G37)</f>
        <v>0</v>
      </c>
      <c r="H34" s="164"/>
      <c r="I34" s="164">
        <f>SUM(I35:I37)</f>
        <v>150.72</v>
      </c>
      <c r="J34" s="164"/>
      <c r="K34" s="164">
        <f>SUM(K35:K37)</f>
        <v>18336.18</v>
      </c>
      <c r="L34" s="164"/>
      <c r="M34" s="164">
        <f>SUM(M35:M37)</f>
        <v>0</v>
      </c>
      <c r="N34" s="164"/>
      <c r="O34" s="164">
        <f>SUM(O35:O37)</f>
        <v>0</v>
      </c>
      <c r="P34" s="164"/>
      <c r="Q34" s="164">
        <f>SUM(Q35:Q37)</f>
        <v>0</v>
      </c>
      <c r="R34" s="164"/>
      <c r="S34" s="164"/>
      <c r="T34" s="164"/>
      <c r="U34" s="164"/>
      <c r="V34" s="164">
        <f>SUM(V35:V37)</f>
        <v>30.14</v>
      </c>
      <c r="W34" s="164"/>
      <c r="X34" s="164"/>
      <c r="AG34" t="s">
        <v>107</v>
      </c>
    </row>
    <row r="35" spans="1:60" outlineLevel="1" x14ac:dyDescent="0.25">
      <c r="A35" s="171">
        <v>11</v>
      </c>
      <c r="B35" s="172" t="s">
        <v>147</v>
      </c>
      <c r="C35" s="185" t="s">
        <v>148</v>
      </c>
      <c r="D35" s="173" t="s">
        <v>110</v>
      </c>
      <c r="E35" s="174">
        <v>97.869600000000005</v>
      </c>
      <c r="F35" s="175"/>
      <c r="G35" s="176">
        <f>ROUND(E35*F35,2)</f>
        <v>0</v>
      </c>
      <c r="H35" s="159">
        <v>1.54</v>
      </c>
      <c r="I35" s="158">
        <f>ROUND(E35*H35,2)</f>
        <v>150.72</v>
      </c>
      <c r="J35" s="159">
        <v>121.96</v>
      </c>
      <c r="K35" s="158">
        <f>ROUND(E35*J35,2)</f>
        <v>11936.18</v>
      </c>
      <c r="L35" s="158">
        <v>21</v>
      </c>
      <c r="M35" s="158">
        <f>G35*(1+L35/100)</f>
        <v>0</v>
      </c>
      <c r="N35" s="158">
        <v>4.0000000000000003E-5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111</v>
      </c>
      <c r="T35" s="158" t="s">
        <v>111</v>
      </c>
      <c r="U35" s="158">
        <v>0.308</v>
      </c>
      <c r="V35" s="158">
        <f>ROUND(E35*U35,2)</f>
        <v>30.14</v>
      </c>
      <c r="W35" s="158"/>
      <c r="X35" s="158" t="s">
        <v>113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186" t="s">
        <v>146</v>
      </c>
      <c r="D36" s="160"/>
      <c r="E36" s="161">
        <v>97.869600000000005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116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77">
        <v>12</v>
      </c>
      <c r="B37" s="178" t="s">
        <v>60</v>
      </c>
      <c r="C37" s="187" t="s">
        <v>149</v>
      </c>
      <c r="D37" s="179" t="s">
        <v>122</v>
      </c>
      <c r="E37" s="180">
        <v>5</v>
      </c>
      <c r="F37" s="181"/>
      <c r="G37" s="182">
        <f>ROUND(E37*F37,2)</f>
        <v>0</v>
      </c>
      <c r="H37" s="159">
        <v>0</v>
      </c>
      <c r="I37" s="158">
        <f>ROUND(E37*H37,2)</f>
        <v>0</v>
      </c>
      <c r="J37" s="159">
        <v>1280</v>
      </c>
      <c r="K37" s="158">
        <f>ROUND(E37*J37,2)</f>
        <v>6400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131</v>
      </c>
      <c r="T37" s="158" t="s">
        <v>112</v>
      </c>
      <c r="U37" s="158">
        <v>0</v>
      </c>
      <c r="V37" s="158">
        <f>ROUND(E37*U37,2)</f>
        <v>0</v>
      </c>
      <c r="W37" s="158"/>
      <c r="X37" s="158" t="s">
        <v>113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5" t="s">
        <v>106</v>
      </c>
      <c r="B38" s="166" t="s">
        <v>62</v>
      </c>
      <c r="C38" s="184" t="s">
        <v>63</v>
      </c>
      <c r="D38" s="167"/>
      <c r="E38" s="168"/>
      <c r="F38" s="169"/>
      <c r="G38" s="170">
        <f>SUMIF(AG39:AG39,"&lt;&gt;NOR",G39:G39)</f>
        <v>0</v>
      </c>
      <c r="H38" s="164"/>
      <c r="I38" s="164">
        <f>SUM(I39:I39)</f>
        <v>0</v>
      </c>
      <c r="J38" s="164"/>
      <c r="K38" s="164">
        <f>SUM(K39:K39)</f>
        <v>7248.38</v>
      </c>
      <c r="L38" s="164"/>
      <c r="M38" s="164">
        <f>SUM(M39:M39)</f>
        <v>0</v>
      </c>
      <c r="N38" s="164"/>
      <c r="O38" s="164">
        <f>SUM(O39:O39)</f>
        <v>0</v>
      </c>
      <c r="P38" s="164"/>
      <c r="Q38" s="164">
        <f>SUM(Q39:Q39)</f>
        <v>0</v>
      </c>
      <c r="R38" s="164"/>
      <c r="S38" s="164"/>
      <c r="T38" s="164"/>
      <c r="U38" s="164"/>
      <c r="V38" s="164">
        <f>SUM(V39:V39)</f>
        <v>17.190000000000001</v>
      </c>
      <c r="W38" s="164"/>
      <c r="X38" s="164"/>
      <c r="AG38" t="s">
        <v>107</v>
      </c>
    </row>
    <row r="39" spans="1:60" outlineLevel="1" x14ac:dyDescent="0.25">
      <c r="A39" s="177">
        <v>13</v>
      </c>
      <c r="B39" s="178" t="s">
        <v>150</v>
      </c>
      <c r="C39" s="187" t="s">
        <v>151</v>
      </c>
      <c r="D39" s="179" t="s">
        <v>152</v>
      </c>
      <c r="E39" s="180">
        <v>5.4581200000000001</v>
      </c>
      <c r="F39" s="181"/>
      <c r="G39" s="182">
        <f>ROUND(E39*F39,2)</f>
        <v>0</v>
      </c>
      <c r="H39" s="159">
        <v>0</v>
      </c>
      <c r="I39" s="158">
        <f>ROUND(E39*H39,2)</f>
        <v>0</v>
      </c>
      <c r="J39" s="159">
        <v>1328</v>
      </c>
      <c r="K39" s="158">
        <f>ROUND(E39*J39,2)</f>
        <v>7248.38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111</v>
      </c>
      <c r="T39" s="158" t="s">
        <v>111</v>
      </c>
      <c r="U39" s="158">
        <v>3.15</v>
      </c>
      <c r="V39" s="158">
        <f>ROUND(E39*U39,2)</f>
        <v>17.190000000000001</v>
      </c>
      <c r="W39" s="158"/>
      <c r="X39" s="158" t="s">
        <v>153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154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5" t="s">
        <v>106</v>
      </c>
      <c r="B40" s="166" t="s">
        <v>64</v>
      </c>
      <c r="C40" s="184" t="s">
        <v>65</v>
      </c>
      <c r="D40" s="167"/>
      <c r="E40" s="168"/>
      <c r="F40" s="169"/>
      <c r="G40" s="170">
        <f>SUMIF(AG41:AG53,"&lt;&gt;NOR",G41:G53)</f>
        <v>0</v>
      </c>
      <c r="H40" s="164"/>
      <c r="I40" s="164">
        <f>SUM(I41:I53)</f>
        <v>41100</v>
      </c>
      <c r="J40" s="164"/>
      <c r="K40" s="164">
        <f>SUM(K41:K53)</f>
        <v>33444.910000000003</v>
      </c>
      <c r="L40" s="164"/>
      <c r="M40" s="164">
        <f>SUM(M41:M53)</f>
        <v>0</v>
      </c>
      <c r="N40" s="164"/>
      <c r="O40" s="164">
        <f>SUM(O41:O53)</f>
        <v>0.06</v>
      </c>
      <c r="P40" s="164"/>
      <c r="Q40" s="164">
        <f>SUM(Q41:Q53)</f>
        <v>0.03</v>
      </c>
      <c r="R40" s="164"/>
      <c r="S40" s="164"/>
      <c r="T40" s="164"/>
      <c r="U40" s="164"/>
      <c r="V40" s="164">
        <f>SUM(V41:V53)</f>
        <v>71.650000000000006</v>
      </c>
      <c r="W40" s="164"/>
      <c r="X40" s="164"/>
      <c r="AG40" t="s">
        <v>107</v>
      </c>
    </row>
    <row r="41" spans="1:60" outlineLevel="1" x14ac:dyDescent="0.25">
      <c r="A41" s="171">
        <v>14</v>
      </c>
      <c r="B41" s="172" t="s">
        <v>155</v>
      </c>
      <c r="C41" s="185" t="s">
        <v>156</v>
      </c>
      <c r="D41" s="173" t="s">
        <v>110</v>
      </c>
      <c r="E41" s="174">
        <v>63.102499999999999</v>
      </c>
      <c r="F41" s="175"/>
      <c r="G41" s="176">
        <f>ROUND(E41*F41,2)</f>
        <v>0</v>
      </c>
      <c r="H41" s="159">
        <v>0</v>
      </c>
      <c r="I41" s="158">
        <f>ROUND(E41*H41,2)</f>
        <v>0</v>
      </c>
      <c r="J41" s="159">
        <v>55.2</v>
      </c>
      <c r="K41" s="158">
        <f>ROUND(E41*J41,2)</f>
        <v>3483.26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5.0000000000000001E-4</v>
      </c>
      <c r="Q41" s="158">
        <f>ROUND(E41*P41,2)</f>
        <v>0.03</v>
      </c>
      <c r="R41" s="158"/>
      <c r="S41" s="158" t="s">
        <v>111</v>
      </c>
      <c r="T41" s="158" t="s">
        <v>111</v>
      </c>
      <c r="U41" s="158">
        <v>0.12</v>
      </c>
      <c r="V41" s="158">
        <f>ROUND(E41*U41,2)</f>
        <v>7.57</v>
      </c>
      <c r="W41" s="158"/>
      <c r="X41" s="158" t="s">
        <v>113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114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86" t="s">
        <v>157</v>
      </c>
      <c r="D42" s="160"/>
      <c r="E42" s="161">
        <v>38.119500000000002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116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86" t="s">
        <v>158</v>
      </c>
      <c r="D43" s="160"/>
      <c r="E43" s="161">
        <v>24.983000000000001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116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77">
        <v>15</v>
      </c>
      <c r="B44" s="178" t="s">
        <v>159</v>
      </c>
      <c r="C44" s="187" t="s">
        <v>160</v>
      </c>
      <c r="D44" s="179" t="s">
        <v>122</v>
      </c>
      <c r="E44" s="180">
        <v>4</v>
      </c>
      <c r="F44" s="181"/>
      <c r="G44" s="182">
        <f>ROUND(E44*F44,2)</f>
        <v>0</v>
      </c>
      <c r="H44" s="159">
        <v>75</v>
      </c>
      <c r="I44" s="158">
        <f>ROUND(E44*H44,2)</f>
        <v>300</v>
      </c>
      <c r="J44" s="159">
        <v>1935</v>
      </c>
      <c r="K44" s="158">
        <f>ROUND(E44*J44,2)</f>
        <v>7740</v>
      </c>
      <c r="L44" s="158">
        <v>21</v>
      </c>
      <c r="M44" s="158">
        <f>G44*(1+L44/100)</f>
        <v>0</v>
      </c>
      <c r="N44" s="158">
        <v>2.0000000000000002E-5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111</v>
      </c>
      <c r="T44" s="158" t="s">
        <v>111</v>
      </c>
      <c r="U44" s="158">
        <v>4.0199999999999996</v>
      </c>
      <c r="V44" s="158">
        <f>ROUND(E44*U44,2)</f>
        <v>16.079999999999998</v>
      </c>
      <c r="W44" s="158"/>
      <c r="X44" s="158" t="s">
        <v>113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114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1">
        <v>16</v>
      </c>
      <c r="B45" s="172" t="s">
        <v>161</v>
      </c>
      <c r="C45" s="185" t="s">
        <v>162</v>
      </c>
      <c r="D45" s="173" t="s">
        <v>163</v>
      </c>
      <c r="E45" s="174">
        <v>48</v>
      </c>
      <c r="F45" s="175"/>
      <c r="G45" s="176">
        <f>ROUND(E45*F45,2)</f>
        <v>0</v>
      </c>
      <c r="H45" s="159">
        <v>0</v>
      </c>
      <c r="I45" s="158">
        <f>ROUND(E45*H45,2)</f>
        <v>0</v>
      </c>
      <c r="J45" s="159">
        <v>440</v>
      </c>
      <c r="K45" s="158">
        <f>ROUND(E45*J45,2)</f>
        <v>21120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111</v>
      </c>
      <c r="T45" s="158" t="s">
        <v>111</v>
      </c>
      <c r="U45" s="158">
        <v>1</v>
      </c>
      <c r="V45" s="158">
        <f>ROUND(E45*U45,2)</f>
        <v>48</v>
      </c>
      <c r="W45" s="158"/>
      <c r="X45" s="158" t="s">
        <v>113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86" t="s">
        <v>164</v>
      </c>
      <c r="D46" s="160"/>
      <c r="E46" s="161">
        <v>48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116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86" t="s">
        <v>165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116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30.6" outlineLevel="1" x14ac:dyDescent="0.25">
      <c r="A48" s="177">
        <v>17</v>
      </c>
      <c r="B48" s="178" t="s">
        <v>166</v>
      </c>
      <c r="C48" s="187" t="s">
        <v>167</v>
      </c>
      <c r="D48" s="179" t="s">
        <v>122</v>
      </c>
      <c r="E48" s="180">
        <v>4</v>
      </c>
      <c r="F48" s="181"/>
      <c r="G48" s="182">
        <f>ROUND(E48*F48,2)</f>
        <v>0</v>
      </c>
      <c r="H48" s="159">
        <v>3850</v>
      </c>
      <c r="I48" s="158">
        <f>ROUND(E48*H48,2)</f>
        <v>15400</v>
      </c>
      <c r="J48" s="159">
        <v>0</v>
      </c>
      <c r="K48" s="158">
        <f>ROUND(E48*J48,2)</f>
        <v>0</v>
      </c>
      <c r="L48" s="158">
        <v>21</v>
      </c>
      <c r="M48" s="158">
        <f>G48*(1+L48/100)</f>
        <v>0</v>
      </c>
      <c r="N48" s="158">
        <v>1.6E-2</v>
      </c>
      <c r="O48" s="158">
        <f>ROUND(E48*N48,2)</f>
        <v>0.06</v>
      </c>
      <c r="P48" s="158">
        <v>0</v>
      </c>
      <c r="Q48" s="158">
        <f>ROUND(E48*P48,2)</f>
        <v>0</v>
      </c>
      <c r="R48" s="158"/>
      <c r="S48" s="158" t="s">
        <v>131</v>
      </c>
      <c r="T48" s="158" t="s">
        <v>112</v>
      </c>
      <c r="U48" s="158">
        <v>0</v>
      </c>
      <c r="V48" s="158">
        <f>ROUND(E48*U48,2)</f>
        <v>0</v>
      </c>
      <c r="W48" s="158"/>
      <c r="X48" s="158" t="s">
        <v>168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169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1" x14ac:dyDescent="0.25">
      <c r="A49" s="171">
        <v>18</v>
      </c>
      <c r="B49" s="172" t="s">
        <v>170</v>
      </c>
      <c r="C49" s="185" t="s">
        <v>171</v>
      </c>
      <c r="D49" s="173" t="s">
        <v>122</v>
      </c>
      <c r="E49" s="174">
        <v>4</v>
      </c>
      <c r="F49" s="175"/>
      <c r="G49" s="176">
        <f>ROUND(E49*F49,2)</f>
        <v>0</v>
      </c>
      <c r="H49" s="159">
        <v>6350</v>
      </c>
      <c r="I49" s="158">
        <f>ROUND(E49*H49,2)</f>
        <v>25400</v>
      </c>
      <c r="J49" s="159">
        <v>0</v>
      </c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131</v>
      </c>
      <c r="T49" s="158" t="s">
        <v>112</v>
      </c>
      <c r="U49" s="158">
        <v>0</v>
      </c>
      <c r="V49" s="158">
        <f>ROUND(E49*U49,2)</f>
        <v>0</v>
      </c>
      <c r="W49" s="158"/>
      <c r="X49" s="158" t="s">
        <v>168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169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86" t="s">
        <v>172</v>
      </c>
      <c r="D50" s="160"/>
      <c r="E50" s="161">
        <v>4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116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86" t="s">
        <v>173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116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86" t="s">
        <v>174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116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77">
        <v>19</v>
      </c>
      <c r="B53" s="178" t="s">
        <v>175</v>
      </c>
      <c r="C53" s="187" t="s">
        <v>176</v>
      </c>
      <c r="D53" s="179" t="s">
        <v>0</v>
      </c>
      <c r="E53" s="180">
        <v>734.43259999999998</v>
      </c>
      <c r="F53" s="181"/>
      <c r="G53" s="182">
        <f>ROUND(E53*F53,2)</f>
        <v>0</v>
      </c>
      <c r="H53" s="159">
        <v>0</v>
      </c>
      <c r="I53" s="158">
        <f>ROUND(E53*H53,2)</f>
        <v>0</v>
      </c>
      <c r="J53" s="159">
        <v>1.5</v>
      </c>
      <c r="K53" s="158">
        <f>ROUND(E53*J53,2)</f>
        <v>1101.6500000000001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111</v>
      </c>
      <c r="T53" s="158" t="s">
        <v>111</v>
      </c>
      <c r="U53" s="158">
        <v>0</v>
      </c>
      <c r="V53" s="158">
        <f>ROUND(E53*U53,2)</f>
        <v>0</v>
      </c>
      <c r="W53" s="158"/>
      <c r="X53" s="158" t="s">
        <v>153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5">
      <c r="A54" s="165" t="s">
        <v>106</v>
      </c>
      <c r="B54" s="166" t="s">
        <v>66</v>
      </c>
      <c r="C54" s="184" t="s">
        <v>67</v>
      </c>
      <c r="D54" s="167"/>
      <c r="E54" s="168"/>
      <c r="F54" s="169"/>
      <c r="G54" s="170">
        <f>SUMIF(AG55:AG100,"&lt;&gt;NOR",G55:G100)</f>
        <v>0</v>
      </c>
      <c r="H54" s="164"/>
      <c r="I54" s="164">
        <f>SUM(I55:I100)</f>
        <v>77214.09</v>
      </c>
      <c r="J54" s="164"/>
      <c r="K54" s="164">
        <f>SUM(K55:K100)</f>
        <v>26551.040000000001</v>
      </c>
      <c r="L54" s="164"/>
      <c r="M54" s="164">
        <f>SUM(M55:M100)</f>
        <v>0</v>
      </c>
      <c r="N54" s="164"/>
      <c r="O54" s="164">
        <f>SUM(O55:O100)</f>
        <v>0.26</v>
      </c>
      <c r="P54" s="164"/>
      <c r="Q54" s="164">
        <f>SUM(Q55:Q100)</f>
        <v>0.1</v>
      </c>
      <c r="R54" s="164"/>
      <c r="S54" s="164"/>
      <c r="T54" s="164"/>
      <c r="U54" s="164"/>
      <c r="V54" s="164">
        <f>SUM(V55:V100)</f>
        <v>54.2</v>
      </c>
      <c r="W54" s="164"/>
      <c r="X54" s="164"/>
      <c r="AG54" t="s">
        <v>107</v>
      </c>
    </row>
    <row r="55" spans="1:60" outlineLevel="1" x14ac:dyDescent="0.25">
      <c r="A55" s="171">
        <v>20</v>
      </c>
      <c r="B55" s="172" t="s">
        <v>177</v>
      </c>
      <c r="C55" s="185" t="s">
        <v>178</v>
      </c>
      <c r="D55" s="173" t="s">
        <v>110</v>
      </c>
      <c r="E55" s="174">
        <v>97.869600000000005</v>
      </c>
      <c r="F55" s="175"/>
      <c r="G55" s="176">
        <f>ROUND(E55*F55,2)</f>
        <v>0</v>
      </c>
      <c r="H55" s="159">
        <v>0</v>
      </c>
      <c r="I55" s="158">
        <f>ROUND(E55*H55,2)</f>
        <v>0</v>
      </c>
      <c r="J55" s="159">
        <v>7.1</v>
      </c>
      <c r="K55" s="158">
        <f>ROUND(E55*J55,2)</f>
        <v>694.87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111</v>
      </c>
      <c r="T55" s="158" t="s">
        <v>111</v>
      </c>
      <c r="U55" s="158">
        <v>1.6E-2</v>
      </c>
      <c r="V55" s="158">
        <f>ROUND(E55*U55,2)</f>
        <v>1.57</v>
      </c>
      <c r="W55" s="158"/>
      <c r="X55" s="158" t="s">
        <v>113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114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86" t="s">
        <v>146</v>
      </c>
      <c r="D56" s="160"/>
      <c r="E56" s="161">
        <v>97.869600000000005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116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1">
        <v>21</v>
      </c>
      <c r="B57" s="172" t="s">
        <v>179</v>
      </c>
      <c r="C57" s="185" t="s">
        <v>180</v>
      </c>
      <c r="D57" s="173" t="s">
        <v>125</v>
      </c>
      <c r="E57" s="174">
        <v>68.88</v>
      </c>
      <c r="F57" s="175"/>
      <c r="G57" s="176">
        <f>ROUND(E57*F57,2)</f>
        <v>0</v>
      </c>
      <c r="H57" s="159">
        <v>41.21</v>
      </c>
      <c r="I57" s="158">
        <f>ROUND(E57*H57,2)</f>
        <v>2838.54</v>
      </c>
      <c r="J57" s="159">
        <v>86.29</v>
      </c>
      <c r="K57" s="158">
        <f>ROUND(E57*J57,2)</f>
        <v>5943.66</v>
      </c>
      <c r="L57" s="158">
        <v>21</v>
      </c>
      <c r="M57" s="158">
        <f>G57*(1+L57/100)</f>
        <v>0</v>
      </c>
      <c r="N57" s="158">
        <v>2.4000000000000001E-4</v>
      </c>
      <c r="O57" s="158">
        <f>ROUND(E57*N57,2)</f>
        <v>0.02</v>
      </c>
      <c r="P57" s="158">
        <v>0</v>
      </c>
      <c r="Q57" s="158">
        <f>ROUND(E57*P57,2)</f>
        <v>0</v>
      </c>
      <c r="R57" s="158"/>
      <c r="S57" s="158" t="s">
        <v>111</v>
      </c>
      <c r="T57" s="158" t="s">
        <v>111</v>
      </c>
      <c r="U57" s="158">
        <v>0.18</v>
      </c>
      <c r="V57" s="158">
        <f>ROUND(E57*U57,2)</f>
        <v>12.4</v>
      </c>
      <c r="W57" s="158"/>
      <c r="X57" s="158" t="s">
        <v>113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186" t="s">
        <v>181</v>
      </c>
      <c r="D58" s="160"/>
      <c r="E58" s="161">
        <v>18.64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116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86" t="s">
        <v>182</v>
      </c>
      <c r="D59" s="160"/>
      <c r="E59" s="161">
        <v>15.98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116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86" t="s">
        <v>183</v>
      </c>
      <c r="D60" s="160"/>
      <c r="E60" s="161">
        <v>12.96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116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86" t="s">
        <v>184</v>
      </c>
      <c r="D61" s="160"/>
      <c r="E61" s="161">
        <v>21.3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116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 x14ac:dyDescent="0.25">
      <c r="A62" s="171">
        <v>22</v>
      </c>
      <c r="B62" s="172" t="s">
        <v>185</v>
      </c>
      <c r="C62" s="185" t="s">
        <v>186</v>
      </c>
      <c r="D62" s="173" t="s">
        <v>110</v>
      </c>
      <c r="E62" s="174">
        <v>95.3874</v>
      </c>
      <c r="F62" s="175"/>
      <c r="G62" s="176">
        <f>ROUND(E62*F62,2)</f>
        <v>0</v>
      </c>
      <c r="H62" s="159">
        <v>0</v>
      </c>
      <c r="I62" s="158">
        <f>ROUND(E62*H62,2)</f>
        <v>0</v>
      </c>
      <c r="J62" s="159">
        <v>41.6</v>
      </c>
      <c r="K62" s="158">
        <f>ROUND(E62*J62,2)</f>
        <v>3968.12</v>
      </c>
      <c r="L62" s="158">
        <v>21</v>
      </c>
      <c r="M62" s="158">
        <f>G62*(1+L62/100)</f>
        <v>0</v>
      </c>
      <c r="N62" s="158">
        <v>0</v>
      </c>
      <c r="O62" s="158">
        <f>ROUND(E62*N62,2)</f>
        <v>0</v>
      </c>
      <c r="P62" s="158">
        <v>1E-3</v>
      </c>
      <c r="Q62" s="158">
        <f>ROUND(E62*P62,2)</f>
        <v>0.1</v>
      </c>
      <c r="R62" s="158"/>
      <c r="S62" s="158" t="s">
        <v>111</v>
      </c>
      <c r="T62" s="158" t="s">
        <v>111</v>
      </c>
      <c r="U62" s="158">
        <v>0.105</v>
      </c>
      <c r="V62" s="158">
        <f>ROUND(E62*U62,2)</f>
        <v>10.02</v>
      </c>
      <c r="W62" s="158"/>
      <c r="X62" s="158" t="s">
        <v>113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114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186" t="s">
        <v>187</v>
      </c>
      <c r="D63" s="160"/>
      <c r="E63" s="161">
        <v>95.3874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116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 x14ac:dyDescent="0.25">
      <c r="A64" s="171">
        <v>23</v>
      </c>
      <c r="B64" s="172" t="s">
        <v>188</v>
      </c>
      <c r="C64" s="185" t="s">
        <v>189</v>
      </c>
      <c r="D64" s="173" t="s">
        <v>110</v>
      </c>
      <c r="E64" s="174">
        <v>18.27</v>
      </c>
      <c r="F64" s="175"/>
      <c r="G64" s="176">
        <f>ROUND(E64*F64,2)</f>
        <v>0</v>
      </c>
      <c r="H64" s="159">
        <v>73.41</v>
      </c>
      <c r="I64" s="158">
        <f>ROUND(E64*H64,2)</f>
        <v>1341.2</v>
      </c>
      <c r="J64" s="159">
        <v>191.59</v>
      </c>
      <c r="K64" s="158">
        <f>ROUND(E64*J64,2)</f>
        <v>3500.35</v>
      </c>
      <c r="L64" s="158">
        <v>21</v>
      </c>
      <c r="M64" s="158">
        <f>G64*(1+L64/100)</f>
        <v>0</v>
      </c>
      <c r="N64" s="158">
        <v>2.5000000000000001E-4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111</v>
      </c>
      <c r="T64" s="158" t="s">
        <v>111</v>
      </c>
      <c r="U64" s="158">
        <v>0.38</v>
      </c>
      <c r="V64" s="158">
        <f>ROUND(E64*U64,2)</f>
        <v>6.94</v>
      </c>
      <c r="W64" s="158"/>
      <c r="X64" s="158" t="s">
        <v>113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186" t="s">
        <v>139</v>
      </c>
      <c r="D65" s="160"/>
      <c r="E65" s="161">
        <v>18.27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116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0.399999999999999" outlineLevel="1" x14ac:dyDescent="0.25">
      <c r="A66" s="171">
        <v>24</v>
      </c>
      <c r="B66" s="172" t="s">
        <v>190</v>
      </c>
      <c r="C66" s="185" t="s">
        <v>191</v>
      </c>
      <c r="D66" s="173" t="s">
        <v>110</v>
      </c>
      <c r="E66" s="174">
        <v>75.17</v>
      </c>
      <c r="F66" s="175"/>
      <c r="G66" s="176">
        <f>ROUND(E66*F66,2)</f>
        <v>0</v>
      </c>
      <c r="H66" s="159">
        <v>73.27</v>
      </c>
      <c r="I66" s="158">
        <f>ROUND(E66*H66,2)</f>
        <v>5507.71</v>
      </c>
      <c r="J66" s="159">
        <v>109.23</v>
      </c>
      <c r="K66" s="158">
        <f>ROUND(E66*J66,2)</f>
        <v>8210.82</v>
      </c>
      <c r="L66" s="158">
        <v>21</v>
      </c>
      <c r="M66" s="158">
        <f>G66*(1+L66/100)</f>
        <v>0</v>
      </c>
      <c r="N66" s="158">
        <v>2.5000000000000001E-4</v>
      </c>
      <c r="O66" s="158">
        <f>ROUND(E66*N66,2)</f>
        <v>0.02</v>
      </c>
      <c r="P66" s="158">
        <v>0</v>
      </c>
      <c r="Q66" s="158">
        <f>ROUND(E66*P66,2)</f>
        <v>0</v>
      </c>
      <c r="R66" s="158"/>
      <c r="S66" s="158" t="s">
        <v>111</v>
      </c>
      <c r="T66" s="158" t="s">
        <v>111</v>
      </c>
      <c r="U66" s="158">
        <v>0.21665999999999999</v>
      </c>
      <c r="V66" s="158">
        <f>ROUND(E66*U66,2)</f>
        <v>16.29</v>
      </c>
      <c r="W66" s="158"/>
      <c r="X66" s="158" t="s">
        <v>113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186" t="s">
        <v>192</v>
      </c>
      <c r="D67" s="160"/>
      <c r="E67" s="161">
        <v>21.3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116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86" t="s">
        <v>193</v>
      </c>
      <c r="D68" s="160"/>
      <c r="E68" s="161">
        <v>17.22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116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186" t="s">
        <v>194</v>
      </c>
      <c r="D69" s="160"/>
      <c r="E69" s="161">
        <v>11.38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116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6"/>
      <c r="B70" s="157"/>
      <c r="C70" s="186" t="s">
        <v>195</v>
      </c>
      <c r="D70" s="160"/>
      <c r="E70" s="161">
        <v>25.27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116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71">
        <v>25</v>
      </c>
      <c r="B71" s="172" t="s">
        <v>196</v>
      </c>
      <c r="C71" s="185" t="s">
        <v>197</v>
      </c>
      <c r="D71" s="173" t="s">
        <v>110</v>
      </c>
      <c r="E71" s="174">
        <v>18.27</v>
      </c>
      <c r="F71" s="175"/>
      <c r="G71" s="176">
        <f>ROUND(E71*F71,2)</f>
        <v>0</v>
      </c>
      <c r="H71" s="159">
        <v>0</v>
      </c>
      <c r="I71" s="158">
        <f>ROUND(E71*H71,2)</f>
        <v>0</v>
      </c>
      <c r="J71" s="159">
        <v>22.4</v>
      </c>
      <c r="K71" s="158">
        <f>ROUND(E71*J71,2)</f>
        <v>409.25</v>
      </c>
      <c r="L71" s="158">
        <v>21</v>
      </c>
      <c r="M71" s="158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8"/>
      <c r="S71" s="158" t="s">
        <v>131</v>
      </c>
      <c r="T71" s="158" t="s">
        <v>112</v>
      </c>
      <c r="U71" s="158">
        <v>4.5999999999999999E-2</v>
      </c>
      <c r="V71" s="158">
        <f>ROUND(E71*U71,2)</f>
        <v>0.84</v>
      </c>
      <c r="W71" s="158"/>
      <c r="X71" s="158" t="s">
        <v>113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114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6"/>
      <c r="B72" s="157"/>
      <c r="C72" s="186" t="s">
        <v>139</v>
      </c>
      <c r="D72" s="160"/>
      <c r="E72" s="161">
        <v>18.27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116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0.399999999999999" outlineLevel="1" x14ac:dyDescent="0.25">
      <c r="A73" s="171">
        <v>26</v>
      </c>
      <c r="B73" s="172" t="s">
        <v>198</v>
      </c>
      <c r="C73" s="185" t="s">
        <v>199</v>
      </c>
      <c r="D73" s="173" t="s">
        <v>125</v>
      </c>
      <c r="E73" s="174">
        <v>22.06</v>
      </c>
      <c r="F73" s="175"/>
      <c r="G73" s="176">
        <f>ROUND(E73*F73,2)</f>
        <v>0</v>
      </c>
      <c r="H73" s="159">
        <v>31.22</v>
      </c>
      <c r="I73" s="158">
        <f>ROUND(E73*H73,2)</f>
        <v>688.71</v>
      </c>
      <c r="J73" s="159">
        <v>66.78</v>
      </c>
      <c r="K73" s="158">
        <f>ROUND(E73*J73,2)</f>
        <v>1473.17</v>
      </c>
      <c r="L73" s="158">
        <v>21</v>
      </c>
      <c r="M73" s="158">
        <f>G73*(1+L73/100)</f>
        <v>0</v>
      </c>
      <c r="N73" s="158">
        <v>8.0000000000000007E-5</v>
      </c>
      <c r="O73" s="158">
        <f>ROUND(E73*N73,2)</f>
        <v>0</v>
      </c>
      <c r="P73" s="158">
        <v>0</v>
      </c>
      <c r="Q73" s="158">
        <f>ROUND(E73*P73,2)</f>
        <v>0</v>
      </c>
      <c r="R73" s="158"/>
      <c r="S73" s="158" t="s">
        <v>131</v>
      </c>
      <c r="T73" s="158" t="s">
        <v>112</v>
      </c>
      <c r="U73" s="158">
        <v>0.13719999999999999</v>
      </c>
      <c r="V73" s="158">
        <f>ROUND(E73*U73,2)</f>
        <v>3.03</v>
      </c>
      <c r="W73" s="158"/>
      <c r="X73" s="158" t="s">
        <v>113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114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186" t="s">
        <v>200</v>
      </c>
      <c r="D74" s="160"/>
      <c r="E74" s="161">
        <v>22.06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116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1">
        <v>27</v>
      </c>
      <c r="B75" s="172" t="s">
        <v>201</v>
      </c>
      <c r="C75" s="185" t="s">
        <v>202</v>
      </c>
      <c r="D75" s="173" t="s">
        <v>125</v>
      </c>
      <c r="E75" s="174">
        <v>15.8</v>
      </c>
      <c r="F75" s="175"/>
      <c r="G75" s="176">
        <f>ROUND(E75*F75,2)</f>
        <v>0</v>
      </c>
      <c r="H75" s="159">
        <v>0</v>
      </c>
      <c r="I75" s="158">
        <f>ROUND(E75*H75,2)</f>
        <v>0</v>
      </c>
      <c r="J75" s="159">
        <v>74</v>
      </c>
      <c r="K75" s="158">
        <f>ROUND(E75*J75,2)</f>
        <v>1169.2</v>
      </c>
      <c r="L75" s="158">
        <v>21</v>
      </c>
      <c r="M75" s="158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8"/>
      <c r="S75" s="158" t="s">
        <v>131</v>
      </c>
      <c r="T75" s="158" t="s">
        <v>112</v>
      </c>
      <c r="U75" s="158">
        <v>0.152</v>
      </c>
      <c r="V75" s="158">
        <f>ROUND(E75*U75,2)</f>
        <v>2.4</v>
      </c>
      <c r="W75" s="158"/>
      <c r="X75" s="158" t="s">
        <v>113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114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186" t="s">
        <v>203</v>
      </c>
      <c r="D76" s="160"/>
      <c r="E76" s="161">
        <v>4.5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116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86" t="s">
        <v>204</v>
      </c>
      <c r="D77" s="160"/>
      <c r="E77" s="161">
        <v>0.8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116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0.399999999999999" outlineLevel="1" x14ac:dyDescent="0.25">
      <c r="A78" s="156"/>
      <c r="B78" s="157"/>
      <c r="C78" s="186" t="s">
        <v>205</v>
      </c>
      <c r="D78" s="160"/>
      <c r="E78" s="161">
        <v>10.5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116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0.399999999999999" outlineLevel="1" x14ac:dyDescent="0.25">
      <c r="A79" s="171">
        <v>28</v>
      </c>
      <c r="B79" s="172" t="s">
        <v>206</v>
      </c>
      <c r="C79" s="185" t="s">
        <v>207</v>
      </c>
      <c r="D79" s="173" t="s">
        <v>125</v>
      </c>
      <c r="E79" s="174">
        <v>9.1349999999999998</v>
      </c>
      <c r="F79" s="175"/>
      <c r="G79" s="176">
        <f>ROUND(E79*F79,2)</f>
        <v>0</v>
      </c>
      <c r="H79" s="159">
        <v>10.42</v>
      </c>
      <c r="I79" s="158">
        <f>ROUND(E79*H79,2)</f>
        <v>95.19</v>
      </c>
      <c r="J79" s="159">
        <v>38.08</v>
      </c>
      <c r="K79" s="158">
        <f>ROUND(E79*J79,2)</f>
        <v>347.86</v>
      </c>
      <c r="L79" s="158">
        <v>21</v>
      </c>
      <c r="M79" s="158">
        <f>G79*(1+L79/100)</f>
        <v>0</v>
      </c>
      <c r="N79" s="158">
        <v>4.0000000000000003E-5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131</v>
      </c>
      <c r="T79" s="158" t="s">
        <v>112</v>
      </c>
      <c r="U79" s="158">
        <v>7.8200000000000006E-2</v>
      </c>
      <c r="V79" s="158">
        <f>ROUND(E79*U79,2)</f>
        <v>0.71</v>
      </c>
      <c r="W79" s="158"/>
      <c r="X79" s="158" t="s">
        <v>113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114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86" t="s">
        <v>208</v>
      </c>
      <c r="D80" s="160"/>
      <c r="E80" s="161">
        <v>9.1349999999999998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116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0.399999999999999" outlineLevel="1" x14ac:dyDescent="0.25">
      <c r="A81" s="171">
        <v>29</v>
      </c>
      <c r="B81" s="172" t="s">
        <v>209</v>
      </c>
      <c r="C81" s="185" t="s">
        <v>210</v>
      </c>
      <c r="D81" s="173" t="s">
        <v>110</v>
      </c>
      <c r="E81" s="174">
        <v>19.183499999999999</v>
      </c>
      <c r="F81" s="175"/>
      <c r="G81" s="176">
        <f>ROUND(E81*F81,2)</f>
        <v>0</v>
      </c>
      <c r="H81" s="159">
        <v>919</v>
      </c>
      <c r="I81" s="158">
        <f>ROUND(E81*H81,2)</f>
        <v>17629.64</v>
      </c>
      <c r="J81" s="159">
        <v>0</v>
      </c>
      <c r="K81" s="158">
        <f>ROUND(E81*J81,2)</f>
        <v>0</v>
      </c>
      <c r="L81" s="158">
        <v>21</v>
      </c>
      <c r="M81" s="158">
        <f>G81*(1+L81/100)</f>
        <v>0</v>
      </c>
      <c r="N81" s="158">
        <v>3.0000000000000001E-3</v>
      </c>
      <c r="O81" s="158">
        <f>ROUND(E81*N81,2)</f>
        <v>0.06</v>
      </c>
      <c r="P81" s="158">
        <v>0</v>
      </c>
      <c r="Q81" s="158">
        <f>ROUND(E81*P81,2)</f>
        <v>0</v>
      </c>
      <c r="R81" s="158" t="s">
        <v>211</v>
      </c>
      <c r="S81" s="158" t="s">
        <v>111</v>
      </c>
      <c r="T81" s="158" t="s">
        <v>111</v>
      </c>
      <c r="U81" s="158">
        <v>0</v>
      </c>
      <c r="V81" s="158">
        <f>ROUND(E81*U81,2)</f>
        <v>0</v>
      </c>
      <c r="W81" s="158"/>
      <c r="X81" s="158" t="s">
        <v>168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169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86" t="s">
        <v>212</v>
      </c>
      <c r="D82" s="160"/>
      <c r="E82" s="161">
        <v>19.183499999999999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116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77">
        <v>30</v>
      </c>
      <c r="B83" s="178" t="s">
        <v>213</v>
      </c>
      <c r="C83" s="187" t="s">
        <v>214</v>
      </c>
      <c r="D83" s="179" t="s">
        <v>122</v>
      </c>
      <c r="E83" s="180">
        <v>16</v>
      </c>
      <c r="F83" s="181"/>
      <c r="G83" s="182">
        <f>ROUND(E83*F83,2)</f>
        <v>0</v>
      </c>
      <c r="H83" s="159">
        <v>123</v>
      </c>
      <c r="I83" s="158">
        <f>ROUND(E83*H83,2)</f>
        <v>1968</v>
      </c>
      <c r="J83" s="159">
        <v>0</v>
      </c>
      <c r="K83" s="158">
        <f>ROUND(E83*J83,2)</f>
        <v>0</v>
      </c>
      <c r="L83" s="158">
        <v>21</v>
      </c>
      <c r="M83" s="158">
        <f>G83*(1+L83/100)</f>
        <v>0</v>
      </c>
      <c r="N83" s="158">
        <v>1.3999999999999999E-4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131</v>
      </c>
      <c r="T83" s="158" t="s">
        <v>112</v>
      </c>
      <c r="U83" s="158">
        <v>0</v>
      </c>
      <c r="V83" s="158">
        <f>ROUND(E83*U83,2)</f>
        <v>0</v>
      </c>
      <c r="W83" s="158"/>
      <c r="X83" s="158" t="s">
        <v>168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169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0.6" outlineLevel="1" x14ac:dyDescent="0.25">
      <c r="A84" s="171">
        <v>31</v>
      </c>
      <c r="B84" s="172" t="s">
        <v>215</v>
      </c>
      <c r="C84" s="185" t="s">
        <v>216</v>
      </c>
      <c r="D84" s="173" t="s">
        <v>110</v>
      </c>
      <c r="E84" s="174">
        <v>78.9285</v>
      </c>
      <c r="F84" s="175"/>
      <c r="G84" s="176">
        <f>ROUND(E84*F84,2)</f>
        <v>0</v>
      </c>
      <c r="H84" s="159">
        <v>546</v>
      </c>
      <c r="I84" s="158">
        <f>ROUND(E84*H84,2)</f>
        <v>43094.96</v>
      </c>
      <c r="J84" s="159">
        <v>0</v>
      </c>
      <c r="K84" s="158">
        <f>ROUND(E84*J84,2)</f>
        <v>0</v>
      </c>
      <c r="L84" s="158">
        <v>21</v>
      </c>
      <c r="M84" s="158">
        <f>G84*(1+L84/100)</f>
        <v>0</v>
      </c>
      <c r="N84" s="158">
        <v>1.89E-3</v>
      </c>
      <c r="O84" s="158">
        <f>ROUND(E84*N84,2)</f>
        <v>0.15</v>
      </c>
      <c r="P84" s="158">
        <v>0</v>
      </c>
      <c r="Q84" s="158">
        <f>ROUND(E84*P84,2)</f>
        <v>0</v>
      </c>
      <c r="R84" s="158"/>
      <c r="S84" s="158" t="s">
        <v>131</v>
      </c>
      <c r="T84" s="158" t="s">
        <v>111</v>
      </c>
      <c r="U84" s="158">
        <v>0</v>
      </c>
      <c r="V84" s="158">
        <f>ROUND(E84*U84,2)</f>
        <v>0</v>
      </c>
      <c r="W84" s="158"/>
      <c r="X84" s="158" t="s">
        <v>168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169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88" t="s">
        <v>217</v>
      </c>
      <c r="D85" s="162"/>
      <c r="E85" s="163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116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89" t="s">
        <v>218</v>
      </c>
      <c r="D86" s="162"/>
      <c r="E86" s="163">
        <v>21.3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116</v>
      </c>
      <c r="AH86" s="149">
        <v>2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89" t="s">
        <v>219</v>
      </c>
      <c r="D87" s="162"/>
      <c r="E87" s="163">
        <v>17.22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116</v>
      </c>
      <c r="AH87" s="149">
        <v>2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189" t="s">
        <v>220</v>
      </c>
      <c r="D88" s="162"/>
      <c r="E88" s="163">
        <v>11.38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116</v>
      </c>
      <c r="AH88" s="149">
        <v>2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89" t="s">
        <v>221</v>
      </c>
      <c r="D89" s="162"/>
      <c r="E89" s="163">
        <v>25.27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116</v>
      </c>
      <c r="AH89" s="149">
        <v>2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6"/>
      <c r="B90" s="157"/>
      <c r="C90" s="188" t="s">
        <v>222</v>
      </c>
      <c r="D90" s="162"/>
      <c r="E90" s="163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116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86" t="s">
        <v>223</v>
      </c>
      <c r="D91" s="160"/>
      <c r="E91" s="161">
        <v>78.9285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116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71">
        <v>32</v>
      </c>
      <c r="B92" s="172" t="s">
        <v>224</v>
      </c>
      <c r="C92" s="185" t="s">
        <v>225</v>
      </c>
      <c r="D92" s="173" t="s">
        <v>125</v>
      </c>
      <c r="E92" s="174">
        <v>72.323999999999998</v>
      </c>
      <c r="F92" s="175"/>
      <c r="G92" s="176">
        <f>ROUND(E92*F92,2)</f>
        <v>0</v>
      </c>
      <c r="H92" s="159">
        <v>56</v>
      </c>
      <c r="I92" s="158">
        <f>ROUND(E92*H92,2)</f>
        <v>4050.14</v>
      </c>
      <c r="J92" s="159">
        <v>0</v>
      </c>
      <c r="K92" s="158">
        <f>ROUND(E92*J92,2)</f>
        <v>0</v>
      </c>
      <c r="L92" s="158">
        <v>21</v>
      </c>
      <c r="M92" s="158">
        <f>G92*(1+L92/100)</f>
        <v>0</v>
      </c>
      <c r="N92" s="158">
        <v>2.0000000000000001E-4</v>
      </c>
      <c r="O92" s="158">
        <f>ROUND(E92*N92,2)</f>
        <v>0.01</v>
      </c>
      <c r="P92" s="158">
        <v>0</v>
      </c>
      <c r="Q92" s="158">
        <f>ROUND(E92*P92,2)</f>
        <v>0</v>
      </c>
      <c r="R92" s="158" t="s">
        <v>211</v>
      </c>
      <c r="S92" s="158" t="s">
        <v>111</v>
      </c>
      <c r="T92" s="158" t="s">
        <v>112</v>
      </c>
      <c r="U92" s="158">
        <v>0</v>
      </c>
      <c r="V92" s="158">
        <f>ROUND(E92*U92,2)</f>
        <v>0</v>
      </c>
      <c r="W92" s="158"/>
      <c r="X92" s="158" t="s">
        <v>168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169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56"/>
      <c r="B93" s="157"/>
      <c r="C93" s="188" t="s">
        <v>217</v>
      </c>
      <c r="D93" s="162"/>
      <c r="E93" s="163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116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89" t="s">
        <v>226</v>
      </c>
      <c r="D94" s="162"/>
      <c r="E94" s="163">
        <v>18.64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116</v>
      </c>
      <c r="AH94" s="149">
        <v>2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89" t="s">
        <v>227</v>
      </c>
      <c r="D95" s="162"/>
      <c r="E95" s="163">
        <v>15.98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116</v>
      </c>
      <c r="AH95" s="149">
        <v>2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89" t="s">
        <v>228</v>
      </c>
      <c r="D96" s="162"/>
      <c r="E96" s="163">
        <v>12.96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116</v>
      </c>
      <c r="AH96" s="149">
        <v>2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89" t="s">
        <v>229</v>
      </c>
      <c r="D97" s="162"/>
      <c r="E97" s="163">
        <v>21.3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116</v>
      </c>
      <c r="AH97" s="149">
        <v>2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88" t="s">
        <v>222</v>
      </c>
      <c r="D98" s="162"/>
      <c r="E98" s="163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116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86" t="s">
        <v>230</v>
      </c>
      <c r="D99" s="160"/>
      <c r="E99" s="161">
        <v>72.323999999999998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116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77">
        <v>33</v>
      </c>
      <c r="B100" s="178" t="s">
        <v>231</v>
      </c>
      <c r="C100" s="187" t="s">
        <v>232</v>
      </c>
      <c r="D100" s="179" t="s">
        <v>0</v>
      </c>
      <c r="E100" s="180">
        <v>1029.3139000000001</v>
      </c>
      <c r="F100" s="181"/>
      <c r="G100" s="182">
        <f>ROUND(E100*F100,2)</f>
        <v>0</v>
      </c>
      <c r="H100" s="159">
        <v>0</v>
      </c>
      <c r="I100" s="158">
        <f>ROUND(E100*H100,2)</f>
        <v>0</v>
      </c>
      <c r="J100" s="159">
        <v>0.81</v>
      </c>
      <c r="K100" s="158">
        <f>ROUND(E100*J100,2)</f>
        <v>833.74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111</v>
      </c>
      <c r="T100" s="158" t="s">
        <v>111</v>
      </c>
      <c r="U100" s="158">
        <v>0</v>
      </c>
      <c r="V100" s="158">
        <f>ROUND(E100*U100,2)</f>
        <v>0</v>
      </c>
      <c r="W100" s="158"/>
      <c r="X100" s="158" t="s">
        <v>153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154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5">
      <c r="A101" s="165" t="s">
        <v>106</v>
      </c>
      <c r="B101" s="166" t="s">
        <v>68</v>
      </c>
      <c r="C101" s="184" t="s">
        <v>69</v>
      </c>
      <c r="D101" s="167"/>
      <c r="E101" s="168"/>
      <c r="F101" s="169"/>
      <c r="G101" s="170">
        <f>SUMIF(AG102:AG121,"&lt;&gt;NOR",G102:G121)</f>
        <v>0</v>
      </c>
      <c r="H101" s="164"/>
      <c r="I101" s="164">
        <f>SUM(I102:I121)</f>
        <v>5270.2999999999993</v>
      </c>
      <c r="J101" s="164"/>
      <c r="K101" s="164">
        <f>SUM(K102:K121)</f>
        <v>32923.769999999997</v>
      </c>
      <c r="L101" s="164"/>
      <c r="M101" s="164">
        <f>SUM(M102:M121)</f>
        <v>0</v>
      </c>
      <c r="N101" s="164"/>
      <c r="O101" s="164">
        <f>SUM(O102:O121)</f>
        <v>9.9999999999999992E-2</v>
      </c>
      <c r="P101" s="164"/>
      <c r="Q101" s="164">
        <f>SUM(Q102:Q121)</f>
        <v>0</v>
      </c>
      <c r="R101" s="164"/>
      <c r="S101" s="164"/>
      <c r="T101" s="164"/>
      <c r="U101" s="164"/>
      <c r="V101" s="164">
        <f>SUM(V102:V121)</f>
        <v>60.35</v>
      </c>
      <c r="W101" s="164"/>
      <c r="X101" s="164"/>
      <c r="AG101" t="s">
        <v>107</v>
      </c>
    </row>
    <row r="102" spans="1:60" outlineLevel="1" x14ac:dyDescent="0.25">
      <c r="A102" s="171">
        <v>34</v>
      </c>
      <c r="B102" s="172" t="s">
        <v>233</v>
      </c>
      <c r="C102" s="185" t="s">
        <v>234</v>
      </c>
      <c r="D102" s="173" t="s">
        <v>110</v>
      </c>
      <c r="E102" s="174">
        <v>173.0264</v>
      </c>
      <c r="F102" s="175"/>
      <c r="G102" s="176">
        <f>ROUND(E102*F102,2)</f>
        <v>0</v>
      </c>
      <c r="H102" s="159">
        <v>4.68</v>
      </c>
      <c r="I102" s="158">
        <f>ROUND(E102*H102,2)</f>
        <v>809.76</v>
      </c>
      <c r="J102" s="159">
        <v>16.420000000000002</v>
      </c>
      <c r="K102" s="158">
        <f>ROUND(E102*J102,2)</f>
        <v>2841.09</v>
      </c>
      <c r="L102" s="158">
        <v>21</v>
      </c>
      <c r="M102" s="158">
        <f>G102*(1+L102/100)</f>
        <v>0</v>
      </c>
      <c r="N102" s="158">
        <v>6.9999999999999994E-5</v>
      </c>
      <c r="O102" s="158">
        <f>ROUND(E102*N102,2)</f>
        <v>0.01</v>
      </c>
      <c r="P102" s="158">
        <v>0</v>
      </c>
      <c r="Q102" s="158">
        <f>ROUND(E102*P102,2)</f>
        <v>0</v>
      </c>
      <c r="R102" s="158"/>
      <c r="S102" s="158" t="s">
        <v>111</v>
      </c>
      <c r="T102" s="158" t="s">
        <v>111</v>
      </c>
      <c r="U102" s="158">
        <v>3.2480000000000002E-2</v>
      </c>
      <c r="V102" s="158">
        <f>ROUND(E102*U102,2)</f>
        <v>5.62</v>
      </c>
      <c r="W102" s="158"/>
      <c r="X102" s="158" t="s">
        <v>113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114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186" t="s">
        <v>235</v>
      </c>
      <c r="D103" s="160"/>
      <c r="E103" s="161">
        <v>117.1464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116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86" t="s">
        <v>236</v>
      </c>
      <c r="D104" s="160"/>
      <c r="E104" s="161">
        <v>73.08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116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56"/>
      <c r="B105" s="157"/>
      <c r="C105" s="186" t="s">
        <v>237</v>
      </c>
      <c r="D105" s="160"/>
      <c r="E105" s="161">
        <v>-17.2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116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71">
        <v>35</v>
      </c>
      <c r="B106" s="172" t="s">
        <v>238</v>
      </c>
      <c r="C106" s="185" t="s">
        <v>239</v>
      </c>
      <c r="D106" s="173" t="s">
        <v>110</v>
      </c>
      <c r="E106" s="174">
        <v>453.87740000000002</v>
      </c>
      <c r="F106" s="175"/>
      <c r="G106" s="176">
        <f>ROUND(E106*F106,2)</f>
        <v>0</v>
      </c>
      <c r="H106" s="159">
        <v>4.21</v>
      </c>
      <c r="I106" s="158">
        <f>ROUND(E106*H106,2)</f>
        <v>1910.82</v>
      </c>
      <c r="J106" s="159">
        <v>51.39</v>
      </c>
      <c r="K106" s="158">
        <f>ROUND(E106*J106,2)</f>
        <v>23324.76</v>
      </c>
      <c r="L106" s="158">
        <v>21</v>
      </c>
      <c r="M106" s="158">
        <f>G106*(1+L106/100)</f>
        <v>0</v>
      </c>
      <c r="N106" s="158">
        <v>1.3999999999999999E-4</v>
      </c>
      <c r="O106" s="158">
        <f>ROUND(E106*N106,2)</f>
        <v>0.06</v>
      </c>
      <c r="P106" s="158">
        <v>0</v>
      </c>
      <c r="Q106" s="158">
        <f>ROUND(E106*P106,2)</f>
        <v>0</v>
      </c>
      <c r="R106" s="158"/>
      <c r="S106" s="158" t="s">
        <v>111</v>
      </c>
      <c r="T106" s="158" t="s">
        <v>111</v>
      </c>
      <c r="U106" s="158">
        <v>0.10191</v>
      </c>
      <c r="V106" s="158">
        <f>ROUND(E106*U106,2)</f>
        <v>46.25</v>
      </c>
      <c r="W106" s="158"/>
      <c r="X106" s="158" t="s">
        <v>113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186" t="s">
        <v>240</v>
      </c>
      <c r="D107" s="160"/>
      <c r="E107" s="161">
        <v>117.1464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116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86" t="s">
        <v>236</v>
      </c>
      <c r="D108" s="160"/>
      <c r="E108" s="161">
        <v>73.08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116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186" t="s">
        <v>237</v>
      </c>
      <c r="D109" s="160"/>
      <c r="E109" s="161">
        <v>-17.2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116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30.6" outlineLevel="1" x14ac:dyDescent="0.25">
      <c r="A110" s="156"/>
      <c r="B110" s="157"/>
      <c r="C110" s="186" t="s">
        <v>136</v>
      </c>
      <c r="D110" s="160"/>
      <c r="E110" s="161">
        <v>182.98140000000001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116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86" t="s">
        <v>146</v>
      </c>
      <c r="D111" s="160"/>
      <c r="E111" s="161">
        <v>97.869600000000005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116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71">
        <v>36</v>
      </c>
      <c r="B112" s="172" t="s">
        <v>241</v>
      </c>
      <c r="C112" s="185" t="s">
        <v>242</v>
      </c>
      <c r="D112" s="173" t="s">
        <v>125</v>
      </c>
      <c r="E112" s="174">
        <v>84.72</v>
      </c>
      <c r="F112" s="175"/>
      <c r="G112" s="176">
        <f>ROUND(E112*F112,2)</f>
        <v>0</v>
      </c>
      <c r="H112" s="159">
        <v>1.71</v>
      </c>
      <c r="I112" s="158">
        <f>ROUND(E112*H112,2)</f>
        <v>144.87</v>
      </c>
      <c r="J112" s="159">
        <v>22.99</v>
      </c>
      <c r="K112" s="158">
        <f>ROUND(E112*J112,2)</f>
        <v>1947.71</v>
      </c>
      <c r="L112" s="158">
        <v>21</v>
      </c>
      <c r="M112" s="158">
        <f>G112*(1+L112/100)</f>
        <v>0</v>
      </c>
      <c r="N112" s="158">
        <v>1.0000000000000001E-5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111</v>
      </c>
      <c r="T112" s="158" t="s">
        <v>111</v>
      </c>
      <c r="U112" s="158">
        <v>0.05</v>
      </c>
      <c r="V112" s="158">
        <f>ROUND(E112*U112,2)</f>
        <v>4.24</v>
      </c>
      <c r="W112" s="158"/>
      <c r="X112" s="158" t="s">
        <v>113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114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86" t="s">
        <v>243</v>
      </c>
      <c r="D113" s="160"/>
      <c r="E113" s="161">
        <v>30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116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86" t="s">
        <v>244</v>
      </c>
      <c r="D114" s="160"/>
      <c r="E114" s="161">
        <v>39.9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116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86" t="s">
        <v>245</v>
      </c>
      <c r="D115" s="160"/>
      <c r="E115" s="161">
        <v>14.82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116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77">
        <v>37</v>
      </c>
      <c r="B116" s="178" t="s">
        <v>246</v>
      </c>
      <c r="C116" s="187" t="s">
        <v>247</v>
      </c>
      <c r="D116" s="179" t="s">
        <v>110</v>
      </c>
      <c r="E116" s="180">
        <v>100</v>
      </c>
      <c r="F116" s="181"/>
      <c r="G116" s="182">
        <f>ROUND(E116*F116,2)</f>
        <v>0</v>
      </c>
      <c r="H116" s="159">
        <v>0</v>
      </c>
      <c r="I116" s="158">
        <f>ROUND(E116*H116,2)</f>
        <v>0</v>
      </c>
      <c r="J116" s="159">
        <v>14.1</v>
      </c>
      <c r="K116" s="158">
        <f>ROUND(E116*J116,2)</f>
        <v>1410</v>
      </c>
      <c r="L116" s="158">
        <v>21</v>
      </c>
      <c r="M116" s="158">
        <f>G116*(1+L116/100)</f>
        <v>0</v>
      </c>
      <c r="N116" s="158">
        <v>0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111</v>
      </c>
      <c r="T116" s="158" t="s">
        <v>111</v>
      </c>
      <c r="U116" s="158">
        <v>2.9000000000000001E-2</v>
      </c>
      <c r="V116" s="158">
        <f>ROUND(E116*U116,2)</f>
        <v>2.9</v>
      </c>
      <c r="W116" s="158"/>
      <c r="X116" s="158" t="s">
        <v>113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114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71">
        <v>38</v>
      </c>
      <c r="B117" s="172" t="s">
        <v>248</v>
      </c>
      <c r="C117" s="185" t="s">
        <v>249</v>
      </c>
      <c r="D117" s="173" t="s">
        <v>110</v>
      </c>
      <c r="E117" s="174">
        <v>97.869600000000005</v>
      </c>
      <c r="F117" s="175"/>
      <c r="G117" s="176">
        <f>ROUND(E117*F117,2)</f>
        <v>0</v>
      </c>
      <c r="H117" s="159">
        <v>9.81</v>
      </c>
      <c r="I117" s="158">
        <f>ROUND(E117*H117,2)</f>
        <v>960.1</v>
      </c>
      <c r="J117" s="159">
        <v>6.59</v>
      </c>
      <c r="K117" s="158">
        <f>ROUND(E117*J117,2)</f>
        <v>644.96</v>
      </c>
      <c r="L117" s="158">
        <v>21</v>
      </c>
      <c r="M117" s="158">
        <f>G117*(1+L117/100)</f>
        <v>0</v>
      </c>
      <c r="N117" s="158">
        <v>3.5E-4</v>
      </c>
      <c r="O117" s="158">
        <f>ROUND(E117*N117,2)</f>
        <v>0.03</v>
      </c>
      <c r="P117" s="158">
        <v>0</v>
      </c>
      <c r="Q117" s="158">
        <f>ROUND(E117*P117,2)</f>
        <v>0</v>
      </c>
      <c r="R117" s="158"/>
      <c r="S117" s="158" t="s">
        <v>111</v>
      </c>
      <c r="T117" s="158" t="s">
        <v>111</v>
      </c>
      <c r="U117" s="158">
        <v>1.35E-2</v>
      </c>
      <c r="V117" s="158">
        <f>ROUND(E117*U117,2)</f>
        <v>1.32</v>
      </c>
      <c r="W117" s="158"/>
      <c r="X117" s="158" t="s">
        <v>113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114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186" t="s">
        <v>146</v>
      </c>
      <c r="D118" s="160"/>
      <c r="E118" s="161">
        <v>97.869600000000005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116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0.399999999999999" outlineLevel="1" x14ac:dyDescent="0.25">
      <c r="A119" s="177">
        <v>39</v>
      </c>
      <c r="B119" s="178" t="s">
        <v>250</v>
      </c>
      <c r="C119" s="187" t="s">
        <v>251</v>
      </c>
      <c r="D119" s="179" t="s">
        <v>252</v>
      </c>
      <c r="E119" s="180">
        <v>1</v>
      </c>
      <c r="F119" s="181"/>
      <c r="G119" s="182">
        <f>ROUND(E119*F119,2)</f>
        <v>0</v>
      </c>
      <c r="H119" s="159">
        <v>244.75</v>
      </c>
      <c r="I119" s="158">
        <f>ROUND(E119*H119,2)</f>
        <v>244.75</v>
      </c>
      <c r="J119" s="159">
        <v>2755.25</v>
      </c>
      <c r="K119" s="158">
        <f>ROUND(E119*J119,2)</f>
        <v>2755.25</v>
      </c>
      <c r="L119" s="158">
        <v>21</v>
      </c>
      <c r="M119" s="158">
        <f>G119*(1+L119/100)</f>
        <v>0</v>
      </c>
      <c r="N119" s="158">
        <v>8.0000000000000007E-5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131</v>
      </c>
      <c r="T119" s="158" t="s">
        <v>112</v>
      </c>
      <c r="U119" s="158">
        <v>2.1000000000000001E-2</v>
      </c>
      <c r="V119" s="158">
        <f>ROUND(E119*U119,2)</f>
        <v>0.02</v>
      </c>
      <c r="W119" s="158"/>
      <c r="X119" s="158" t="s">
        <v>113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114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71">
        <v>40</v>
      </c>
      <c r="B120" s="172" t="s">
        <v>253</v>
      </c>
      <c r="C120" s="185" t="s">
        <v>254</v>
      </c>
      <c r="D120" s="173" t="s">
        <v>252</v>
      </c>
      <c r="E120" s="174">
        <v>1</v>
      </c>
      <c r="F120" s="175"/>
      <c r="G120" s="176">
        <f>ROUND(E120*F120,2)</f>
        <v>0</v>
      </c>
      <c r="H120" s="159">
        <v>1200</v>
      </c>
      <c r="I120" s="158">
        <f>ROUND(E120*H120,2)</f>
        <v>1200</v>
      </c>
      <c r="J120" s="159">
        <v>0</v>
      </c>
      <c r="K120" s="158">
        <f>ROUND(E120*J120,2)</f>
        <v>0</v>
      </c>
      <c r="L120" s="158">
        <v>21</v>
      </c>
      <c r="M120" s="158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131</v>
      </c>
      <c r="T120" s="158" t="s">
        <v>112</v>
      </c>
      <c r="U120" s="158">
        <v>0</v>
      </c>
      <c r="V120" s="158">
        <f>ROUND(E120*U120,2)</f>
        <v>0</v>
      </c>
      <c r="W120" s="158"/>
      <c r="X120" s="158" t="s">
        <v>168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169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186" t="s">
        <v>255</v>
      </c>
      <c r="D121" s="160"/>
      <c r="E121" s="161">
        <v>1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116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5">
      <c r="A122" s="165" t="s">
        <v>106</v>
      </c>
      <c r="B122" s="166" t="s">
        <v>70</v>
      </c>
      <c r="C122" s="184" t="s">
        <v>71</v>
      </c>
      <c r="D122" s="167"/>
      <c r="E122" s="168"/>
      <c r="F122" s="169"/>
      <c r="G122" s="170">
        <f>SUMIF(AG123:AG123,"&lt;&gt;NOR",G123:G123)</f>
        <v>0</v>
      </c>
      <c r="H122" s="164"/>
      <c r="I122" s="164">
        <f>SUM(I123:I123)</f>
        <v>0</v>
      </c>
      <c r="J122" s="164"/>
      <c r="K122" s="164">
        <f>SUM(K123:K123)</f>
        <v>510</v>
      </c>
      <c r="L122" s="164"/>
      <c r="M122" s="164">
        <f>SUM(M123:M123)</f>
        <v>0</v>
      </c>
      <c r="N122" s="164"/>
      <c r="O122" s="164">
        <f>SUM(O123:O123)</f>
        <v>0</v>
      </c>
      <c r="P122" s="164"/>
      <c r="Q122" s="164">
        <f>SUM(Q123:Q123)</f>
        <v>0.08</v>
      </c>
      <c r="R122" s="164"/>
      <c r="S122" s="164"/>
      <c r="T122" s="164"/>
      <c r="U122" s="164"/>
      <c r="V122" s="164">
        <f>SUM(V123:V123)</f>
        <v>3.17</v>
      </c>
      <c r="W122" s="164"/>
      <c r="X122" s="164"/>
      <c r="AG122" t="s">
        <v>107</v>
      </c>
    </row>
    <row r="123" spans="1:60" outlineLevel="1" x14ac:dyDescent="0.25">
      <c r="A123" s="177">
        <v>41</v>
      </c>
      <c r="B123" s="178" t="s">
        <v>256</v>
      </c>
      <c r="C123" s="187" t="s">
        <v>257</v>
      </c>
      <c r="D123" s="179" t="s">
        <v>122</v>
      </c>
      <c r="E123" s="180">
        <v>5</v>
      </c>
      <c r="F123" s="181"/>
      <c r="G123" s="182">
        <f>ROUND(E123*F123,2)</f>
        <v>0</v>
      </c>
      <c r="H123" s="159">
        <v>0</v>
      </c>
      <c r="I123" s="158">
        <f>ROUND(E123*H123,2)</f>
        <v>0</v>
      </c>
      <c r="J123" s="159">
        <v>102</v>
      </c>
      <c r="K123" s="158">
        <f>ROUND(E123*J123,2)</f>
        <v>510</v>
      </c>
      <c r="L123" s="158">
        <v>21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1.6E-2</v>
      </c>
      <c r="Q123" s="158">
        <f>ROUND(E123*P123,2)</f>
        <v>0.08</v>
      </c>
      <c r="R123" s="158"/>
      <c r="S123" s="158" t="s">
        <v>111</v>
      </c>
      <c r="T123" s="158" t="s">
        <v>112</v>
      </c>
      <c r="U123" s="158">
        <v>0.63390000000000002</v>
      </c>
      <c r="V123" s="158">
        <f>ROUND(E123*U123,2)</f>
        <v>3.17</v>
      </c>
      <c r="W123" s="158"/>
      <c r="X123" s="158" t="s">
        <v>113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114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5">
      <c r="A124" s="165" t="s">
        <v>106</v>
      </c>
      <c r="B124" s="166" t="s">
        <v>72</v>
      </c>
      <c r="C124" s="184" t="s">
        <v>73</v>
      </c>
      <c r="D124" s="167"/>
      <c r="E124" s="168"/>
      <c r="F124" s="169"/>
      <c r="G124" s="170">
        <f>SUMIF(AG125:AG131,"&lt;&gt;NOR",G125:G131)</f>
        <v>0</v>
      </c>
      <c r="H124" s="164"/>
      <c r="I124" s="164">
        <f>SUM(I125:I131)</f>
        <v>41765.22</v>
      </c>
      <c r="J124" s="164"/>
      <c r="K124" s="164">
        <f>SUM(K125:K131)</f>
        <v>20914.78</v>
      </c>
      <c r="L124" s="164"/>
      <c r="M124" s="164">
        <f>SUM(M125:M131)</f>
        <v>0</v>
      </c>
      <c r="N124" s="164"/>
      <c r="O124" s="164">
        <f>SUM(O125:O131)</f>
        <v>0.03</v>
      </c>
      <c r="P124" s="164"/>
      <c r="Q124" s="164">
        <f>SUM(Q125:Q131)</f>
        <v>0</v>
      </c>
      <c r="R124" s="164"/>
      <c r="S124" s="164"/>
      <c r="T124" s="164"/>
      <c r="U124" s="164"/>
      <c r="V124" s="164">
        <f>SUM(V125:V131)</f>
        <v>0.76</v>
      </c>
      <c r="W124" s="164"/>
      <c r="X124" s="164"/>
      <c r="AG124" t="s">
        <v>107</v>
      </c>
    </row>
    <row r="125" spans="1:60" outlineLevel="1" x14ac:dyDescent="0.25">
      <c r="A125" s="171">
        <v>42</v>
      </c>
      <c r="B125" s="172" t="s">
        <v>258</v>
      </c>
      <c r="C125" s="185" t="s">
        <v>259</v>
      </c>
      <c r="D125" s="173" t="s">
        <v>260</v>
      </c>
      <c r="E125" s="174">
        <v>1</v>
      </c>
      <c r="F125" s="175"/>
      <c r="G125" s="176">
        <f>ROUND(E125*F125,2)</f>
        <v>0</v>
      </c>
      <c r="H125" s="159">
        <v>41765.22</v>
      </c>
      <c r="I125" s="158">
        <f>ROUND(E125*H125,2)</f>
        <v>41765.22</v>
      </c>
      <c r="J125" s="159">
        <v>20914.78</v>
      </c>
      <c r="K125" s="158">
        <f>ROUND(E125*J125,2)</f>
        <v>20914.78</v>
      </c>
      <c r="L125" s="158">
        <v>21</v>
      </c>
      <c r="M125" s="158">
        <f>G125*(1+L125/100)</f>
        <v>0</v>
      </c>
      <c r="N125" s="158">
        <v>2.6349999999999998E-2</v>
      </c>
      <c r="O125" s="158">
        <f>ROUND(E125*N125,2)</f>
        <v>0.03</v>
      </c>
      <c r="P125" s="158">
        <v>0</v>
      </c>
      <c r="Q125" s="158">
        <f>ROUND(E125*P125,2)</f>
        <v>0</v>
      </c>
      <c r="R125" s="158"/>
      <c r="S125" s="158" t="s">
        <v>131</v>
      </c>
      <c r="T125" s="158" t="s">
        <v>112</v>
      </c>
      <c r="U125" s="158">
        <v>0.75800000000000001</v>
      </c>
      <c r="V125" s="158">
        <f>ROUND(E125*U125,2)</f>
        <v>0.76</v>
      </c>
      <c r="W125" s="158"/>
      <c r="X125" s="158" t="s">
        <v>113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114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0.399999999999999" outlineLevel="1" x14ac:dyDescent="0.25">
      <c r="A126" s="156"/>
      <c r="B126" s="157"/>
      <c r="C126" s="186" t="s">
        <v>261</v>
      </c>
      <c r="D126" s="160"/>
      <c r="E126" s="161">
        <v>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116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0.399999999999999" outlineLevel="1" x14ac:dyDescent="0.25">
      <c r="A127" s="156"/>
      <c r="B127" s="157"/>
      <c r="C127" s="186" t="s">
        <v>262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116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0.399999999999999" outlineLevel="1" x14ac:dyDescent="0.25">
      <c r="A128" s="156"/>
      <c r="B128" s="157"/>
      <c r="C128" s="186" t="s">
        <v>263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116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0.399999999999999" outlineLevel="1" x14ac:dyDescent="0.25">
      <c r="A129" s="156"/>
      <c r="B129" s="157"/>
      <c r="C129" s="186" t="s">
        <v>264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116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86" t="s">
        <v>265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116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56"/>
      <c r="B131" s="157"/>
      <c r="C131" s="186" t="s">
        <v>266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116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5">
      <c r="A132" s="165" t="s">
        <v>106</v>
      </c>
      <c r="B132" s="166" t="s">
        <v>74</v>
      </c>
      <c r="C132" s="184" t="s">
        <v>75</v>
      </c>
      <c r="D132" s="167"/>
      <c r="E132" s="168"/>
      <c r="F132" s="169"/>
      <c r="G132" s="170">
        <f>SUMIF(AG133:AG138,"&lt;&gt;NOR",G133:G138)</f>
        <v>0</v>
      </c>
      <c r="H132" s="164"/>
      <c r="I132" s="164">
        <f>SUM(I133:I138)</f>
        <v>0</v>
      </c>
      <c r="J132" s="164"/>
      <c r="K132" s="164">
        <f>SUM(K133:K138)</f>
        <v>5350</v>
      </c>
      <c r="L132" s="164"/>
      <c r="M132" s="164">
        <f>SUM(M133:M138)</f>
        <v>0</v>
      </c>
      <c r="N132" s="164"/>
      <c r="O132" s="164">
        <f>SUM(O133:O138)</f>
        <v>0</v>
      </c>
      <c r="P132" s="164"/>
      <c r="Q132" s="164">
        <f>SUM(Q133:Q138)</f>
        <v>0</v>
      </c>
      <c r="R132" s="164"/>
      <c r="S132" s="164"/>
      <c r="T132" s="164"/>
      <c r="U132" s="164"/>
      <c r="V132" s="164">
        <f>SUM(V133:V138)</f>
        <v>10</v>
      </c>
      <c r="W132" s="164"/>
      <c r="X132" s="164"/>
      <c r="AG132" t="s">
        <v>107</v>
      </c>
    </row>
    <row r="133" spans="1:60" outlineLevel="1" x14ac:dyDescent="0.25">
      <c r="A133" s="171">
        <v>43</v>
      </c>
      <c r="B133" s="172" t="s">
        <v>267</v>
      </c>
      <c r="C133" s="185" t="s">
        <v>268</v>
      </c>
      <c r="D133" s="173" t="s">
        <v>163</v>
      </c>
      <c r="E133" s="174">
        <v>10</v>
      </c>
      <c r="F133" s="175"/>
      <c r="G133" s="176">
        <f>ROUND(E133*F133,2)</f>
        <v>0</v>
      </c>
      <c r="H133" s="159">
        <v>0</v>
      </c>
      <c r="I133" s="158">
        <f>ROUND(E133*H133,2)</f>
        <v>0</v>
      </c>
      <c r="J133" s="159">
        <v>535</v>
      </c>
      <c r="K133" s="158">
        <f>ROUND(E133*J133,2)</f>
        <v>5350</v>
      </c>
      <c r="L133" s="158">
        <v>21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111</v>
      </c>
      <c r="T133" s="158" t="s">
        <v>111</v>
      </c>
      <c r="U133" s="158">
        <v>1</v>
      </c>
      <c r="V133" s="158">
        <f>ROUND(E133*U133,2)</f>
        <v>10</v>
      </c>
      <c r="W133" s="158"/>
      <c r="X133" s="158" t="s">
        <v>113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114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56"/>
      <c r="B134" s="157"/>
      <c r="C134" s="186" t="s">
        <v>269</v>
      </c>
      <c r="D134" s="160"/>
      <c r="E134" s="161">
        <v>10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116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6"/>
      <c r="B135" s="157"/>
      <c r="C135" s="186" t="s">
        <v>270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116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56"/>
      <c r="B136" s="157"/>
      <c r="C136" s="186" t="s">
        <v>271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116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86" t="s">
        <v>272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116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77">
        <v>44</v>
      </c>
      <c r="B138" s="178" t="s">
        <v>74</v>
      </c>
      <c r="C138" s="187" t="s">
        <v>273</v>
      </c>
      <c r="D138" s="179" t="s">
        <v>274</v>
      </c>
      <c r="E138" s="180">
        <v>1</v>
      </c>
      <c r="F138" s="181"/>
      <c r="G138" s="182">
        <f>ROUND(E138*F138,2)</f>
        <v>0</v>
      </c>
      <c r="H138" s="159">
        <v>0</v>
      </c>
      <c r="I138" s="158">
        <f>ROUND(E138*H138,2)</f>
        <v>0</v>
      </c>
      <c r="J138" s="159">
        <v>0</v>
      </c>
      <c r="K138" s="158">
        <f>ROUND(E138*J138,2)</f>
        <v>0</v>
      </c>
      <c r="L138" s="158">
        <v>21</v>
      </c>
      <c r="M138" s="158">
        <f>G138*(1+L138/100)</f>
        <v>0</v>
      </c>
      <c r="N138" s="158">
        <v>0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131</v>
      </c>
      <c r="T138" s="158" t="s">
        <v>275</v>
      </c>
      <c r="U138" s="158">
        <v>0</v>
      </c>
      <c r="V138" s="158">
        <f>ROUND(E138*U138,2)</f>
        <v>0</v>
      </c>
      <c r="W138" s="158"/>
      <c r="X138" s="158" t="s">
        <v>113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114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x14ac:dyDescent="0.25">
      <c r="A139" s="165" t="s">
        <v>106</v>
      </c>
      <c r="B139" s="166" t="s">
        <v>76</v>
      </c>
      <c r="C139" s="184" t="s">
        <v>77</v>
      </c>
      <c r="D139" s="167"/>
      <c r="E139" s="168"/>
      <c r="F139" s="169"/>
      <c r="G139" s="170">
        <f>SUMIF(AG140:AG147,"&lt;&gt;NOR",G140:G147)</f>
        <v>0</v>
      </c>
      <c r="H139" s="164"/>
      <c r="I139" s="164">
        <f>SUM(I140:I147)</f>
        <v>0</v>
      </c>
      <c r="J139" s="164"/>
      <c r="K139" s="164">
        <f>SUM(K140:K147)</f>
        <v>7111.42</v>
      </c>
      <c r="L139" s="164"/>
      <c r="M139" s="164">
        <f>SUM(M140:M147)</f>
        <v>0</v>
      </c>
      <c r="N139" s="164"/>
      <c r="O139" s="164">
        <f>SUM(O140:O147)</f>
        <v>0</v>
      </c>
      <c r="P139" s="164"/>
      <c r="Q139" s="164">
        <f>SUM(Q140:Q147)</f>
        <v>0</v>
      </c>
      <c r="R139" s="164"/>
      <c r="S139" s="164"/>
      <c r="T139" s="164"/>
      <c r="U139" s="164"/>
      <c r="V139" s="164">
        <f>SUM(V140:V147)</f>
        <v>1.33</v>
      </c>
      <c r="W139" s="164"/>
      <c r="X139" s="164"/>
      <c r="AG139" t="s">
        <v>107</v>
      </c>
    </row>
    <row r="140" spans="1:60" ht="20.399999999999999" outlineLevel="1" x14ac:dyDescent="0.25">
      <c r="A140" s="177">
        <v>45</v>
      </c>
      <c r="B140" s="178" t="s">
        <v>276</v>
      </c>
      <c r="C140" s="187" t="s">
        <v>277</v>
      </c>
      <c r="D140" s="179" t="s">
        <v>252</v>
      </c>
      <c r="E140" s="180">
        <v>1</v>
      </c>
      <c r="F140" s="181"/>
      <c r="G140" s="182">
        <f t="shared" ref="G140:G147" si="0">ROUND(E140*F140,2)</f>
        <v>0</v>
      </c>
      <c r="H140" s="159">
        <v>0</v>
      </c>
      <c r="I140" s="158">
        <f t="shared" ref="I140:I147" si="1">ROUND(E140*H140,2)</f>
        <v>0</v>
      </c>
      <c r="J140" s="159">
        <v>6000</v>
      </c>
      <c r="K140" s="158">
        <f t="shared" ref="K140:K147" si="2">ROUND(E140*J140,2)</f>
        <v>6000</v>
      </c>
      <c r="L140" s="158">
        <v>21</v>
      </c>
      <c r="M140" s="158">
        <f t="shared" ref="M140:M147" si="3">G140*(1+L140/100)</f>
        <v>0</v>
      </c>
      <c r="N140" s="158">
        <v>0</v>
      </c>
      <c r="O140" s="158">
        <f t="shared" ref="O140:O147" si="4">ROUND(E140*N140,2)</f>
        <v>0</v>
      </c>
      <c r="P140" s="158">
        <v>0</v>
      </c>
      <c r="Q140" s="158">
        <f t="shared" ref="Q140:Q147" si="5">ROUND(E140*P140,2)</f>
        <v>0</v>
      </c>
      <c r="R140" s="158"/>
      <c r="S140" s="158" t="s">
        <v>131</v>
      </c>
      <c r="T140" s="158" t="s">
        <v>112</v>
      </c>
      <c r="U140" s="158">
        <v>0.49</v>
      </c>
      <c r="V140" s="158">
        <f t="shared" ref="V140:V147" si="6">ROUND(E140*U140,2)</f>
        <v>0.49</v>
      </c>
      <c r="W140" s="158"/>
      <c r="X140" s="158" t="s">
        <v>113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114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77">
        <v>46</v>
      </c>
      <c r="B141" s="178" t="s">
        <v>278</v>
      </c>
      <c r="C141" s="187" t="s">
        <v>279</v>
      </c>
      <c r="D141" s="179" t="s">
        <v>152</v>
      </c>
      <c r="E141" s="180">
        <v>0.20694000000000001</v>
      </c>
      <c r="F141" s="181"/>
      <c r="G141" s="182">
        <f t="shared" si="0"/>
        <v>0</v>
      </c>
      <c r="H141" s="159">
        <v>0</v>
      </c>
      <c r="I141" s="158">
        <f t="shared" si="1"/>
        <v>0</v>
      </c>
      <c r="J141" s="159">
        <v>168.5</v>
      </c>
      <c r="K141" s="158">
        <f t="shared" si="2"/>
        <v>34.869999999999997</v>
      </c>
      <c r="L141" s="158">
        <v>21</v>
      </c>
      <c r="M141" s="158">
        <f t="shared" si="3"/>
        <v>0</v>
      </c>
      <c r="N141" s="158">
        <v>0</v>
      </c>
      <c r="O141" s="158">
        <f t="shared" si="4"/>
        <v>0</v>
      </c>
      <c r="P141" s="158">
        <v>0</v>
      </c>
      <c r="Q141" s="158">
        <f t="shared" si="5"/>
        <v>0</v>
      </c>
      <c r="R141" s="158"/>
      <c r="S141" s="158" t="s">
        <v>111</v>
      </c>
      <c r="T141" s="158" t="s">
        <v>111</v>
      </c>
      <c r="U141" s="158">
        <v>0.27700000000000002</v>
      </c>
      <c r="V141" s="158">
        <f t="shared" si="6"/>
        <v>0.06</v>
      </c>
      <c r="W141" s="158"/>
      <c r="X141" s="158" t="s">
        <v>280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77">
        <v>47</v>
      </c>
      <c r="B142" s="178" t="s">
        <v>282</v>
      </c>
      <c r="C142" s="187" t="s">
        <v>283</v>
      </c>
      <c r="D142" s="179" t="s">
        <v>152</v>
      </c>
      <c r="E142" s="180">
        <v>0.20694000000000001</v>
      </c>
      <c r="F142" s="181"/>
      <c r="G142" s="182">
        <f t="shared" si="0"/>
        <v>0</v>
      </c>
      <c r="H142" s="159">
        <v>0</v>
      </c>
      <c r="I142" s="158">
        <f t="shared" si="1"/>
        <v>0</v>
      </c>
      <c r="J142" s="159">
        <v>706</v>
      </c>
      <c r="K142" s="158">
        <f t="shared" si="2"/>
        <v>146.1</v>
      </c>
      <c r="L142" s="158">
        <v>21</v>
      </c>
      <c r="M142" s="158">
        <f t="shared" si="3"/>
        <v>0</v>
      </c>
      <c r="N142" s="158">
        <v>0</v>
      </c>
      <c r="O142" s="158">
        <f t="shared" si="4"/>
        <v>0</v>
      </c>
      <c r="P142" s="158">
        <v>0</v>
      </c>
      <c r="Q142" s="158">
        <f t="shared" si="5"/>
        <v>0</v>
      </c>
      <c r="R142" s="158"/>
      <c r="S142" s="158" t="s">
        <v>111</v>
      </c>
      <c r="T142" s="158" t="s">
        <v>111</v>
      </c>
      <c r="U142" s="158">
        <v>2.0089999999999999</v>
      </c>
      <c r="V142" s="158">
        <f t="shared" si="6"/>
        <v>0.42</v>
      </c>
      <c r="W142" s="158"/>
      <c r="X142" s="158" t="s">
        <v>280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281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77">
        <v>48</v>
      </c>
      <c r="B143" s="178" t="s">
        <v>284</v>
      </c>
      <c r="C143" s="187" t="s">
        <v>285</v>
      </c>
      <c r="D143" s="179" t="s">
        <v>152</v>
      </c>
      <c r="E143" s="180">
        <v>0.20694000000000001</v>
      </c>
      <c r="F143" s="181"/>
      <c r="G143" s="182">
        <f t="shared" si="0"/>
        <v>0</v>
      </c>
      <c r="H143" s="159">
        <v>0</v>
      </c>
      <c r="I143" s="158">
        <f t="shared" si="1"/>
        <v>0</v>
      </c>
      <c r="J143" s="159">
        <v>234.5</v>
      </c>
      <c r="K143" s="158">
        <f t="shared" si="2"/>
        <v>48.53</v>
      </c>
      <c r="L143" s="158">
        <v>21</v>
      </c>
      <c r="M143" s="158">
        <f t="shared" si="3"/>
        <v>0</v>
      </c>
      <c r="N143" s="158">
        <v>0</v>
      </c>
      <c r="O143" s="158">
        <f t="shared" si="4"/>
        <v>0</v>
      </c>
      <c r="P143" s="158">
        <v>0</v>
      </c>
      <c r="Q143" s="158">
        <f t="shared" si="5"/>
        <v>0</v>
      </c>
      <c r="R143" s="158"/>
      <c r="S143" s="158" t="s">
        <v>111</v>
      </c>
      <c r="T143" s="158" t="s">
        <v>111</v>
      </c>
      <c r="U143" s="158">
        <v>0.49</v>
      </c>
      <c r="V143" s="158">
        <f t="shared" si="6"/>
        <v>0.1</v>
      </c>
      <c r="W143" s="158"/>
      <c r="X143" s="158" t="s">
        <v>280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281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77">
        <v>49</v>
      </c>
      <c r="B144" s="178" t="s">
        <v>286</v>
      </c>
      <c r="C144" s="187" t="s">
        <v>287</v>
      </c>
      <c r="D144" s="179" t="s">
        <v>152</v>
      </c>
      <c r="E144" s="180">
        <v>4.1387700000000001</v>
      </c>
      <c r="F144" s="181"/>
      <c r="G144" s="182">
        <f t="shared" si="0"/>
        <v>0</v>
      </c>
      <c r="H144" s="159">
        <v>0</v>
      </c>
      <c r="I144" s="158">
        <f t="shared" si="1"/>
        <v>0</v>
      </c>
      <c r="J144" s="159">
        <v>16</v>
      </c>
      <c r="K144" s="158">
        <f t="shared" si="2"/>
        <v>66.22</v>
      </c>
      <c r="L144" s="158">
        <v>21</v>
      </c>
      <c r="M144" s="158">
        <f t="shared" si="3"/>
        <v>0</v>
      </c>
      <c r="N144" s="158">
        <v>0</v>
      </c>
      <c r="O144" s="158">
        <f t="shared" si="4"/>
        <v>0</v>
      </c>
      <c r="P144" s="158">
        <v>0</v>
      </c>
      <c r="Q144" s="158">
        <f t="shared" si="5"/>
        <v>0</v>
      </c>
      <c r="R144" s="158"/>
      <c r="S144" s="158" t="s">
        <v>111</v>
      </c>
      <c r="T144" s="158" t="s">
        <v>111</v>
      </c>
      <c r="U144" s="158">
        <v>0</v>
      </c>
      <c r="V144" s="158">
        <f t="shared" si="6"/>
        <v>0</v>
      </c>
      <c r="W144" s="158"/>
      <c r="X144" s="158" t="s">
        <v>280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281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77">
        <v>50</v>
      </c>
      <c r="B145" s="178" t="s">
        <v>288</v>
      </c>
      <c r="C145" s="187" t="s">
        <v>289</v>
      </c>
      <c r="D145" s="179" t="s">
        <v>152</v>
      </c>
      <c r="E145" s="180">
        <v>0.20694000000000001</v>
      </c>
      <c r="F145" s="181"/>
      <c r="G145" s="182">
        <f t="shared" si="0"/>
        <v>0</v>
      </c>
      <c r="H145" s="159">
        <v>0</v>
      </c>
      <c r="I145" s="158">
        <f t="shared" si="1"/>
        <v>0</v>
      </c>
      <c r="J145" s="159">
        <v>331</v>
      </c>
      <c r="K145" s="158">
        <f t="shared" si="2"/>
        <v>68.5</v>
      </c>
      <c r="L145" s="158">
        <v>21</v>
      </c>
      <c r="M145" s="158">
        <f t="shared" si="3"/>
        <v>0</v>
      </c>
      <c r="N145" s="158">
        <v>0</v>
      </c>
      <c r="O145" s="158">
        <f t="shared" si="4"/>
        <v>0</v>
      </c>
      <c r="P145" s="158">
        <v>0</v>
      </c>
      <c r="Q145" s="158">
        <f t="shared" si="5"/>
        <v>0</v>
      </c>
      <c r="R145" s="158"/>
      <c r="S145" s="158" t="s">
        <v>111</v>
      </c>
      <c r="T145" s="158" t="s">
        <v>111</v>
      </c>
      <c r="U145" s="158">
        <v>0.94199999999999995</v>
      </c>
      <c r="V145" s="158">
        <f t="shared" si="6"/>
        <v>0.19</v>
      </c>
      <c r="W145" s="158"/>
      <c r="X145" s="158" t="s">
        <v>280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281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77">
        <v>51</v>
      </c>
      <c r="B146" s="178" t="s">
        <v>290</v>
      </c>
      <c r="C146" s="187" t="s">
        <v>291</v>
      </c>
      <c r="D146" s="179" t="s">
        <v>152</v>
      </c>
      <c r="E146" s="180">
        <v>0.62082000000000004</v>
      </c>
      <c r="F146" s="181"/>
      <c r="G146" s="182">
        <f t="shared" si="0"/>
        <v>0</v>
      </c>
      <c r="H146" s="159">
        <v>0</v>
      </c>
      <c r="I146" s="158">
        <f t="shared" si="1"/>
        <v>0</v>
      </c>
      <c r="J146" s="159">
        <v>36.9</v>
      </c>
      <c r="K146" s="158">
        <f t="shared" si="2"/>
        <v>22.91</v>
      </c>
      <c r="L146" s="158">
        <v>21</v>
      </c>
      <c r="M146" s="158">
        <f t="shared" si="3"/>
        <v>0</v>
      </c>
      <c r="N146" s="158">
        <v>0</v>
      </c>
      <c r="O146" s="158">
        <f t="shared" si="4"/>
        <v>0</v>
      </c>
      <c r="P146" s="158">
        <v>0</v>
      </c>
      <c r="Q146" s="158">
        <f t="shared" si="5"/>
        <v>0</v>
      </c>
      <c r="R146" s="158"/>
      <c r="S146" s="158" t="s">
        <v>111</v>
      </c>
      <c r="T146" s="158" t="s">
        <v>111</v>
      </c>
      <c r="U146" s="158">
        <v>0.105</v>
      </c>
      <c r="V146" s="158">
        <f t="shared" si="6"/>
        <v>7.0000000000000007E-2</v>
      </c>
      <c r="W146" s="158"/>
      <c r="X146" s="158" t="s">
        <v>280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281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77">
        <v>52</v>
      </c>
      <c r="B147" s="178" t="s">
        <v>292</v>
      </c>
      <c r="C147" s="187" t="s">
        <v>293</v>
      </c>
      <c r="D147" s="179" t="s">
        <v>152</v>
      </c>
      <c r="E147" s="180">
        <v>0.20694000000000001</v>
      </c>
      <c r="F147" s="181"/>
      <c r="G147" s="182">
        <f t="shared" si="0"/>
        <v>0</v>
      </c>
      <c r="H147" s="159">
        <v>0</v>
      </c>
      <c r="I147" s="158">
        <f t="shared" si="1"/>
        <v>0</v>
      </c>
      <c r="J147" s="159">
        <v>3500</v>
      </c>
      <c r="K147" s="158">
        <f t="shared" si="2"/>
        <v>724.29</v>
      </c>
      <c r="L147" s="158">
        <v>21</v>
      </c>
      <c r="M147" s="158">
        <f t="shared" si="3"/>
        <v>0</v>
      </c>
      <c r="N147" s="158">
        <v>0</v>
      </c>
      <c r="O147" s="158">
        <f t="shared" si="4"/>
        <v>0</v>
      </c>
      <c r="P147" s="158">
        <v>0</v>
      </c>
      <c r="Q147" s="158">
        <f t="shared" si="5"/>
        <v>0</v>
      </c>
      <c r="R147" s="158"/>
      <c r="S147" s="158" t="s">
        <v>111</v>
      </c>
      <c r="T147" s="158" t="s">
        <v>112</v>
      </c>
      <c r="U147" s="158">
        <v>0</v>
      </c>
      <c r="V147" s="158">
        <f t="shared" si="6"/>
        <v>0</v>
      </c>
      <c r="W147" s="158"/>
      <c r="X147" s="158" t="s">
        <v>280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5">
      <c r="A148" s="165" t="s">
        <v>106</v>
      </c>
      <c r="B148" s="166" t="s">
        <v>79</v>
      </c>
      <c r="C148" s="184" t="s">
        <v>30</v>
      </c>
      <c r="D148" s="167"/>
      <c r="E148" s="168"/>
      <c r="F148" s="169"/>
      <c r="G148" s="170">
        <f>SUMIF(AG149:AG153,"&lt;&gt;NOR",G149:G153)</f>
        <v>0</v>
      </c>
      <c r="H148" s="164"/>
      <c r="I148" s="164">
        <f>SUM(I149:I153)</f>
        <v>0</v>
      </c>
      <c r="J148" s="164"/>
      <c r="K148" s="164">
        <f>SUM(K149:K153)</f>
        <v>9700</v>
      </c>
      <c r="L148" s="164"/>
      <c r="M148" s="164">
        <f>SUM(M149:M153)</f>
        <v>0</v>
      </c>
      <c r="N148" s="164"/>
      <c r="O148" s="164">
        <f>SUM(O149:O153)</f>
        <v>0</v>
      </c>
      <c r="P148" s="164"/>
      <c r="Q148" s="164">
        <f>SUM(Q149:Q153)</f>
        <v>0</v>
      </c>
      <c r="R148" s="164"/>
      <c r="S148" s="164"/>
      <c r="T148" s="164"/>
      <c r="U148" s="164"/>
      <c r="V148" s="164">
        <f>SUM(V149:V153)</f>
        <v>0</v>
      </c>
      <c r="W148" s="164"/>
      <c r="X148" s="164"/>
      <c r="AG148" t="s">
        <v>107</v>
      </c>
    </row>
    <row r="149" spans="1:60" outlineLevel="1" x14ac:dyDescent="0.25">
      <c r="A149" s="177">
        <v>53</v>
      </c>
      <c r="B149" s="178" t="s">
        <v>294</v>
      </c>
      <c r="C149" s="187" t="s">
        <v>295</v>
      </c>
      <c r="D149" s="179" t="s">
        <v>274</v>
      </c>
      <c r="E149" s="180">
        <v>1</v>
      </c>
      <c r="F149" s="181"/>
      <c r="G149" s="182">
        <f>ROUND(E149*F149,2)</f>
        <v>0</v>
      </c>
      <c r="H149" s="159">
        <v>0</v>
      </c>
      <c r="I149" s="158">
        <f>ROUND(E149*H149,2)</f>
        <v>0</v>
      </c>
      <c r="J149" s="159">
        <v>3000</v>
      </c>
      <c r="K149" s="158">
        <f>ROUND(E149*J149,2)</f>
        <v>3000</v>
      </c>
      <c r="L149" s="158">
        <v>21</v>
      </c>
      <c r="M149" s="158">
        <f>G149*(1+L149/100)</f>
        <v>0</v>
      </c>
      <c r="N149" s="158">
        <v>0</v>
      </c>
      <c r="O149" s="158">
        <f>ROUND(E149*N149,2)</f>
        <v>0</v>
      </c>
      <c r="P149" s="158">
        <v>0</v>
      </c>
      <c r="Q149" s="158">
        <f>ROUND(E149*P149,2)</f>
        <v>0</v>
      </c>
      <c r="R149" s="158"/>
      <c r="S149" s="158" t="s">
        <v>131</v>
      </c>
      <c r="T149" s="158" t="s">
        <v>112</v>
      </c>
      <c r="U149" s="158">
        <v>0</v>
      </c>
      <c r="V149" s="158">
        <f>ROUND(E149*U149,2)</f>
        <v>0</v>
      </c>
      <c r="W149" s="158"/>
      <c r="X149" s="158" t="s">
        <v>296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297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77">
        <v>54</v>
      </c>
      <c r="B150" s="178" t="s">
        <v>298</v>
      </c>
      <c r="C150" s="187" t="s">
        <v>299</v>
      </c>
      <c r="D150" s="179" t="s">
        <v>274</v>
      </c>
      <c r="E150" s="180">
        <v>1</v>
      </c>
      <c r="F150" s="181"/>
      <c r="G150" s="182">
        <f>ROUND(E150*F150,2)</f>
        <v>0</v>
      </c>
      <c r="H150" s="159">
        <v>0</v>
      </c>
      <c r="I150" s="158">
        <f>ROUND(E150*H150,2)</f>
        <v>0</v>
      </c>
      <c r="J150" s="159">
        <v>3000</v>
      </c>
      <c r="K150" s="158">
        <f>ROUND(E150*J150,2)</f>
        <v>3000</v>
      </c>
      <c r="L150" s="158">
        <v>21</v>
      </c>
      <c r="M150" s="158">
        <f>G150*(1+L150/100)</f>
        <v>0</v>
      </c>
      <c r="N150" s="158">
        <v>0</v>
      </c>
      <c r="O150" s="158">
        <f>ROUND(E150*N150,2)</f>
        <v>0</v>
      </c>
      <c r="P150" s="158">
        <v>0</v>
      </c>
      <c r="Q150" s="158">
        <f>ROUND(E150*P150,2)</f>
        <v>0</v>
      </c>
      <c r="R150" s="158"/>
      <c r="S150" s="158" t="s">
        <v>131</v>
      </c>
      <c r="T150" s="158" t="s">
        <v>112</v>
      </c>
      <c r="U150" s="158">
        <v>0</v>
      </c>
      <c r="V150" s="158">
        <f>ROUND(E150*U150,2)</f>
        <v>0</v>
      </c>
      <c r="W150" s="158"/>
      <c r="X150" s="158" t="s">
        <v>296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297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77">
        <v>55</v>
      </c>
      <c r="B151" s="178" t="s">
        <v>300</v>
      </c>
      <c r="C151" s="187" t="s">
        <v>301</v>
      </c>
      <c r="D151" s="179" t="s">
        <v>274</v>
      </c>
      <c r="E151" s="180">
        <v>1</v>
      </c>
      <c r="F151" s="181"/>
      <c r="G151" s="182">
        <f>ROUND(E151*F151,2)</f>
        <v>0</v>
      </c>
      <c r="H151" s="159">
        <v>0</v>
      </c>
      <c r="I151" s="158">
        <f>ROUND(E151*H151,2)</f>
        <v>0</v>
      </c>
      <c r="J151" s="159">
        <v>2000</v>
      </c>
      <c r="K151" s="158">
        <f>ROUND(E151*J151,2)</f>
        <v>2000</v>
      </c>
      <c r="L151" s="158">
        <v>21</v>
      </c>
      <c r="M151" s="158">
        <f>G151*(1+L151/100)</f>
        <v>0</v>
      </c>
      <c r="N151" s="158">
        <v>0</v>
      </c>
      <c r="O151" s="158">
        <f>ROUND(E151*N151,2)</f>
        <v>0</v>
      </c>
      <c r="P151" s="158">
        <v>0</v>
      </c>
      <c r="Q151" s="158">
        <f>ROUND(E151*P151,2)</f>
        <v>0</v>
      </c>
      <c r="R151" s="158"/>
      <c r="S151" s="158" t="s">
        <v>131</v>
      </c>
      <c r="T151" s="158" t="s">
        <v>112</v>
      </c>
      <c r="U151" s="158">
        <v>0</v>
      </c>
      <c r="V151" s="158">
        <f>ROUND(E151*U151,2)</f>
        <v>0</v>
      </c>
      <c r="W151" s="158"/>
      <c r="X151" s="158" t="s">
        <v>296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297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77">
        <v>56</v>
      </c>
      <c r="B152" s="178" t="s">
        <v>302</v>
      </c>
      <c r="C152" s="187" t="s">
        <v>303</v>
      </c>
      <c r="D152" s="179" t="s">
        <v>274</v>
      </c>
      <c r="E152" s="180">
        <v>1</v>
      </c>
      <c r="F152" s="181"/>
      <c r="G152" s="182">
        <f>ROUND(E152*F152,2)</f>
        <v>0</v>
      </c>
      <c r="H152" s="159">
        <v>0</v>
      </c>
      <c r="I152" s="158">
        <f>ROUND(E152*H152,2)</f>
        <v>0</v>
      </c>
      <c r="J152" s="159">
        <v>200</v>
      </c>
      <c r="K152" s="158">
        <f>ROUND(E152*J152,2)</f>
        <v>200</v>
      </c>
      <c r="L152" s="158">
        <v>21</v>
      </c>
      <c r="M152" s="158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131</v>
      </c>
      <c r="T152" s="158" t="s">
        <v>112</v>
      </c>
      <c r="U152" s="158">
        <v>0</v>
      </c>
      <c r="V152" s="158">
        <f>ROUND(E152*U152,2)</f>
        <v>0</v>
      </c>
      <c r="W152" s="158"/>
      <c r="X152" s="158" t="s">
        <v>296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297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71">
        <v>57</v>
      </c>
      <c r="B153" s="172" t="s">
        <v>304</v>
      </c>
      <c r="C153" s="185" t="s">
        <v>305</v>
      </c>
      <c r="D153" s="173" t="s">
        <v>274</v>
      </c>
      <c r="E153" s="174">
        <v>1</v>
      </c>
      <c r="F153" s="175"/>
      <c r="G153" s="176">
        <f>ROUND(E153*F153,2)</f>
        <v>0</v>
      </c>
      <c r="H153" s="159">
        <v>0</v>
      </c>
      <c r="I153" s="158">
        <f>ROUND(E153*H153,2)</f>
        <v>0</v>
      </c>
      <c r="J153" s="159">
        <v>1500</v>
      </c>
      <c r="K153" s="158">
        <f>ROUND(E153*J153,2)</f>
        <v>1500</v>
      </c>
      <c r="L153" s="158">
        <v>21</v>
      </c>
      <c r="M153" s="158">
        <f>G153*(1+L153/100)</f>
        <v>0</v>
      </c>
      <c r="N153" s="158">
        <v>0</v>
      </c>
      <c r="O153" s="158">
        <f>ROUND(E153*N153,2)</f>
        <v>0</v>
      </c>
      <c r="P153" s="158">
        <v>0</v>
      </c>
      <c r="Q153" s="158">
        <f>ROUND(E153*P153,2)</f>
        <v>0</v>
      </c>
      <c r="R153" s="158"/>
      <c r="S153" s="158" t="s">
        <v>131</v>
      </c>
      <c r="T153" s="158" t="s">
        <v>112</v>
      </c>
      <c r="U153" s="158">
        <v>0</v>
      </c>
      <c r="V153" s="158">
        <f>ROUND(E153*U153,2)</f>
        <v>0</v>
      </c>
      <c r="W153" s="158"/>
      <c r="X153" s="158" t="s">
        <v>296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297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5">
      <c r="A154" s="3"/>
      <c r="B154" s="4"/>
      <c r="C154" s="190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v>15</v>
      </c>
      <c r="AF154">
        <v>21</v>
      </c>
      <c r="AG154" t="s">
        <v>93</v>
      </c>
    </row>
    <row r="155" spans="1:60" x14ac:dyDescent="0.25">
      <c r="A155" s="152"/>
      <c r="B155" s="153" t="s">
        <v>31</v>
      </c>
      <c r="C155" s="191"/>
      <c r="D155" s="154"/>
      <c r="E155" s="155"/>
      <c r="F155" s="155"/>
      <c r="G155" s="183">
        <f>G8+G21+G24+G31+G34+G38+G40+G54+G101+G122+G124+G132+G139+G148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f>SUMIF(L7:L153,AE154,G7:G153)</f>
        <v>0</v>
      </c>
      <c r="AF155">
        <f>SUMIF(L7:L153,AF154,G7:G153)</f>
        <v>0</v>
      </c>
      <c r="AG155" t="s">
        <v>306</v>
      </c>
    </row>
    <row r="156" spans="1:60" x14ac:dyDescent="0.25">
      <c r="A156" s="3"/>
      <c r="B156" s="4"/>
      <c r="C156" s="190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3"/>
      <c r="B157" s="4"/>
      <c r="C157" s="190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A158" s="250" t="s">
        <v>307</v>
      </c>
      <c r="B158" s="250"/>
      <c r="C158" s="251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5">
      <c r="A159" s="252"/>
      <c r="B159" s="253"/>
      <c r="C159" s="254"/>
      <c r="D159" s="253"/>
      <c r="E159" s="253"/>
      <c r="F159" s="253"/>
      <c r="G159" s="25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G159" t="s">
        <v>308</v>
      </c>
    </row>
    <row r="160" spans="1:60" x14ac:dyDescent="0.25">
      <c r="A160" s="256"/>
      <c r="B160" s="257"/>
      <c r="C160" s="258"/>
      <c r="D160" s="257"/>
      <c r="E160" s="257"/>
      <c r="F160" s="257"/>
      <c r="G160" s="259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256"/>
      <c r="B161" s="257"/>
      <c r="C161" s="258"/>
      <c r="D161" s="257"/>
      <c r="E161" s="257"/>
      <c r="F161" s="257"/>
      <c r="G161" s="259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256"/>
      <c r="B162" s="257"/>
      <c r="C162" s="258"/>
      <c r="D162" s="257"/>
      <c r="E162" s="257"/>
      <c r="F162" s="257"/>
      <c r="G162" s="259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260"/>
      <c r="B163" s="261"/>
      <c r="C163" s="262"/>
      <c r="D163" s="261"/>
      <c r="E163" s="261"/>
      <c r="F163" s="261"/>
      <c r="G163" s="26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3"/>
      <c r="B164" s="4"/>
      <c r="C164" s="19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5">
      <c r="C165" s="192"/>
      <c r="D165" s="10"/>
      <c r="AG165" t="s">
        <v>309</v>
      </c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2A82-FF06-424C-BA68-7842E91BA81D}">
  <sheetPr>
    <outlinePr summaryBelow="0"/>
  </sheetPr>
  <dimension ref="A1:BH5000"/>
  <sheetViews>
    <sheetView workbookViewId="0">
      <pane ySplit="7" topLeftCell="A8" activePane="bottomLeft" state="frozen"/>
      <selection pane="bottomLeft" activeCell="Z14" sqref="Z14"/>
    </sheetView>
  </sheetViews>
  <sheetFormatPr defaultRowHeight="13.2" outlineLevelRow="1" x14ac:dyDescent="0.25"/>
  <cols>
    <col min="1" max="1" width="3.44140625" customWidth="1"/>
    <col min="2" max="2" width="12.6640625" style="123" customWidth="1"/>
    <col min="3" max="3" width="38.33203125" style="12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7</v>
      </c>
      <c r="B1" s="243"/>
      <c r="C1" s="243"/>
      <c r="D1" s="243"/>
      <c r="E1" s="243"/>
      <c r="F1" s="243"/>
      <c r="G1" s="243"/>
      <c r="AG1" t="s">
        <v>81</v>
      </c>
    </row>
    <row r="2" spans="1:60" ht="25.05" customHeight="1" x14ac:dyDescent="0.25">
      <c r="A2" s="141" t="s">
        <v>8</v>
      </c>
      <c r="B2" s="49"/>
      <c r="C2" s="244" t="s">
        <v>374</v>
      </c>
      <c r="D2" s="245"/>
      <c r="E2" s="245"/>
      <c r="F2" s="245"/>
      <c r="G2" s="246"/>
      <c r="AG2" t="s">
        <v>82</v>
      </c>
    </row>
    <row r="3" spans="1:60" ht="25.05" customHeight="1" x14ac:dyDescent="0.25">
      <c r="A3" s="141" t="s">
        <v>9</v>
      </c>
      <c r="B3" s="49"/>
      <c r="C3" s="244" t="s">
        <v>43</v>
      </c>
      <c r="D3" s="245"/>
      <c r="E3" s="245"/>
      <c r="F3" s="245"/>
      <c r="G3" s="246"/>
      <c r="AC3" s="123" t="s">
        <v>82</v>
      </c>
      <c r="AG3" t="s">
        <v>83</v>
      </c>
    </row>
    <row r="4" spans="1:60" ht="25.05" customHeight="1" x14ac:dyDescent="0.25">
      <c r="A4" s="142" t="s">
        <v>10</v>
      </c>
      <c r="B4" s="143" t="s">
        <v>375</v>
      </c>
      <c r="C4" s="247" t="s">
        <v>47</v>
      </c>
      <c r="D4" s="248"/>
      <c r="E4" s="248"/>
      <c r="F4" s="248"/>
      <c r="G4" s="249"/>
      <c r="AG4" t="s">
        <v>84</v>
      </c>
    </row>
    <row r="5" spans="1:60" x14ac:dyDescent="0.25">
      <c r="D5" s="10"/>
    </row>
    <row r="6" spans="1:60" ht="39.6" x14ac:dyDescent="0.25">
      <c r="A6" s="145" t="s">
        <v>85</v>
      </c>
      <c r="B6" s="147" t="s">
        <v>86</v>
      </c>
      <c r="C6" s="147" t="s">
        <v>87</v>
      </c>
      <c r="D6" s="146" t="s">
        <v>88</v>
      </c>
      <c r="E6" s="145" t="s">
        <v>89</v>
      </c>
      <c r="F6" s="144" t="s">
        <v>90</v>
      </c>
      <c r="G6" s="145" t="s">
        <v>31</v>
      </c>
      <c r="H6" s="148" t="s">
        <v>32</v>
      </c>
      <c r="I6" s="148" t="s">
        <v>91</v>
      </c>
      <c r="J6" s="148" t="s">
        <v>33</v>
      </c>
      <c r="K6" s="148" t="s">
        <v>92</v>
      </c>
      <c r="L6" s="148" t="s">
        <v>93</v>
      </c>
      <c r="M6" s="148" t="s">
        <v>94</v>
      </c>
      <c r="N6" s="148" t="s">
        <v>95</v>
      </c>
      <c r="O6" s="148" t="s">
        <v>96</v>
      </c>
      <c r="P6" s="148" t="s">
        <v>97</v>
      </c>
      <c r="Q6" s="148" t="s">
        <v>98</v>
      </c>
      <c r="R6" s="148" t="s">
        <v>99</v>
      </c>
      <c r="S6" s="148" t="s">
        <v>100</v>
      </c>
      <c r="T6" s="148" t="s">
        <v>101</v>
      </c>
      <c r="U6" s="148" t="s">
        <v>102</v>
      </c>
      <c r="V6" s="148" t="s">
        <v>103</v>
      </c>
      <c r="W6" s="148" t="s">
        <v>104</v>
      </c>
      <c r="X6" s="148" t="s">
        <v>105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5" t="s">
        <v>106</v>
      </c>
      <c r="B8" s="166" t="s">
        <v>52</v>
      </c>
      <c r="C8" s="184" t="s">
        <v>53</v>
      </c>
      <c r="D8" s="167"/>
      <c r="E8" s="168"/>
      <c r="F8" s="169"/>
      <c r="G8" s="170">
        <f>SUMIF(AG9:AG11,"&lt;&gt;NOR",G9:G11)</f>
        <v>0</v>
      </c>
      <c r="H8" s="164"/>
      <c r="I8" s="164">
        <f>SUM(I9:I11)</f>
        <v>0</v>
      </c>
      <c r="J8" s="164"/>
      <c r="K8" s="164">
        <f>SUM(K9:K11)</f>
        <v>13832.04</v>
      </c>
      <c r="L8" s="164"/>
      <c r="M8" s="164">
        <f>SUM(M9:M11)</f>
        <v>0</v>
      </c>
      <c r="N8" s="164"/>
      <c r="O8" s="164">
        <f>SUM(O9:O11)</f>
        <v>0.43</v>
      </c>
      <c r="P8" s="164"/>
      <c r="Q8" s="164">
        <f>SUM(Q9:Q11)</f>
        <v>0</v>
      </c>
      <c r="R8" s="164"/>
      <c r="S8" s="164"/>
      <c r="T8" s="164"/>
      <c r="U8" s="164"/>
      <c r="V8" s="164">
        <f>SUM(V9:V11)</f>
        <v>12.86</v>
      </c>
      <c r="W8" s="164"/>
      <c r="X8" s="164"/>
      <c r="AG8" t="s">
        <v>107</v>
      </c>
    </row>
    <row r="9" spans="1:60" ht="20.399999999999999" outlineLevel="1" x14ac:dyDescent="0.25">
      <c r="A9" s="171">
        <v>1</v>
      </c>
      <c r="B9" s="172" t="s">
        <v>310</v>
      </c>
      <c r="C9" s="185" t="s">
        <v>311</v>
      </c>
      <c r="D9" s="173" t="s">
        <v>110</v>
      </c>
      <c r="E9" s="174">
        <v>9.0789000000000009</v>
      </c>
      <c r="F9" s="175"/>
      <c r="G9" s="176">
        <f>ROUND(E9*F9,2)</f>
        <v>0</v>
      </c>
      <c r="H9" s="159">
        <v>0</v>
      </c>
      <c r="I9" s="158">
        <f>ROUND(E9*H9,2)</f>
        <v>0</v>
      </c>
      <c r="J9" s="159">
        <v>1458</v>
      </c>
      <c r="K9" s="158">
        <f>ROUND(E9*J9,2)</f>
        <v>13237.04</v>
      </c>
      <c r="L9" s="158">
        <v>21</v>
      </c>
      <c r="M9" s="158">
        <f>G9*(1+L9/100)</f>
        <v>0</v>
      </c>
      <c r="N9" s="158">
        <v>4.768E-2</v>
      </c>
      <c r="O9" s="158">
        <f>ROUND(E9*N9,2)</f>
        <v>0.43</v>
      </c>
      <c r="P9" s="158">
        <v>0</v>
      </c>
      <c r="Q9" s="158">
        <f>ROUND(E9*P9,2)</f>
        <v>0</v>
      </c>
      <c r="R9" s="158"/>
      <c r="S9" s="158" t="s">
        <v>131</v>
      </c>
      <c r="T9" s="158" t="s">
        <v>111</v>
      </c>
      <c r="U9" s="158">
        <v>1.2869999999999999</v>
      </c>
      <c r="V9" s="158">
        <f>ROUND(E9*U9,2)</f>
        <v>11.68</v>
      </c>
      <c r="W9" s="158"/>
      <c r="X9" s="158" t="s">
        <v>113</v>
      </c>
      <c r="Y9" s="149"/>
      <c r="Z9" s="149"/>
      <c r="AA9" s="149"/>
      <c r="AB9" s="149"/>
      <c r="AC9" s="149"/>
      <c r="AD9" s="149"/>
      <c r="AE9" s="149"/>
      <c r="AF9" s="149"/>
      <c r="AG9" s="149" t="s">
        <v>114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86" t="s">
        <v>312</v>
      </c>
      <c r="D10" s="160"/>
      <c r="E10" s="161">
        <v>9.0789000000000009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116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0.399999999999999" outlineLevel="1" x14ac:dyDescent="0.25">
      <c r="A11" s="177">
        <v>2</v>
      </c>
      <c r="B11" s="178" t="s">
        <v>132</v>
      </c>
      <c r="C11" s="187" t="s">
        <v>133</v>
      </c>
      <c r="D11" s="179" t="s">
        <v>122</v>
      </c>
      <c r="E11" s="180">
        <v>2</v>
      </c>
      <c r="F11" s="181"/>
      <c r="G11" s="182">
        <f>ROUND(E11*F11,2)</f>
        <v>0</v>
      </c>
      <c r="H11" s="159">
        <v>0</v>
      </c>
      <c r="I11" s="158">
        <f>ROUND(E11*H11,2)</f>
        <v>0</v>
      </c>
      <c r="J11" s="159">
        <v>297.5</v>
      </c>
      <c r="K11" s="158">
        <f>ROUND(E11*J11,2)</f>
        <v>595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131</v>
      </c>
      <c r="T11" s="158" t="s">
        <v>111</v>
      </c>
      <c r="U11" s="158">
        <v>0.59</v>
      </c>
      <c r="V11" s="158">
        <f>ROUND(E11*U11,2)</f>
        <v>1.18</v>
      </c>
      <c r="W11" s="158"/>
      <c r="X11" s="158" t="s">
        <v>113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5">
      <c r="A12" s="165" t="s">
        <v>106</v>
      </c>
      <c r="B12" s="166" t="s">
        <v>58</v>
      </c>
      <c r="C12" s="184" t="s">
        <v>59</v>
      </c>
      <c r="D12" s="167"/>
      <c r="E12" s="168"/>
      <c r="F12" s="169"/>
      <c r="G12" s="170">
        <f>SUMIF(AG13:AG14,"&lt;&gt;NOR",G13:G14)</f>
        <v>0</v>
      </c>
      <c r="H12" s="164"/>
      <c r="I12" s="164">
        <f>SUM(I13:I14)</f>
        <v>593.38</v>
      </c>
      <c r="J12" s="164"/>
      <c r="K12" s="164">
        <f>SUM(K13:K14)</f>
        <v>1051.0999999999999</v>
      </c>
      <c r="L12" s="164"/>
      <c r="M12" s="164">
        <f>SUM(M13:M14)</f>
        <v>0</v>
      </c>
      <c r="N12" s="164"/>
      <c r="O12" s="164">
        <f>SUM(O13:O14)</f>
        <v>0.02</v>
      </c>
      <c r="P12" s="164"/>
      <c r="Q12" s="164">
        <f>SUM(Q13:Q14)</f>
        <v>0</v>
      </c>
      <c r="R12" s="164"/>
      <c r="S12" s="164"/>
      <c r="T12" s="164"/>
      <c r="U12" s="164"/>
      <c r="V12" s="164">
        <f>SUM(V13:V14)</f>
        <v>2.44</v>
      </c>
      <c r="W12" s="164"/>
      <c r="X12" s="164"/>
      <c r="AG12" t="s">
        <v>107</v>
      </c>
    </row>
    <row r="13" spans="1:60" outlineLevel="1" x14ac:dyDescent="0.25">
      <c r="A13" s="171">
        <v>3</v>
      </c>
      <c r="B13" s="172" t="s">
        <v>144</v>
      </c>
      <c r="C13" s="185" t="s">
        <v>145</v>
      </c>
      <c r="D13" s="173" t="s">
        <v>110</v>
      </c>
      <c r="E13" s="174">
        <v>11.42</v>
      </c>
      <c r="F13" s="175"/>
      <c r="G13" s="176">
        <f>ROUND(E13*F13,2)</f>
        <v>0</v>
      </c>
      <c r="H13" s="159">
        <v>51.96</v>
      </c>
      <c r="I13" s="158">
        <f>ROUND(E13*H13,2)</f>
        <v>593.38</v>
      </c>
      <c r="J13" s="159">
        <v>92.04</v>
      </c>
      <c r="K13" s="158">
        <f>ROUND(E13*J13,2)</f>
        <v>1051.0999999999999</v>
      </c>
      <c r="L13" s="158">
        <v>21</v>
      </c>
      <c r="M13" s="158">
        <f>G13*(1+L13/100)</f>
        <v>0</v>
      </c>
      <c r="N13" s="158">
        <v>1.58E-3</v>
      </c>
      <c r="O13" s="158">
        <f>ROUND(E13*N13,2)</f>
        <v>0.02</v>
      </c>
      <c r="P13" s="158">
        <v>0</v>
      </c>
      <c r="Q13" s="158">
        <f>ROUND(E13*P13,2)</f>
        <v>0</v>
      </c>
      <c r="R13" s="158"/>
      <c r="S13" s="158" t="s">
        <v>111</v>
      </c>
      <c r="T13" s="158" t="s">
        <v>111</v>
      </c>
      <c r="U13" s="158">
        <v>0.214</v>
      </c>
      <c r="V13" s="158">
        <f>ROUND(E13*U13,2)</f>
        <v>2.44</v>
      </c>
      <c r="W13" s="158"/>
      <c r="X13" s="158" t="s">
        <v>113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86" t="s">
        <v>313</v>
      </c>
      <c r="D14" s="160"/>
      <c r="E14" s="161">
        <v>11.42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116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6.4" x14ac:dyDescent="0.25">
      <c r="A15" s="165" t="s">
        <v>106</v>
      </c>
      <c r="B15" s="166" t="s">
        <v>60</v>
      </c>
      <c r="C15" s="184" t="s">
        <v>61</v>
      </c>
      <c r="D15" s="167"/>
      <c r="E15" s="168"/>
      <c r="F15" s="169"/>
      <c r="G15" s="170">
        <f>SUMIF(AG16:AG17,"&lt;&gt;NOR",G16:G17)</f>
        <v>0</v>
      </c>
      <c r="H15" s="164"/>
      <c r="I15" s="164">
        <f>SUM(I16:I17)</f>
        <v>57.43</v>
      </c>
      <c r="J15" s="164"/>
      <c r="K15" s="164">
        <f>SUM(K16:K17)</f>
        <v>4547.8900000000003</v>
      </c>
      <c r="L15" s="164"/>
      <c r="M15" s="164">
        <f>SUM(M16:M17)</f>
        <v>0</v>
      </c>
      <c r="N15" s="164"/>
      <c r="O15" s="164">
        <f>SUM(O16:O17)</f>
        <v>0</v>
      </c>
      <c r="P15" s="164"/>
      <c r="Q15" s="164">
        <f>SUM(Q16:Q17)</f>
        <v>0</v>
      </c>
      <c r="R15" s="164"/>
      <c r="S15" s="164"/>
      <c r="T15" s="164"/>
      <c r="U15" s="164"/>
      <c r="V15" s="164">
        <f>SUM(V16:V17)</f>
        <v>11.49</v>
      </c>
      <c r="W15" s="164"/>
      <c r="X15" s="164"/>
      <c r="AG15" t="s">
        <v>107</v>
      </c>
    </row>
    <row r="16" spans="1:60" outlineLevel="1" x14ac:dyDescent="0.25">
      <c r="A16" s="171">
        <v>4</v>
      </c>
      <c r="B16" s="172" t="s">
        <v>147</v>
      </c>
      <c r="C16" s="185" t="s">
        <v>148</v>
      </c>
      <c r="D16" s="173" t="s">
        <v>110</v>
      </c>
      <c r="E16" s="174">
        <v>37.29</v>
      </c>
      <c r="F16" s="175"/>
      <c r="G16" s="176">
        <f>ROUND(E16*F16,2)</f>
        <v>0</v>
      </c>
      <c r="H16" s="159">
        <v>1.54</v>
      </c>
      <c r="I16" s="158">
        <f>ROUND(E16*H16,2)</f>
        <v>57.43</v>
      </c>
      <c r="J16" s="159">
        <v>121.96</v>
      </c>
      <c r="K16" s="158">
        <f>ROUND(E16*J16,2)</f>
        <v>4547.8900000000003</v>
      </c>
      <c r="L16" s="158">
        <v>21</v>
      </c>
      <c r="M16" s="158">
        <f>G16*(1+L16/100)</f>
        <v>0</v>
      </c>
      <c r="N16" s="158">
        <v>4.0000000000000003E-5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111</v>
      </c>
      <c r="T16" s="158" t="s">
        <v>111</v>
      </c>
      <c r="U16" s="158">
        <v>0.308</v>
      </c>
      <c r="V16" s="158">
        <f>ROUND(E16*U16,2)</f>
        <v>11.49</v>
      </c>
      <c r="W16" s="158"/>
      <c r="X16" s="158" t="s">
        <v>113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114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86" t="s">
        <v>314</v>
      </c>
      <c r="D17" s="160"/>
      <c r="E17" s="161">
        <v>37.29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116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5">
      <c r="A18" s="165" t="s">
        <v>106</v>
      </c>
      <c r="B18" s="166" t="s">
        <v>62</v>
      </c>
      <c r="C18" s="184" t="s">
        <v>63</v>
      </c>
      <c r="D18" s="167"/>
      <c r="E18" s="168"/>
      <c r="F18" s="169"/>
      <c r="G18" s="170">
        <f>SUMIF(AG19:AG19,"&lt;&gt;NOR",G19:G19)</f>
        <v>0</v>
      </c>
      <c r="H18" s="164"/>
      <c r="I18" s="164">
        <f>SUM(I19:I19)</f>
        <v>0</v>
      </c>
      <c r="J18" s="164"/>
      <c r="K18" s="164">
        <f>SUM(K19:K19)</f>
        <v>600.80999999999995</v>
      </c>
      <c r="L18" s="164"/>
      <c r="M18" s="164">
        <f>SUM(M19:M19)</f>
        <v>0</v>
      </c>
      <c r="N18" s="164"/>
      <c r="O18" s="164">
        <f>SUM(O19:O19)</f>
        <v>0</v>
      </c>
      <c r="P18" s="164"/>
      <c r="Q18" s="164">
        <f>SUM(Q19:Q19)</f>
        <v>0</v>
      </c>
      <c r="R18" s="164"/>
      <c r="S18" s="164"/>
      <c r="T18" s="164"/>
      <c r="U18" s="164"/>
      <c r="V18" s="164">
        <f>SUM(V19:V19)</f>
        <v>1.43</v>
      </c>
      <c r="W18" s="164"/>
      <c r="X18" s="164"/>
      <c r="AG18" t="s">
        <v>107</v>
      </c>
    </row>
    <row r="19" spans="1:60" outlineLevel="1" x14ac:dyDescent="0.25">
      <c r="A19" s="177">
        <v>5</v>
      </c>
      <c r="B19" s="178" t="s">
        <v>150</v>
      </c>
      <c r="C19" s="187" t="s">
        <v>151</v>
      </c>
      <c r="D19" s="179" t="s">
        <v>152</v>
      </c>
      <c r="E19" s="180">
        <v>0.45241999999999999</v>
      </c>
      <c r="F19" s="181"/>
      <c r="G19" s="182">
        <f>ROUND(E19*F19,2)</f>
        <v>0</v>
      </c>
      <c r="H19" s="159">
        <v>0</v>
      </c>
      <c r="I19" s="158">
        <f>ROUND(E19*H19,2)</f>
        <v>0</v>
      </c>
      <c r="J19" s="159">
        <v>1328</v>
      </c>
      <c r="K19" s="158">
        <f>ROUND(E19*J19,2)</f>
        <v>600.80999999999995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111</v>
      </c>
      <c r="T19" s="158" t="s">
        <v>111</v>
      </c>
      <c r="U19" s="158">
        <v>3.15</v>
      </c>
      <c r="V19" s="158">
        <f>ROUND(E19*U19,2)</f>
        <v>1.43</v>
      </c>
      <c r="W19" s="158"/>
      <c r="X19" s="158" t="s">
        <v>153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5" t="s">
        <v>106</v>
      </c>
      <c r="B20" s="166" t="s">
        <v>64</v>
      </c>
      <c r="C20" s="184" t="s">
        <v>65</v>
      </c>
      <c r="D20" s="167"/>
      <c r="E20" s="168"/>
      <c r="F20" s="169"/>
      <c r="G20" s="170">
        <f>SUMIF(AG21:AG26,"&lt;&gt;NOR",G21:G26)</f>
        <v>0</v>
      </c>
      <c r="H20" s="164"/>
      <c r="I20" s="164">
        <f>SUM(I21:I26)</f>
        <v>0</v>
      </c>
      <c r="J20" s="164"/>
      <c r="K20" s="164">
        <f>SUM(K21:K26)</f>
        <v>4081.48</v>
      </c>
      <c r="L20" s="164"/>
      <c r="M20" s="164">
        <f>SUM(M21:M26)</f>
        <v>0</v>
      </c>
      <c r="N20" s="164"/>
      <c r="O20" s="164">
        <f>SUM(O21:O26)</f>
        <v>0</v>
      </c>
      <c r="P20" s="164"/>
      <c r="Q20" s="164">
        <f>SUM(Q21:Q26)</f>
        <v>0.15</v>
      </c>
      <c r="R20" s="164"/>
      <c r="S20" s="164"/>
      <c r="T20" s="164"/>
      <c r="U20" s="164"/>
      <c r="V20" s="164">
        <f>SUM(V21:V26)</f>
        <v>9.09</v>
      </c>
      <c r="W20" s="164"/>
      <c r="X20" s="164"/>
      <c r="AG20" t="s">
        <v>107</v>
      </c>
    </row>
    <row r="21" spans="1:60" outlineLevel="1" x14ac:dyDescent="0.25">
      <c r="A21" s="171">
        <v>6</v>
      </c>
      <c r="B21" s="172" t="s">
        <v>155</v>
      </c>
      <c r="C21" s="185" t="s">
        <v>156</v>
      </c>
      <c r="D21" s="173" t="s">
        <v>110</v>
      </c>
      <c r="E21" s="174">
        <v>9.0789000000000009</v>
      </c>
      <c r="F21" s="175"/>
      <c r="G21" s="176">
        <f>ROUND(E21*F21,2)</f>
        <v>0</v>
      </c>
      <c r="H21" s="159">
        <v>0</v>
      </c>
      <c r="I21" s="158">
        <f>ROUND(E21*H21,2)</f>
        <v>0</v>
      </c>
      <c r="J21" s="159">
        <v>55.2</v>
      </c>
      <c r="K21" s="158">
        <f>ROUND(E21*J21,2)</f>
        <v>501.16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1.6379999999999999E-2</v>
      </c>
      <c r="Q21" s="158">
        <f>ROUND(E21*P21,2)</f>
        <v>0.15</v>
      </c>
      <c r="R21" s="158"/>
      <c r="S21" s="158" t="s">
        <v>111</v>
      </c>
      <c r="T21" s="158" t="s">
        <v>111</v>
      </c>
      <c r="U21" s="158">
        <v>0.12</v>
      </c>
      <c r="V21" s="158">
        <f>ROUND(E21*U21,2)</f>
        <v>1.0900000000000001</v>
      </c>
      <c r="W21" s="158"/>
      <c r="X21" s="158" t="s">
        <v>113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114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86" t="s">
        <v>312</v>
      </c>
      <c r="D22" s="160"/>
      <c r="E22" s="161">
        <v>9.0789000000000009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116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1">
        <v>7</v>
      </c>
      <c r="B23" s="172" t="s">
        <v>161</v>
      </c>
      <c r="C23" s="185" t="s">
        <v>162</v>
      </c>
      <c r="D23" s="173" t="s">
        <v>163</v>
      </c>
      <c r="E23" s="174">
        <v>8</v>
      </c>
      <c r="F23" s="175"/>
      <c r="G23" s="176">
        <f>ROUND(E23*F23,2)</f>
        <v>0</v>
      </c>
      <c r="H23" s="159">
        <v>0</v>
      </c>
      <c r="I23" s="158">
        <f>ROUND(E23*H23,2)</f>
        <v>0</v>
      </c>
      <c r="J23" s="159">
        <v>440</v>
      </c>
      <c r="K23" s="158">
        <f>ROUND(E23*J23,2)</f>
        <v>3520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111</v>
      </c>
      <c r="T23" s="158" t="s">
        <v>111</v>
      </c>
      <c r="U23" s="158">
        <v>1</v>
      </c>
      <c r="V23" s="158">
        <f>ROUND(E23*U23,2)</f>
        <v>8</v>
      </c>
      <c r="W23" s="158"/>
      <c r="X23" s="158" t="s">
        <v>113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186" t="s">
        <v>315</v>
      </c>
      <c r="D24" s="160"/>
      <c r="E24" s="161">
        <v>8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116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86" t="s">
        <v>316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116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77">
        <v>8</v>
      </c>
      <c r="B26" s="178" t="s">
        <v>175</v>
      </c>
      <c r="C26" s="187" t="s">
        <v>176</v>
      </c>
      <c r="D26" s="179" t="s">
        <v>0</v>
      </c>
      <c r="E26" s="180">
        <v>40.211599999999997</v>
      </c>
      <c r="F26" s="181"/>
      <c r="G26" s="182">
        <f>ROUND(E26*F26,2)</f>
        <v>0</v>
      </c>
      <c r="H26" s="159">
        <v>0</v>
      </c>
      <c r="I26" s="158">
        <f>ROUND(E26*H26,2)</f>
        <v>0</v>
      </c>
      <c r="J26" s="159">
        <v>1.5</v>
      </c>
      <c r="K26" s="158">
        <f>ROUND(E26*J26,2)</f>
        <v>60.32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111</v>
      </c>
      <c r="T26" s="158" t="s">
        <v>111</v>
      </c>
      <c r="U26" s="158">
        <v>0</v>
      </c>
      <c r="V26" s="158">
        <f>ROUND(E26*U26,2)</f>
        <v>0</v>
      </c>
      <c r="W26" s="158"/>
      <c r="X26" s="158" t="s">
        <v>153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5">
      <c r="A27" s="165" t="s">
        <v>106</v>
      </c>
      <c r="B27" s="166" t="s">
        <v>68</v>
      </c>
      <c r="C27" s="184" t="s">
        <v>69</v>
      </c>
      <c r="D27" s="167"/>
      <c r="E27" s="168"/>
      <c r="F27" s="169"/>
      <c r="G27" s="170">
        <f>SUMIF(AG28:AG39,"&lt;&gt;NOR",G28:G39)</f>
        <v>0</v>
      </c>
      <c r="H27" s="164"/>
      <c r="I27" s="164">
        <f>SUM(I28:I39)</f>
        <v>1615.33</v>
      </c>
      <c r="J27" s="164"/>
      <c r="K27" s="164">
        <f>SUM(K28:K39)</f>
        <v>3645.83</v>
      </c>
      <c r="L27" s="164"/>
      <c r="M27" s="164">
        <f>SUM(M28:M39)</f>
        <v>0</v>
      </c>
      <c r="N27" s="164"/>
      <c r="O27" s="164">
        <f>SUM(O28:O39)</f>
        <v>0.02</v>
      </c>
      <c r="P27" s="164"/>
      <c r="Q27" s="164">
        <f>SUM(Q28:Q39)</f>
        <v>0</v>
      </c>
      <c r="R27" s="164"/>
      <c r="S27" s="164"/>
      <c r="T27" s="164"/>
      <c r="U27" s="164"/>
      <c r="V27" s="164">
        <f>SUM(V28:V39)</f>
        <v>7.32</v>
      </c>
      <c r="W27" s="164"/>
      <c r="X27" s="164"/>
      <c r="AG27" t="s">
        <v>107</v>
      </c>
    </row>
    <row r="28" spans="1:60" outlineLevel="1" x14ac:dyDescent="0.25">
      <c r="A28" s="171">
        <v>9</v>
      </c>
      <c r="B28" s="172" t="s">
        <v>233</v>
      </c>
      <c r="C28" s="185" t="s">
        <v>234</v>
      </c>
      <c r="D28" s="173" t="s">
        <v>110</v>
      </c>
      <c r="E28" s="174">
        <v>9.0789000000000009</v>
      </c>
      <c r="F28" s="175"/>
      <c r="G28" s="176">
        <f>ROUND(E28*F28,2)</f>
        <v>0</v>
      </c>
      <c r="H28" s="159">
        <v>4.68</v>
      </c>
      <c r="I28" s="158">
        <f>ROUND(E28*H28,2)</f>
        <v>42.49</v>
      </c>
      <c r="J28" s="159">
        <v>16.420000000000002</v>
      </c>
      <c r="K28" s="158">
        <f>ROUND(E28*J28,2)</f>
        <v>149.08000000000001</v>
      </c>
      <c r="L28" s="158">
        <v>21</v>
      </c>
      <c r="M28" s="158">
        <f>G28*(1+L28/100)</f>
        <v>0</v>
      </c>
      <c r="N28" s="158">
        <v>6.9999999999999994E-5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111</v>
      </c>
      <c r="T28" s="158" t="s">
        <v>111</v>
      </c>
      <c r="U28" s="158">
        <v>3.2480000000000002E-2</v>
      </c>
      <c r="V28" s="158">
        <f>ROUND(E28*U28,2)</f>
        <v>0.28999999999999998</v>
      </c>
      <c r="W28" s="158"/>
      <c r="X28" s="158" t="s">
        <v>113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114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86" t="s">
        <v>312</v>
      </c>
      <c r="D29" s="160"/>
      <c r="E29" s="161">
        <v>9.0789000000000009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116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71">
        <v>10</v>
      </c>
      <c r="B30" s="172" t="s">
        <v>238</v>
      </c>
      <c r="C30" s="185" t="s">
        <v>239</v>
      </c>
      <c r="D30" s="173" t="s">
        <v>110</v>
      </c>
      <c r="E30" s="174">
        <v>45.565800000000003</v>
      </c>
      <c r="F30" s="175"/>
      <c r="G30" s="176">
        <f>ROUND(E30*F30,2)</f>
        <v>0</v>
      </c>
      <c r="H30" s="159">
        <v>4.21</v>
      </c>
      <c r="I30" s="158">
        <f>ROUND(E30*H30,2)</f>
        <v>191.83</v>
      </c>
      <c r="J30" s="159">
        <v>51.39</v>
      </c>
      <c r="K30" s="158">
        <f>ROUND(E30*J30,2)</f>
        <v>2341.63</v>
      </c>
      <c r="L30" s="158">
        <v>21</v>
      </c>
      <c r="M30" s="158">
        <f>G30*(1+L30/100)</f>
        <v>0</v>
      </c>
      <c r="N30" s="158">
        <v>1.3999999999999999E-4</v>
      </c>
      <c r="O30" s="158">
        <f>ROUND(E30*N30,2)</f>
        <v>0.01</v>
      </c>
      <c r="P30" s="158">
        <v>0</v>
      </c>
      <c r="Q30" s="158">
        <f>ROUND(E30*P30,2)</f>
        <v>0</v>
      </c>
      <c r="R30" s="158"/>
      <c r="S30" s="158" t="s">
        <v>111</v>
      </c>
      <c r="T30" s="158" t="s">
        <v>111</v>
      </c>
      <c r="U30" s="158">
        <v>0.10191</v>
      </c>
      <c r="V30" s="158">
        <f>ROUND(E30*U30,2)</f>
        <v>4.6399999999999997</v>
      </c>
      <c r="W30" s="158"/>
      <c r="X30" s="158" t="s">
        <v>113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86" t="s">
        <v>317</v>
      </c>
      <c r="D31" s="160"/>
      <c r="E31" s="161">
        <v>45.565800000000003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116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71">
        <v>11</v>
      </c>
      <c r="B32" s="172" t="s">
        <v>241</v>
      </c>
      <c r="C32" s="185" t="s">
        <v>242</v>
      </c>
      <c r="D32" s="173" t="s">
        <v>125</v>
      </c>
      <c r="E32" s="174">
        <v>8.89</v>
      </c>
      <c r="F32" s="175"/>
      <c r="G32" s="176">
        <f>ROUND(E32*F32,2)</f>
        <v>0</v>
      </c>
      <c r="H32" s="159">
        <v>1.71</v>
      </c>
      <c r="I32" s="158">
        <f>ROUND(E32*H32,2)</f>
        <v>15.2</v>
      </c>
      <c r="J32" s="159">
        <v>22.99</v>
      </c>
      <c r="K32" s="158">
        <f>ROUND(E32*J32,2)</f>
        <v>204.38</v>
      </c>
      <c r="L32" s="158">
        <v>21</v>
      </c>
      <c r="M32" s="158">
        <f>G32*(1+L32/100)</f>
        <v>0</v>
      </c>
      <c r="N32" s="158">
        <v>1.0000000000000001E-5</v>
      </c>
      <c r="O32" s="158">
        <f>ROUND(E32*N32,2)</f>
        <v>0</v>
      </c>
      <c r="P32" s="158">
        <v>0</v>
      </c>
      <c r="Q32" s="158">
        <f>ROUND(E32*P32,2)</f>
        <v>0</v>
      </c>
      <c r="R32" s="158"/>
      <c r="S32" s="158" t="s">
        <v>111</v>
      </c>
      <c r="T32" s="158" t="s">
        <v>111</v>
      </c>
      <c r="U32" s="158">
        <v>0.05</v>
      </c>
      <c r="V32" s="158">
        <f>ROUND(E32*U32,2)</f>
        <v>0.44</v>
      </c>
      <c r="W32" s="158"/>
      <c r="X32" s="158" t="s">
        <v>113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114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86" t="s">
        <v>318</v>
      </c>
      <c r="D33" s="160"/>
      <c r="E33" s="161">
        <v>3.18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116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86" t="s">
        <v>319</v>
      </c>
      <c r="D34" s="160"/>
      <c r="E34" s="161">
        <v>5.71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116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77">
        <v>12</v>
      </c>
      <c r="B35" s="178" t="s">
        <v>246</v>
      </c>
      <c r="C35" s="187" t="s">
        <v>247</v>
      </c>
      <c r="D35" s="179" t="s">
        <v>110</v>
      </c>
      <c r="E35" s="180">
        <v>50</v>
      </c>
      <c r="F35" s="181"/>
      <c r="G35" s="182">
        <f>ROUND(E35*F35,2)</f>
        <v>0</v>
      </c>
      <c r="H35" s="159">
        <v>0</v>
      </c>
      <c r="I35" s="158">
        <f>ROUND(E35*H35,2)</f>
        <v>0</v>
      </c>
      <c r="J35" s="159">
        <v>14.1</v>
      </c>
      <c r="K35" s="158">
        <f>ROUND(E35*J35,2)</f>
        <v>705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111</v>
      </c>
      <c r="T35" s="158" t="s">
        <v>111</v>
      </c>
      <c r="U35" s="158">
        <v>2.9000000000000001E-2</v>
      </c>
      <c r="V35" s="158">
        <f>ROUND(E35*U35,2)</f>
        <v>1.45</v>
      </c>
      <c r="W35" s="158"/>
      <c r="X35" s="158" t="s">
        <v>113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1">
        <v>13</v>
      </c>
      <c r="B36" s="172" t="s">
        <v>248</v>
      </c>
      <c r="C36" s="185" t="s">
        <v>249</v>
      </c>
      <c r="D36" s="173" t="s">
        <v>110</v>
      </c>
      <c r="E36" s="174">
        <v>37.29</v>
      </c>
      <c r="F36" s="175"/>
      <c r="G36" s="176">
        <f>ROUND(E36*F36,2)</f>
        <v>0</v>
      </c>
      <c r="H36" s="159">
        <v>9.81</v>
      </c>
      <c r="I36" s="158">
        <f>ROUND(E36*H36,2)</f>
        <v>365.81</v>
      </c>
      <c r="J36" s="159">
        <v>6.59</v>
      </c>
      <c r="K36" s="158">
        <f>ROUND(E36*J36,2)</f>
        <v>245.74</v>
      </c>
      <c r="L36" s="158">
        <v>21</v>
      </c>
      <c r="M36" s="158">
        <f>G36*(1+L36/100)</f>
        <v>0</v>
      </c>
      <c r="N36" s="158">
        <v>3.5E-4</v>
      </c>
      <c r="O36" s="158">
        <f>ROUND(E36*N36,2)</f>
        <v>0.01</v>
      </c>
      <c r="P36" s="158">
        <v>0</v>
      </c>
      <c r="Q36" s="158">
        <f>ROUND(E36*P36,2)</f>
        <v>0</v>
      </c>
      <c r="R36" s="158"/>
      <c r="S36" s="158" t="s">
        <v>111</v>
      </c>
      <c r="T36" s="158" t="s">
        <v>111</v>
      </c>
      <c r="U36" s="158">
        <v>1.35E-2</v>
      </c>
      <c r="V36" s="158">
        <f>ROUND(E36*U36,2)</f>
        <v>0.5</v>
      </c>
      <c r="W36" s="158"/>
      <c r="X36" s="158" t="s">
        <v>113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114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86" t="s">
        <v>314</v>
      </c>
      <c r="D37" s="160"/>
      <c r="E37" s="161">
        <v>37.29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116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71">
        <v>14</v>
      </c>
      <c r="B38" s="172" t="s">
        <v>253</v>
      </c>
      <c r="C38" s="185" t="s">
        <v>254</v>
      </c>
      <c r="D38" s="173" t="s">
        <v>252</v>
      </c>
      <c r="E38" s="174">
        <v>1</v>
      </c>
      <c r="F38" s="175"/>
      <c r="G38" s="176">
        <f>ROUND(E38*F38,2)</f>
        <v>0</v>
      </c>
      <c r="H38" s="159">
        <v>1000</v>
      </c>
      <c r="I38" s="158">
        <f>ROUND(E38*H38,2)</f>
        <v>1000</v>
      </c>
      <c r="J38" s="159">
        <v>0</v>
      </c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131</v>
      </c>
      <c r="T38" s="158" t="s">
        <v>112</v>
      </c>
      <c r="U38" s="158">
        <v>0</v>
      </c>
      <c r="V38" s="158">
        <f>ROUND(E38*U38,2)</f>
        <v>0</v>
      </c>
      <c r="W38" s="158"/>
      <c r="X38" s="158" t="s">
        <v>168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169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86" t="s">
        <v>255</v>
      </c>
      <c r="D39" s="160"/>
      <c r="E39" s="161">
        <v>1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116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5" t="s">
        <v>106</v>
      </c>
      <c r="B40" s="166" t="s">
        <v>74</v>
      </c>
      <c r="C40" s="184" t="s">
        <v>75</v>
      </c>
      <c r="D40" s="167"/>
      <c r="E40" s="168"/>
      <c r="F40" s="169"/>
      <c r="G40" s="170">
        <f>SUMIF(AG41:AG42,"&lt;&gt;NOR",G41:G42)</f>
        <v>0</v>
      </c>
      <c r="H40" s="164"/>
      <c r="I40" s="164">
        <f>SUM(I41:I42)</f>
        <v>0</v>
      </c>
      <c r="J40" s="164"/>
      <c r="K40" s="164">
        <f>SUM(K41:K42)</f>
        <v>2140</v>
      </c>
      <c r="L40" s="164"/>
      <c r="M40" s="164">
        <f>SUM(M41:M42)</f>
        <v>0</v>
      </c>
      <c r="N40" s="164"/>
      <c r="O40" s="164">
        <f>SUM(O41:O42)</f>
        <v>0</v>
      </c>
      <c r="P40" s="164"/>
      <c r="Q40" s="164">
        <f>SUM(Q41:Q42)</f>
        <v>0</v>
      </c>
      <c r="R40" s="164"/>
      <c r="S40" s="164"/>
      <c r="T40" s="164"/>
      <c r="U40" s="164"/>
      <c r="V40" s="164">
        <f>SUM(V41:V42)</f>
        <v>4</v>
      </c>
      <c r="W40" s="164"/>
      <c r="X40" s="164"/>
      <c r="AG40" t="s">
        <v>107</v>
      </c>
    </row>
    <row r="41" spans="1:60" outlineLevel="1" x14ac:dyDescent="0.25">
      <c r="A41" s="171">
        <v>15</v>
      </c>
      <c r="B41" s="172" t="s">
        <v>267</v>
      </c>
      <c r="C41" s="185" t="s">
        <v>268</v>
      </c>
      <c r="D41" s="173" t="s">
        <v>163</v>
      </c>
      <c r="E41" s="174">
        <v>4</v>
      </c>
      <c r="F41" s="175"/>
      <c r="G41" s="176">
        <f>ROUND(E41*F41,2)</f>
        <v>0</v>
      </c>
      <c r="H41" s="159">
        <v>0</v>
      </c>
      <c r="I41" s="158">
        <f>ROUND(E41*H41,2)</f>
        <v>0</v>
      </c>
      <c r="J41" s="159">
        <v>535</v>
      </c>
      <c r="K41" s="158">
        <f>ROUND(E41*J41,2)</f>
        <v>2140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111</v>
      </c>
      <c r="T41" s="158" t="s">
        <v>111</v>
      </c>
      <c r="U41" s="158">
        <v>1</v>
      </c>
      <c r="V41" s="158">
        <f>ROUND(E41*U41,2)</f>
        <v>4</v>
      </c>
      <c r="W41" s="158"/>
      <c r="X41" s="158" t="s">
        <v>113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114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86" t="s">
        <v>320</v>
      </c>
      <c r="D42" s="160"/>
      <c r="E42" s="161">
        <v>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116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5" t="s">
        <v>106</v>
      </c>
      <c r="B43" s="166" t="s">
        <v>79</v>
      </c>
      <c r="C43" s="184" t="s">
        <v>30</v>
      </c>
      <c r="D43" s="167"/>
      <c r="E43" s="168"/>
      <c r="F43" s="169"/>
      <c r="G43" s="170">
        <f>SUMIF(AG44:AG48,"&lt;&gt;NOR",G44:G48)</f>
        <v>0</v>
      </c>
      <c r="H43" s="164"/>
      <c r="I43" s="164">
        <f>SUM(I44:I48)</f>
        <v>0</v>
      </c>
      <c r="J43" s="164"/>
      <c r="K43" s="164">
        <f>SUM(K44:K48)</f>
        <v>4700</v>
      </c>
      <c r="L43" s="164"/>
      <c r="M43" s="164">
        <f>SUM(M44:M48)</f>
        <v>0</v>
      </c>
      <c r="N43" s="164"/>
      <c r="O43" s="164">
        <f>SUM(O44:O48)</f>
        <v>0</v>
      </c>
      <c r="P43" s="164"/>
      <c r="Q43" s="164">
        <f>SUM(Q44:Q48)</f>
        <v>0</v>
      </c>
      <c r="R43" s="164"/>
      <c r="S43" s="164"/>
      <c r="T43" s="164"/>
      <c r="U43" s="164"/>
      <c r="V43" s="164">
        <f>SUM(V44:V48)</f>
        <v>0</v>
      </c>
      <c r="W43" s="164"/>
      <c r="X43" s="164"/>
      <c r="AG43" t="s">
        <v>107</v>
      </c>
    </row>
    <row r="44" spans="1:60" outlineLevel="1" x14ac:dyDescent="0.25">
      <c r="A44" s="177">
        <v>16</v>
      </c>
      <c r="B44" s="178" t="s">
        <v>294</v>
      </c>
      <c r="C44" s="187" t="s">
        <v>295</v>
      </c>
      <c r="D44" s="179" t="s">
        <v>274</v>
      </c>
      <c r="E44" s="180">
        <v>1</v>
      </c>
      <c r="F44" s="181"/>
      <c r="G44" s="182">
        <f>ROUND(E44*F44,2)</f>
        <v>0</v>
      </c>
      <c r="H44" s="159">
        <v>0</v>
      </c>
      <c r="I44" s="158">
        <f>ROUND(E44*H44,2)</f>
        <v>0</v>
      </c>
      <c r="J44" s="159">
        <v>1000</v>
      </c>
      <c r="K44" s="158">
        <f>ROUND(E44*J44,2)</f>
        <v>1000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131</v>
      </c>
      <c r="T44" s="158" t="s">
        <v>112</v>
      </c>
      <c r="U44" s="158">
        <v>0</v>
      </c>
      <c r="V44" s="158">
        <f>ROUND(E44*U44,2)</f>
        <v>0</v>
      </c>
      <c r="W44" s="158"/>
      <c r="X44" s="158" t="s">
        <v>296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297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7">
        <v>17</v>
      </c>
      <c r="B45" s="178" t="s">
        <v>298</v>
      </c>
      <c r="C45" s="187" t="s">
        <v>299</v>
      </c>
      <c r="D45" s="179" t="s">
        <v>274</v>
      </c>
      <c r="E45" s="180">
        <v>1</v>
      </c>
      <c r="F45" s="181"/>
      <c r="G45" s="182">
        <f>ROUND(E45*F45,2)</f>
        <v>0</v>
      </c>
      <c r="H45" s="159">
        <v>0</v>
      </c>
      <c r="I45" s="158">
        <f>ROUND(E45*H45,2)</f>
        <v>0</v>
      </c>
      <c r="J45" s="159">
        <v>1500</v>
      </c>
      <c r="K45" s="158">
        <f>ROUND(E45*J45,2)</f>
        <v>1500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131</v>
      </c>
      <c r="T45" s="158" t="s">
        <v>112</v>
      </c>
      <c r="U45" s="158">
        <v>0</v>
      </c>
      <c r="V45" s="158">
        <f>ROUND(E45*U45,2)</f>
        <v>0</v>
      </c>
      <c r="W45" s="158"/>
      <c r="X45" s="158" t="s">
        <v>296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297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77">
        <v>18</v>
      </c>
      <c r="B46" s="178" t="s">
        <v>300</v>
      </c>
      <c r="C46" s="187" t="s">
        <v>301</v>
      </c>
      <c r="D46" s="179" t="s">
        <v>274</v>
      </c>
      <c r="E46" s="180">
        <v>1</v>
      </c>
      <c r="F46" s="181"/>
      <c r="G46" s="182">
        <f>ROUND(E46*F46,2)</f>
        <v>0</v>
      </c>
      <c r="H46" s="159">
        <v>0</v>
      </c>
      <c r="I46" s="158">
        <f>ROUND(E46*H46,2)</f>
        <v>0</v>
      </c>
      <c r="J46" s="159">
        <v>1000</v>
      </c>
      <c r="K46" s="158">
        <f>ROUND(E46*J46,2)</f>
        <v>1000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131</v>
      </c>
      <c r="T46" s="158" t="s">
        <v>112</v>
      </c>
      <c r="U46" s="158">
        <v>0</v>
      </c>
      <c r="V46" s="158">
        <f>ROUND(E46*U46,2)</f>
        <v>0</v>
      </c>
      <c r="W46" s="158"/>
      <c r="X46" s="158" t="s">
        <v>296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297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77">
        <v>19</v>
      </c>
      <c r="B47" s="178" t="s">
        <v>302</v>
      </c>
      <c r="C47" s="187" t="s">
        <v>303</v>
      </c>
      <c r="D47" s="179" t="s">
        <v>274</v>
      </c>
      <c r="E47" s="180">
        <v>1</v>
      </c>
      <c r="F47" s="181"/>
      <c r="G47" s="182">
        <f>ROUND(E47*F47,2)</f>
        <v>0</v>
      </c>
      <c r="H47" s="159">
        <v>0</v>
      </c>
      <c r="I47" s="158">
        <f>ROUND(E47*H47,2)</f>
        <v>0</v>
      </c>
      <c r="J47" s="159">
        <v>200</v>
      </c>
      <c r="K47" s="158">
        <f>ROUND(E47*J47,2)</f>
        <v>200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131</v>
      </c>
      <c r="T47" s="158" t="s">
        <v>112</v>
      </c>
      <c r="U47" s="158">
        <v>0</v>
      </c>
      <c r="V47" s="158">
        <f>ROUND(E47*U47,2)</f>
        <v>0</v>
      </c>
      <c r="W47" s="158"/>
      <c r="X47" s="158" t="s">
        <v>296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297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71">
        <v>20</v>
      </c>
      <c r="B48" s="172" t="s">
        <v>304</v>
      </c>
      <c r="C48" s="185" t="s">
        <v>305</v>
      </c>
      <c r="D48" s="173" t="s">
        <v>274</v>
      </c>
      <c r="E48" s="174">
        <v>1</v>
      </c>
      <c r="F48" s="175"/>
      <c r="G48" s="176">
        <f>ROUND(E48*F48,2)</f>
        <v>0</v>
      </c>
      <c r="H48" s="159">
        <v>0</v>
      </c>
      <c r="I48" s="158">
        <f>ROUND(E48*H48,2)</f>
        <v>0</v>
      </c>
      <c r="J48" s="159">
        <v>1000</v>
      </c>
      <c r="K48" s="158">
        <f>ROUND(E48*J48,2)</f>
        <v>1000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131</v>
      </c>
      <c r="T48" s="158" t="s">
        <v>112</v>
      </c>
      <c r="U48" s="158">
        <v>0</v>
      </c>
      <c r="V48" s="158">
        <f>ROUND(E48*U48,2)</f>
        <v>0</v>
      </c>
      <c r="W48" s="158"/>
      <c r="X48" s="158" t="s">
        <v>296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297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33" x14ac:dyDescent="0.25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93</v>
      </c>
    </row>
    <row r="50" spans="1:33" x14ac:dyDescent="0.25">
      <c r="A50" s="152"/>
      <c r="B50" s="153" t="s">
        <v>31</v>
      </c>
      <c r="C50" s="191"/>
      <c r="D50" s="154"/>
      <c r="E50" s="155"/>
      <c r="F50" s="155"/>
      <c r="G50" s="183">
        <f>G8+G12+G15+G18+G20+G27+G40+G43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306</v>
      </c>
    </row>
    <row r="51" spans="1:33" x14ac:dyDescent="0.25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19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50" t="s">
        <v>307</v>
      </c>
      <c r="B53" s="250"/>
      <c r="C53" s="25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52"/>
      <c r="B54" s="253"/>
      <c r="C54" s="254"/>
      <c r="D54" s="253"/>
      <c r="E54" s="253"/>
      <c r="F54" s="253"/>
      <c r="G54" s="25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308</v>
      </c>
    </row>
    <row r="55" spans="1:33" x14ac:dyDescent="0.25">
      <c r="A55" s="256"/>
      <c r="B55" s="257"/>
      <c r="C55" s="258"/>
      <c r="D55" s="257"/>
      <c r="E55" s="257"/>
      <c r="F55" s="257"/>
      <c r="G55" s="25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56"/>
      <c r="B56" s="257"/>
      <c r="C56" s="258"/>
      <c r="D56" s="257"/>
      <c r="E56" s="257"/>
      <c r="F56" s="257"/>
      <c r="G56" s="25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256"/>
      <c r="B57" s="257"/>
      <c r="C57" s="258"/>
      <c r="D57" s="257"/>
      <c r="E57" s="257"/>
      <c r="F57" s="257"/>
      <c r="G57" s="25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A58" s="260"/>
      <c r="B58" s="261"/>
      <c r="C58" s="262"/>
      <c r="D58" s="261"/>
      <c r="E58" s="261"/>
      <c r="F58" s="261"/>
      <c r="G58" s="26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5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5">
      <c r="C60" s="192"/>
      <c r="D60" s="10"/>
      <c r="AG60" t="s">
        <v>309</v>
      </c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ECF9-CE1C-4700-8EB9-54C3B69BA1E3}">
  <sheetPr>
    <pageSetUpPr fitToPage="1"/>
  </sheetPr>
  <dimension ref="A1:Z101"/>
  <sheetViews>
    <sheetView zoomScale="90" zoomScaleNormal="90" workbookViewId="0">
      <pane xSplit="2" topLeftCell="C1" activePane="topRight" state="frozen"/>
      <selection pane="topRight" activeCell="J51" sqref="J51"/>
    </sheetView>
  </sheetViews>
  <sheetFormatPr defaultColWidth="9.109375" defaultRowHeight="15" x14ac:dyDescent="0.25"/>
  <cols>
    <col min="1" max="1" width="12" style="311" customWidth="1"/>
    <col min="2" max="2" width="61.33203125" style="358" customWidth="1"/>
    <col min="3" max="3" width="13.88671875" style="270" customWidth="1"/>
    <col min="4" max="4" width="9.5546875" style="359" customWidth="1"/>
    <col min="5" max="5" width="13.5546875" style="360" customWidth="1"/>
    <col min="6" max="6" width="16.5546875" style="360" customWidth="1"/>
    <col min="7" max="7" width="14.88671875" style="360" customWidth="1"/>
    <col min="8" max="8" width="16.109375" style="360" customWidth="1"/>
    <col min="9" max="9" width="11.5546875" style="360" customWidth="1"/>
    <col min="10" max="10" width="8.5546875" style="360" customWidth="1"/>
    <col min="11" max="11" width="11.44140625" style="360" customWidth="1"/>
    <col min="12" max="12" width="7" style="270" customWidth="1"/>
    <col min="13" max="256" width="9.109375" style="270"/>
    <col min="257" max="257" width="12" style="270" customWidth="1"/>
    <col min="258" max="258" width="61.33203125" style="270" customWidth="1"/>
    <col min="259" max="259" width="13.88671875" style="270" customWidth="1"/>
    <col min="260" max="260" width="9.5546875" style="270" customWidth="1"/>
    <col min="261" max="261" width="13.5546875" style="270" customWidth="1"/>
    <col min="262" max="262" width="16.5546875" style="270" customWidth="1"/>
    <col min="263" max="263" width="14.88671875" style="270" customWidth="1"/>
    <col min="264" max="264" width="16.109375" style="270" customWidth="1"/>
    <col min="265" max="265" width="11.5546875" style="270" customWidth="1"/>
    <col min="266" max="266" width="8.5546875" style="270" customWidth="1"/>
    <col min="267" max="267" width="11.44140625" style="270" customWidth="1"/>
    <col min="268" max="268" width="7" style="270" customWidth="1"/>
    <col min="269" max="512" width="9.109375" style="270"/>
    <col min="513" max="513" width="12" style="270" customWidth="1"/>
    <col min="514" max="514" width="61.33203125" style="270" customWidth="1"/>
    <col min="515" max="515" width="13.88671875" style="270" customWidth="1"/>
    <col min="516" max="516" width="9.5546875" style="270" customWidth="1"/>
    <col min="517" max="517" width="13.5546875" style="270" customWidth="1"/>
    <col min="518" max="518" width="16.5546875" style="270" customWidth="1"/>
    <col min="519" max="519" width="14.88671875" style="270" customWidth="1"/>
    <col min="520" max="520" width="16.109375" style="270" customWidth="1"/>
    <col min="521" max="521" width="11.5546875" style="270" customWidth="1"/>
    <col min="522" max="522" width="8.5546875" style="270" customWidth="1"/>
    <col min="523" max="523" width="11.44140625" style="270" customWidth="1"/>
    <col min="524" max="524" width="7" style="270" customWidth="1"/>
    <col min="525" max="768" width="9.109375" style="270"/>
    <col min="769" max="769" width="12" style="270" customWidth="1"/>
    <col min="770" max="770" width="61.33203125" style="270" customWidth="1"/>
    <col min="771" max="771" width="13.88671875" style="270" customWidth="1"/>
    <col min="772" max="772" width="9.5546875" style="270" customWidth="1"/>
    <col min="773" max="773" width="13.5546875" style="270" customWidth="1"/>
    <col min="774" max="774" width="16.5546875" style="270" customWidth="1"/>
    <col min="775" max="775" width="14.88671875" style="270" customWidth="1"/>
    <col min="776" max="776" width="16.109375" style="270" customWidth="1"/>
    <col min="777" max="777" width="11.5546875" style="270" customWidth="1"/>
    <col min="778" max="778" width="8.5546875" style="270" customWidth="1"/>
    <col min="779" max="779" width="11.44140625" style="270" customWidth="1"/>
    <col min="780" max="780" width="7" style="270" customWidth="1"/>
    <col min="781" max="1024" width="9.109375" style="270"/>
    <col min="1025" max="1025" width="12" style="270" customWidth="1"/>
    <col min="1026" max="1026" width="61.33203125" style="270" customWidth="1"/>
    <col min="1027" max="1027" width="13.88671875" style="270" customWidth="1"/>
    <col min="1028" max="1028" width="9.5546875" style="270" customWidth="1"/>
    <col min="1029" max="1029" width="13.5546875" style="270" customWidth="1"/>
    <col min="1030" max="1030" width="16.5546875" style="270" customWidth="1"/>
    <col min="1031" max="1031" width="14.88671875" style="270" customWidth="1"/>
    <col min="1032" max="1032" width="16.109375" style="270" customWidth="1"/>
    <col min="1033" max="1033" width="11.5546875" style="270" customWidth="1"/>
    <col min="1034" max="1034" width="8.5546875" style="270" customWidth="1"/>
    <col min="1035" max="1035" width="11.44140625" style="270" customWidth="1"/>
    <col min="1036" max="1036" width="7" style="270" customWidth="1"/>
    <col min="1037" max="1280" width="9.109375" style="270"/>
    <col min="1281" max="1281" width="12" style="270" customWidth="1"/>
    <col min="1282" max="1282" width="61.33203125" style="270" customWidth="1"/>
    <col min="1283" max="1283" width="13.88671875" style="270" customWidth="1"/>
    <col min="1284" max="1284" width="9.5546875" style="270" customWidth="1"/>
    <col min="1285" max="1285" width="13.5546875" style="270" customWidth="1"/>
    <col min="1286" max="1286" width="16.5546875" style="270" customWidth="1"/>
    <col min="1287" max="1287" width="14.88671875" style="270" customWidth="1"/>
    <col min="1288" max="1288" width="16.109375" style="270" customWidth="1"/>
    <col min="1289" max="1289" width="11.5546875" style="270" customWidth="1"/>
    <col min="1290" max="1290" width="8.5546875" style="270" customWidth="1"/>
    <col min="1291" max="1291" width="11.44140625" style="270" customWidth="1"/>
    <col min="1292" max="1292" width="7" style="270" customWidth="1"/>
    <col min="1293" max="1536" width="9.109375" style="270"/>
    <col min="1537" max="1537" width="12" style="270" customWidth="1"/>
    <col min="1538" max="1538" width="61.33203125" style="270" customWidth="1"/>
    <col min="1539" max="1539" width="13.88671875" style="270" customWidth="1"/>
    <col min="1540" max="1540" width="9.5546875" style="270" customWidth="1"/>
    <col min="1541" max="1541" width="13.5546875" style="270" customWidth="1"/>
    <col min="1542" max="1542" width="16.5546875" style="270" customWidth="1"/>
    <col min="1543" max="1543" width="14.88671875" style="270" customWidth="1"/>
    <col min="1544" max="1544" width="16.109375" style="270" customWidth="1"/>
    <col min="1545" max="1545" width="11.5546875" style="270" customWidth="1"/>
    <col min="1546" max="1546" width="8.5546875" style="270" customWidth="1"/>
    <col min="1547" max="1547" width="11.44140625" style="270" customWidth="1"/>
    <col min="1548" max="1548" width="7" style="270" customWidth="1"/>
    <col min="1549" max="1792" width="9.109375" style="270"/>
    <col min="1793" max="1793" width="12" style="270" customWidth="1"/>
    <col min="1794" max="1794" width="61.33203125" style="270" customWidth="1"/>
    <col min="1795" max="1795" width="13.88671875" style="270" customWidth="1"/>
    <col min="1796" max="1796" width="9.5546875" style="270" customWidth="1"/>
    <col min="1797" max="1797" width="13.5546875" style="270" customWidth="1"/>
    <col min="1798" max="1798" width="16.5546875" style="270" customWidth="1"/>
    <col min="1799" max="1799" width="14.88671875" style="270" customWidth="1"/>
    <col min="1800" max="1800" width="16.109375" style="270" customWidth="1"/>
    <col min="1801" max="1801" width="11.5546875" style="270" customWidth="1"/>
    <col min="1802" max="1802" width="8.5546875" style="270" customWidth="1"/>
    <col min="1803" max="1803" width="11.44140625" style="270" customWidth="1"/>
    <col min="1804" max="1804" width="7" style="270" customWidth="1"/>
    <col min="1805" max="2048" width="9.109375" style="270"/>
    <col min="2049" max="2049" width="12" style="270" customWidth="1"/>
    <col min="2050" max="2050" width="61.33203125" style="270" customWidth="1"/>
    <col min="2051" max="2051" width="13.88671875" style="270" customWidth="1"/>
    <col min="2052" max="2052" width="9.5546875" style="270" customWidth="1"/>
    <col min="2053" max="2053" width="13.5546875" style="270" customWidth="1"/>
    <col min="2054" max="2054" width="16.5546875" style="270" customWidth="1"/>
    <col min="2055" max="2055" width="14.88671875" style="270" customWidth="1"/>
    <col min="2056" max="2056" width="16.109375" style="270" customWidth="1"/>
    <col min="2057" max="2057" width="11.5546875" style="270" customWidth="1"/>
    <col min="2058" max="2058" width="8.5546875" style="270" customWidth="1"/>
    <col min="2059" max="2059" width="11.44140625" style="270" customWidth="1"/>
    <col min="2060" max="2060" width="7" style="270" customWidth="1"/>
    <col min="2061" max="2304" width="9.109375" style="270"/>
    <col min="2305" max="2305" width="12" style="270" customWidth="1"/>
    <col min="2306" max="2306" width="61.33203125" style="270" customWidth="1"/>
    <col min="2307" max="2307" width="13.88671875" style="270" customWidth="1"/>
    <col min="2308" max="2308" width="9.5546875" style="270" customWidth="1"/>
    <col min="2309" max="2309" width="13.5546875" style="270" customWidth="1"/>
    <col min="2310" max="2310" width="16.5546875" style="270" customWidth="1"/>
    <col min="2311" max="2311" width="14.88671875" style="270" customWidth="1"/>
    <col min="2312" max="2312" width="16.109375" style="270" customWidth="1"/>
    <col min="2313" max="2313" width="11.5546875" style="270" customWidth="1"/>
    <col min="2314" max="2314" width="8.5546875" style="270" customWidth="1"/>
    <col min="2315" max="2315" width="11.44140625" style="270" customWidth="1"/>
    <col min="2316" max="2316" width="7" style="270" customWidth="1"/>
    <col min="2317" max="2560" width="9.109375" style="270"/>
    <col min="2561" max="2561" width="12" style="270" customWidth="1"/>
    <col min="2562" max="2562" width="61.33203125" style="270" customWidth="1"/>
    <col min="2563" max="2563" width="13.88671875" style="270" customWidth="1"/>
    <col min="2564" max="2564" width="9.5546875" style="270" customWidth="1"/>
    <col min="2565" max="2565" width="13.5546875" style="270" customWidth="1"/>
    <col min="2566" max="2566" width="16.5546875" style="270" customWidth="1"/>
    <col min="2567" max="2567" width="14.88671875" style="270" customWidth="1"/>
    <col min="2568" max="2568" width="16.109375" style="270" customWidth="1"/>
    <col min="2569" max="2569" width="11.5546875" style="270" customWidth="1"/>
    <col min="2570" max="2570" width="8.5546875" style="270" customWidth="1"/>
    <col min="2571" max="2571" width="11.44140625" style="270" customWidth="1"/>
    <col min="2572" max="2572" width="7" style="270" customWidth="1"/>
    <col min="2573" max="2816" width="9.109375" style="270"/>
    <col min="2817" max="2817" width="12" style="270" customWidth="1"/>
    <col min="2818" max="2818" width="61.33203125" style="270" customWidth="1"/>
    <col min="2819" max="2819" width="13.88671875" style="270" customWidth="1"/>
    <col min="2820" max="2820" width="9.5546875" style="270" customWidth="1"/>
    <col min="2821" max="2821" width="13.5546875" style="270" customWidth="1"/>
    <col min="2822" max="2822" width="16.5546875" style="270" customWidth="1"/>
    <col min="2823" max="2823" width="14.88671875" style="270" customWidth="1"/>
    <col min="2824" max="2824" width="16.109375" style="270" customWidth="1"/>
    <col min="2825" max="2825" width="11.5546875" style="270" customWidth="1"/>
    <col min="2826" max="2826" width="8.5546875" style="270" customWidth="1"/>
    <col min="2827" max="2827" width="11.44140625" style="270" customWidth="1"/>
    <col min="2828" max="2828" width="7" style="270" customWidth="1"/>
    <col min="2829" max="3072" width="9.109375" style="270"/>
    <col min="3073" max="3073" width="12" style="270" customWidth="1"/>
    <col min="3074" max="3074" width="61.33203125" style="270" customWidth="1"/>
    <col min="3075" max="3075" width="13.88671875" style="270" customWidth="1"/>
    <col min="3076" max="3076" width="9.5546875" style="270" customWidth="1"/>
    <col min="3077" max="3077" width="13.5546875" style="270" customWidth="1"/>
    <col min="3078" max="3078" width="16.5546875" style="270" customWidth="1"/>
    <col min="3079" max="3079" width="14.88671875" style="270" customWidth="1"/>
    <col min="3080" max="3080" width="16.109375" style="270" customWidth="1"/>
    <col min="3081" max="3081" width="11.5546875" style="270" customWidth="1"/>
    <col min="3082" max="3082" width="8.5546875" style="270" customWidth="1"/>
    <col min="3083" max="3083" width="11.44140625" style="270" customWidth="1"/>
    <col min="3084" max="3084" width="7" style="270" customWidth="1"/>
    <col min="3085" max="3328" width="9.109375" style="270"/>
    <col min="3329" max="3329" width="12" style="270" customWidth="1"/>
    <col min="3330" max="3330" width="61.33203125" style="270" customWidth="1"/>
    <col min="3331" max="3331" width="13.88671875" style="270" customWidth="1"/>
    <col min="3332" max="3332" width="9.5546875" style="270" customWidth="1"/>
    <col min="3333" max="3333" width="13.5546875" style="270" customWidth="1"/>
    <col min="3334" max="3334" width="16.5546875" style="270" customWidth="1"/>
    <col min="3335" max="3335" width="14.88671875" style="270" customWidth="1"/>
    <col min="3336" max="3336" width="16.109375" style="270" customWidth="1"/>
    <col min="3337" max="3337" width="11.5546875" style="270" customWidth="1"/>
    <col min="3338" max="3338" width="8.5546875" style="270" customWidth="1"/>
    <col min="3339" max="3339" width="11.44140625" style="270" customWidth="1"/>
    <col min="3340" max="3340" width="7" style="270" customWidth="1"/>
    <col min="3341" max="3584" width="9.109375" style="270"/>
    <col min="3585" max="3585" width="12" style="270" customWidth="1"/>
    <col min="3586" max="3586" width="61.33203125" style="270" customWidth="1"/>
    <col min="3587" max="3587" width="13.88671875" style="270" customWidth="1"/>
    <col min="3588" max="3588" width="9.5546875" style="270" customWidth="1"/>
    <col min="3589" max="3589" width="13.5546875" style="270" customWidth="1"/>
    <col min="3590" max="3590" width="16.5546875" style="270" customWidth="1"/>
    <col min="3591" max="3591" width="14.88671875" style="270" customWidth="1"/>
    <col min="3592" max="3592" width="16.109375" style="270" customWidth="1"/>
    <col min="3593" max="3593" width="11.5546875" style="270" customWidth="1"/>
    <col min="3594" max="3594" width="8.5546875" style="270" customWidth="1"/>
    <col min="3595" max="3595" width="11.44140625" style="270" customWidth="1"/>
    <col min="3596" max="3596" width="7" style="270" customWidth="1"/>
    <col min="3597" max="3840" width="9.109375" style="270"/>
    <col min="3841" max="3841" width="12" style="270" customWidth="1"/>
    <col min="3842" max="3842" width="61.33203125" style="270" customWidth="1"/>
    <col min="3843" max="3843" width="13.88671875" style="270" customWidth="1"/>
    <col min="3844" max="3844" width="9.5546875" style="270" customWidth="1"/>
    <col min="3845" max="3845" width="13.5546875" style="270" customWidth="1"/>
    <col min="3846" max="3846" width="16.5546875" style="270" customWidth="1"/>
    <col min="3847" max="3847" width="14.88671875" style="270" customWidth="1"/>
    <col min="3848" max="3848" width="16.109375" style="270" customWidth="1"/>
    <col min="3849" max="3849" width="11.5546875" style="270" customWidth="1"/>
    <col min="3850" max="3850" width="8.5546875" style="270" customWidth="1"/>
    <col min="3851" max="3851" width="11.44140625" style="270" customWidth="1"/>
    <col min="3852" max="3852" width="7" style="270" customWidth="1"/>
    <col min="3853" max="4096" width="9.109375" style="270"/>
    <col min="4097" max="4097" width="12" style="270" customWidth="1"/>
    <col min="4098" max="4098" width="61.33203125" style="270" customWidth="1"/>
    <col min="4099" max="4099" width="13.88671875" style="270" customWidth="1"/>
    <col min="4100" max="4100" width="9.5546875" style="270" customWidth="1"/>
    <col min="4101" max="4101" width="13.5546875" style="270" customWidth="1"/>
    <col min="4102" max="4102" width="16.5546875" style="270" customWidth="1"/>
    <col min="4103" max="4103" width="14.88671875" style="270" customWidth="1"/>
    <col min="4104" max="4104" width="16.109375" style="270" customWidth="1"/>
    <col min="4105" max="4105" width="11.5546875" style="270" customWidth="1"/>
    <col min="4106" max="4106" width="8.5546875" style="270" customWidth="1"/>
    <col min="4107" max="4107" width="11.44140625" style="270" customWidth="1"/>
    <col min="4108" max="4108" width="7" style="270" customWidth="1"/>
    <col min="4109" max="4352" width="9.109375" style="270"/>
    <col min="4353" max="4353" width="12" style="270" customWidth="1"/>
    <col min="4354" max="4354" width="61.33203125" style="270" customWidth="1"/>
    <col min="4355" max="4355" width="13.88671875" style="270" customWidth="1"/>
    <col min="4356" max="4356" width="9.5546875" style="270" customWidth="1"/>
    <col min="4357" max="4357" width="13.5546875" style="270" customWidth="1"/>
    <col min="4358" max="4358" width="16.5546875" style="270" customWidth="1"/>
    <col min="4359" max="4359" width="14.88671875" style="270" customWidth="1"/>
    <col min="4360" max="4360" width="16.109375" style="270" customWidth="1"/>
    <col min="4361" max="4361" width="11.5546875" style="270" customWidth="1"/>
    <col min="4362" max="4362" width="8.5546875" style="270" customWidth="1"/>
    <col min="4363" max="4363" width="11.44140625" style="270" customWidth="1"/>
    <col min="4364" max="4364" width="7" style="270" customWidth="1"/>
    <col min="4365" max="4608" width="9.109375" style="270"/>
    <col min="4609" max="4609" width="12" style="270" customWidth="1"/>
    <col min="4610" max="4610" width="61.33203125" style="270" customWidth="1"/>
    <col min="4611" max="4611" width="13.88671875" style="270" customWidth="1"/>
    <col min="4612" max="4612" width="9.5546875" style="270" customWidth="1"/>
    <col min="4613" max="4613" width="13.5546875" style="270" customWidth="1"/>
    <col min="4614" max="4614" width="16.5546875" style="270" customWidth="1"/>
    <col min="4615" max="4615" width="14.88671875" style="270" customWidth="1"/>
    <col min="4616" max="4616" width="16.109375" style="270" customWidth="1"/>
    <col min="4617" max="4617" width="11.5546875" style="270" customWidth="1"/>
    <col min="4618" max="4618" width="8.5546875" style="270" customWidth="1"/>
    <col min="4619" max="4619" width="11.44140625" style="270" customWidth="1"/>
    <col min="4620" max="4620" width="7" style="270" customWidth="1"/>
    <col min="4621" max="4864" width="9.109375" style="270"/>
    <col min="4865" max="4865" width="12" style="270" customWidth="1"/>
    <col min="4866" max="4866" width="61.33203125" style="270" customWidth="1"/>
    <col min="4867" max="4867" width="13.88671875" style="270" customWidth="1"/>
    <col min="4868" max="4868" width="9.5546875" style="270" customWidth="1"/>
    <col min="4869" max="4869" width="13.5546875" style="270" customWidth="1"/>
    <col min="4870" max="4870" width="16.5546875" style="270" customWidth="1"/>
    <col min="4871" max="4871" width="14.88671875" style="270" customWidth="1"/>
    <col min="4872" max="4872" width="16.109375" style="270" customWidth="1"/>
    <col min="4873" max="4873" width="11.5546875" style="270" customWidth="1"/>
    <col min="4874" max="4874" width="8.5546875" style="270" customWidth="1"/>
    <col min="4875" max="4875" width="11.44140625" style="270" customWidth="1"/>
    <col min="4876" max="4876" width="7" style="270" customWidth="1"/>
    <col min="4877" max="5120" width="9.109375" style="270"/>
    <col min="5121" max="5121" width="12" style="270" customWidth="1"/>
    <col min="5122" max="5122" width="61.33203125" style="270" customWidth="1"/>
    <col min="5123" max="5123" width="13.88671875" style="270" customWidth="1"/>
    <col min="5124" max="5124" width="9.5546875" style="270" customWidth="1"/>
    <col min="5125" max="5125" width="13.5546875" style="270" customWidth="1"/>
    <col min="5126" max="5126" width="16.5546875" style="270" customWidth="1"/>
    <col min="5127" max="5127" width="14.88671875" style="270" customWidth="1"/>
    <col min="5128" max="5128" width="16.109375" style="270" customWidth="1"/>
    <col min="5129" max="5129" width="11.5546875" style="270" customWidth="1"/>
    <col min="5130" max="5130" width="8.5546875" style="270" customWidth="1"/>
    <col min="5131" max="5131" width="11.44140625" style="270" customWidth="1"/>
    <col min="5132" max="5132" width="7" style="270" customWidth="1"/>
    <col min="5133" max="5376" width="9.109375" style="270"/>
    <col min="5377" max="5377" width="12" style="270" customWidth="1"/>
    <col min="5378" max="5378" width="61.33203125" style="270" customWidth="1"/>
    <col min="5379" max="5379" width="13.88671875" style="270" customWidth="1"/>
    <col min="5380" max="5380" width="9.5546875" style="270" customWidth="1"/>
    <col min="5381" max="5381" width="13.5546875" style="270" customWidth="1"/>
    <col min="5382" max="5382" width="16.5546875" style="270" customWidth="1"/>
    <col min="5383" max="5383" width="14.88671875" style="270" customWidth="1"/>
    <col min="5384" max="5384" width="16.109375" style="270" customWidth="1"/>
    <col min="5385" max="5385" width="11.5546875" style="270" customWidth="1"/>
    <col min="5386" max="5386" width="8.5546875" style="270" customWidth="1"/>
    <col min="5387" max="5387" width="11.44140625" style="270" customWidth="1"/>
    <col min="5388" max="5388" width="7" style="270" customWidth="1"/>
    <col min="5389" max="5632" width="9.109375" style="270"/>
    <col min="5633" max="5633" width="12" style="270" customWidth="1"/>
    <col min="5634" max="5634" width="61.33203125" style="270" customWidth="1"/>
    <col min="5635" max="5635" width="13.88671875" style="270" customWidth="1"/>
    <col min="5636" max="5636" width="9.5546875" style="270" customWidth="1"/>
    <col min="5637" max="5637" width="13.5546875" style="270" customWidth="1"/>
    <col min="5638" max="5638" width="16.5546875" style="270" customWidth="1"/>
    <col min="5639" max="5639" width="14.88671875" style="270" customWidth="1"/>
    <col min="5640" max="5640" width="16.109375" style="270" customWidth="1"/>
    <col min="5641" max="5641" width="11.5546875" style="270" customWidth="1"/>
    <col min="5642" max="5642" width="8.5546875" style="270" customWidth="1"/>
    <col min="5643" max="5643" width="11.44140625" style="270" customWidth="1"/>
    <col min="5644" max="5644" width="7" style="270" customWidth="1"/>
    <col min="5645" max="5888" width="9.109375" style="270"/>
    <col min="5889" max="5889" width="12" style="270" customWidth="1"/>
    <col min="5890" max="5890" width="61.33203125" style="270" customWidth="1"/>
    <col min="5891" max="5891" width="13.88671875" style="270" customWidth="1"/>
    <col min="5892" max="5892" width="9.5546875" style="270" customWidth="1"/>
    <col min="5893" max="5893" width="13.5546875" style="270" customWidth="1"/>
    <col min="5894" max="5894" width="16.5546875" style="270" customWidth="1"/>
    <col min="5895" max="5895" width="14.88671875" style="270" customWidth="1"/>
    <col min="5896" max="5896" width="16.109375" style="270" customWidth="1"/>
    <col min="5897" max="5897" width="11.5546875" style="270" customWidth="1"/>
    <col min="5898" max="5898" width="8.5546875" style="270" customWidth="1"/>
    <col min="5899" max="5899" width="11.44140625" style="270" customWidth="1"/>
    <col min="5900" max="5900" width="7" style="270" customWidth="1"/>
    <col min="5901" max="6144" width="9.109375" style="270"/>
    <col min="6145" max="6145" width="12" style="270" customWidth="1"/>
    <col min="6146" max="6146" width="61.33203125" style="270" customWidth="1"/>
    <col min="6147" max="6147" width="13.88671875" style="270" customWidth="1"/>
    <col min="6148" max="6148" width="9.5546875" style="270" customWidth="1"/>
    <col min="6149" max="6149" width="13.5546875" style="270" customWidth="1"/>
    <col min="6150" max="6150" width="16.5546875" style="270" customWidth="1"/>
    <col min="6151" max="6151" width="14.88671875" style="270" customWidth="1"/>
    <col min="6152" max="6152" width="16.109375" style="270" customWidth="1"/>
    <col min="6153" max="6153" width="11.5546875" style="270" customWidth="1"/>
    <col min="6154" max="6154" width="8.5546875" style="270" customWidth="1"/>
    <col min="6155" max="6155" width="11.44140625" style="270" customWidth="1"/>
    <col min="6156" max="6156" width="7" style="270" customWidth="1"/>
    <col min="6157" max="6400" width="9.109375" style="270"/>
    <col min="6401" max="6401" width="12" style="270" customWidth="1"/>
    <col min="6402" max="6402" width="61.33203125" style="270" customWidth="1"/>
    <col min="6403" max="6403" width="13.88671875" style="270" customWidth="1"/>
    <col min="6404" max="6404" width="9.5546875" style="270" customWidth="1"/>
    <col min="6405" max="6405" width="13.5546875" style="270" customWidth="1"/>
    <col min="6406" max="6406" width="16.5546875" style="270" customWidth="1"/>
    <col min="6407" max="6407" width="14.88671875" style="270" customWidth="1"/>
    <col min="6408" max="6408" width="16.109375" style="270" customWidth="1"/>
    <col min="6409" max="6409" width="11.5546875" style="270" customWidth="1"/>
    <col min="6410" max="6410" width="8.5546875" style="270" customWidth="1"/>
    <col min="6411" max="6411" width="11.44140625" style="270" customWidth="1"/>
    <col min="6412" max="6412" width="7" style="270" customWidth="1"/>
    <col min="6413" max="6656" width="9.109375" style="270"/>
    <col min="6657" max="6657" width="12" style="270" customWidth="1"/>
    <col min="6658" max="6658" width="61.33203125" style="270" customWidth="1"/>
    <col min="6659" max="6659" width="13.88671875" style="270" customWidth="1"/>
    <col min="6660" max="6660" width="9.5546875" style="270" customWidth="1"/>
    <col min="6661" max="6661" width="13.5546875" style="270" customWidth="1"/>
    <col min="6662" max="6662" width="16.5546875" style="270" customWidth="1"/>
    <col min="6663" max="6663" width="14.88671875" style="270" customWidth="1"/>
    <col min="6664" max="6664" width="16.109375" style="270" customWidth="1"/>
    <col min="6665" max="6665" width="11.5546875" style="270" customWidth="1"/>
    <col min="6666" max="6666" width="8.5546875" style="270" customWidth="1"/>
    <col min="6667" max="6667" width="11.44140625" style="270" customWidth="1"/>
    <col min="6668" max="6668" width="7" style="270" customWidth="1"/>
    <col min="6669" max="6912" width="9.109375" style="270"/>
    <col min="6913" max="6913" width="12" style="270" customWidth="1"/>
    <col min="6914" max="6914" width="61.33203125" style="270" customWidth="1"/>
    <col min="6915" max="6915" width="13.88671875" style="270" customWidth="1"/>
    <col min="6916" max="6916" width="9.5546875" style="270" customWidth="1"/>
    <col min="6917" max="6917" width="13.5546875" style="270" customWidth="1"/>
    <col min="6918" max="6918" width="16.5546875" style="270" customWidth="1"/>
    <col min="6919" max="6919" width="14.88671875" style="270" customWidth="1"/>
    <col min="6920" max="6920" width="16.109375" style="270" customWidth="1"/>
    <col min="6921" max="6921" width="11.5546875" style="270" customWidth="1"/>
    <col min="6922" max="6922" width="8.5546875" style="270" customWidth="1"/>
    <col min="6923" max="6923" width="11.44140625" style="270" customWidth="1"/>
    <col min="6924" max="6924" width="7" style="270" customWidth="1"/>
    <col min="6925" max="7168" width="9.109375" style="270"/>
    <col min="7169" max="7169" width="12" style="270" customWidth="1"/>
    <col min="7170" max="7170" width="61.33203125" style="270" customWidth="1"/>
    <col min="7171" max="7171" width="13.88671875" style="270" customWidth="1"/>
    <col min="7172" max="7172" width="9.5546875" style="270" customWidth="1"/>
    <col min="7173" max="7173" width="13.5546875" style="270" customWidth="1"/>
    <col min="7174" max="7174" width="16.5546875" style="270" customWidth="1"/>
    <col min="7175" max="7175" width="14.88671875" style="270" customWidth="1"/>
    <col min="7176" max="7176" width="16.109375" style="270" customWidth="1"/>
    <col min="7177" max="7177" width="11.5546875" style="270" customWidth="1"/>
    <col min="7178" max="7178" width="8.5546875" style="270" customWidth="1"/>
    <col min="7179" max="7179" width="11.44140625" style="270" customWidth="1"/>
    <col min="7180" max="7180" width="7" style="270" customWidth="1"/>
    <col min="7181" max="7424" width="9.109375" style="270"/>
    <col min="7425" max="7425" width="12" style="270" customWidth="1"/>
    <col min="7426" max="7426" width="61.33203125" style="270" customWidth="1"/>
    <col min="7427" max="7427" width="13.88671875" style="270" customWidth="1"/>
    <col min="7428" max="7428" width="9.5546875" style="270" customWidth="1"/>
    <col min="7429" max="7429" width="13.5546875" style="270" customWidth="1"/>
    <col min="7430" max="7430" width="16.5546875" style="270" customWidth="1"/>
    <col min="7431" max="7431" width="14.88671875" style="270" customWidth="1"/>
    <col min="7432" max="7432" width="16.109375" style="270" customWidth="1"/>
    <col min="7433" max="7433" width="11.5546875" style="270" customWidth="1"/>
    <col min="7434" max="7434" width="8.5546875" style="270" customWidth="1"/>
    <col min="7435" max="7435" width="11.44140625" style="270" customWidth="1"/>
    <col min="7436" max="7436" width="7" style="270" customWidth="1"/>
    <col min="7437" max="7680" width="9.109375" style="270"/>
    <col min="7681" max="7681" width="12" style="270" customWidth="1"/>
    <col min="7682" max="7682" width="61.33203125" style="270" customWidth="1"/>
    <col min="7683" max="7683" width="13.88671875" style="270" customWidth="1"/>
    <col min="7684" max="7684" width="9.5546875" style="270" customWidth="1"/>
    <col min="7685" max="7685" width="13.5546875" style="270" customWidth="1"/>
    <col min="7686" max="7686" width="16.5546875" style="270" customWidth="1"/>
    <col min="7687" max="7687" width="14.88671875" style="270" customWidth="1"/>
    <col min="7688" max="7688" width="16.109375" style="270" customWidth="1"/>
    <col min="7689" max="7689" width="11.5546875" style="270" customWidth="1"/>
    <col min="7690" max="7690" width="8.5546875" style="270" customWidth="1"/>
    <col min="7691" max="7691" width="11.44140625" style="270" customWidth="1"/>
    <col min="7692" max="7692" width="7" style="270" customWidth="1"/>
    <col min="7693" max="7936" width="9.109375" style="270"/>
    <col min="7937" max="7937" width="12" style="270" customWidth="1"/>
    <col min="7938" max="7938" width="61.33203125" style="270" customWidth="1"/>
    <col min="7939" max="7939" width="13.88671875" style="270" customWidth="1"/>
    <col min="7940" max="7940" width="9.5546875" style="270" customWidth="1"/>
    <col min="7941" max="7941" width="13.5546875" style="270" customWidth="1"/>
    <col min="7942" max="7942" width="16.5546875" style="270" customWidth="1"/>
    <col min="7943" max="7943" width="14.88671875" style="270" customWidth="1"/>
    <col min="7944" max="7944" width="16.109375" style="270" customWidth="1"/>
    <col min="7945" max="7945" width="11.5546875" style="270" customWidth="1"/>
    <col min="7946" max="7946" width="8.5546875" style="270" customWidth="1"/>
    <col min="7947" max="7947" width="11.44140625" style="270" customWidth="1"/>
    <col min="7948" max="7948" width="7" style="270" customWidth="1"/>
    <col min="7949" max="8192" width="9.109375" style="270"/>
    <col min="8193" max="8193" width="12" style="270" customWidth="1"/>
    <col min="8194" max="8194" width="61.33203125" style="270" customWidth="1"/>
    <col min="8195" max="8195" width="13.88671875" style="270" customWidth="1"/>
    <col min="8196" max="8196" width="9.5546875" style="270" customWidth="1"/>
    <col min="8197" max="8197" width="13.5546875" style="270" customWidth="1"/>
    <col min="8198" max="8198" width="16.5546875" style="270" customWidth="1"/>
    <col min="8199" max="8199" width="14.88671875" style="270" customWidth="1"/>
    <col min="8200" max="8200" width="16.109375" style="270" customWidth="1"/>
    <col min="8201" max="8201" width="11.5546875" style="270" customWidth="1"/>
    <col min="8202" max="8202" width="8.5546875" style="270" customWidth="1"/>
    <col min="8203" max="8203" width="11.44140625" style="270" customWidth="1"/>
    <col min="8204" max="8204" width="7" style="270" customWidth="1"/>
    <col min="8205" max="8448" width="9.109375" style="270"/>
    <col min="8449" max="8449" width="12" style="270" customWidth="1"/>
    <col min="8450" max="8450" width="61.33203125" style="270" customWidth="1"/>
    <col min="8451" max="8451" width="13.88671875" style="270" customWidth="1"/>
    <col min="8452" max="8452" width="9.5546875" style="270" customWidth="1"/>
    <col min="8453" max="8453" width="13.5546875" style="270" customWidth="1"/>
    <col min="8454" max="8454" width="16.5546875" style="270" customWidth="1"/>
    <col min="8455" max="8455" width="14.88671875" style="270" customWidth="1"/>
    <col min="8456" max="8456" width="16.109375" style="270" customWidth="1"/>
    <col min="8457" max="8457" width="11.5546875" style="270" customWidth="1"/>
    <col min="8458" max="8458" width="8.5546875" style="270" customWidth="1"/>
    <col min="8459" max="8459" width="11.44140625" style="270" customWidth="1"/>
    <col min="8460" max="8460" width="7" style="270" customWidth="1"/>
    <col min="8461" max="8704" width="9.109375" style="270"/>
    <col min="8705" max="8705" width="12" style="270" customWidth="1"/>
    <col min="8706" max="8706" width="61.33203125" style="270" customWidth="1"/>
    <col min="8707" max="8707" width="13.88671875" style="270" customWidth="1"/>
    <col min="8708" max="8708" width="9.5546875" style="270" customWidth="1"/>
    <col min="8709" max="8709" width="13.5546875" style="270" customWidth="1"/>
    <col min="8710" max="8710" width="16.5546875" style="270" customWidth="1"/>
    <col min="8711" max="8711" width="14.88671875" style="270" customWidth="1"/>
    <col min="8712" max="8712" width="16.109375" style="270" customWidth="1"/>
    <col min="8713" max="8713" width="11.5546875" style="270" customWidth="1"/>
    <col min="8714" max="8714" width="8.5546875" style="270" customWidth="1"/>
    <col min="8715" max="8715" width="11.44140625" style="270" customWidth="1"/>
    <col min="8716" max="8716" width="7" style="270" customWidth="1"/>
    <col min="8717" max="8960" width="9.109375" style="270"/>
    <col min="8961" max="8961" width="12" style="270" customWidth="1"/>
    <col min="8962" max="8962" width="61.33203125" style="270" customWidth="1"/>
    <col min="8963" max="8963" width="13.88671875" style="270" customWidth="1"/>
    <col min="8964" max="8964" width="9.5546875" style="270" customWidth="1"/>
    <col min="8965" max="8965" width="13.5546875" style="270" customWidth="1"/>
    <col min="8966" max="8966" width="16.5546875" style="270" customWidth="1"/>
    <col min="8967" max="8967" width="14.88671875" style="270" customWidth="1"/>
    <col min="8968" max="8968" width="16.109375" style="270" customWidth="1"/>
    <col min="8969" max="8969" width="11.5546875" style="270" customWidth="1"/>
    <col min="8970" max="8970" width="8.5546875" style="270" customWidth="1"/>
    <col min="8971" max="8971" width="11.44140625" style="270" customWidth="1"/>
    <col min="8972" max="8972" width="7" style="270" customWidth="1"/>
    <col min="8973" max="9216" width="9.109375" style="270"/>
    <col min="9217" max="9217" width="12" style="270" customWidth="1"/>
    <col min="9218" max="9218" width="61.33203125" style="270" customWidth="1"/>
    <col min="9219" max="9219" width="13.88671875" style="270" customWidth="1"/>
    <col min="9220" max="9220" width="9.5546875" style="270" customWidth="1"/>
    <col min="9221" max="9221" width="13.5546875" style="270" customWidth="1"/>
    <col min="9222" max="9222" width="16.5546875" style="270" customWidth="1"/>
    <col min="9223" max="9223" width="14.88671875" style="270" customWidth="1"/>
    <col min="9224" max="9224" width="16.109375" style="270" customWidth="1"/>
    <col min="9225" max="9225" width="11.5546875" style="270" customWidth="1"/>
    <col min="9226" max="9226" width="8.5546875" style="270" customWidth="1"/>
    <col min="9227" max="9227" width="11.44140625" style="270" customWidth="1"/>
    <col min="9228" max="9228" width="7" style="270" customWidth="1"/>
    <col min="9229" max="9472" width="9.109375" style="270"/>
    <col min="9473" max="9473" width="12" style="270" customWidth="1"/>
    <col min="9474" max="9474" width="61.33203125" style="270" customWidth="1"/>
    <col min="9475" max="9475" width="13.88671875" style="270" customWidth="1"/>
    <col min="9476" max="9476" width="9.5546875" style="270" customWidth="1"/>
    <col min="9477" max="9477" width="13.5546875" style="270" customWidth="1"/>
    <col min="9478" max="9478" width="16.5546875" style="270" customWidth="1"/>
    <col min="9479" max="9479" width="14.88671875" style="270" customWidth="1"/>
    <col min="9480" max="9480" width="16.109375" style="270" customWidth="1"/>
    <col min="9481" max="9481" width="11.5546875" style="270" customWidth="1"/>
    <col min="9482" max="9482" width="8.5546875" style="270" customWidth="1"/>
    <col min="9483" max="9483" width="11.44140625" style="270" customWidth="1"/>
    <col min="9484" max="9484" width="7" style="270" customWidth="1"/>
    <col min="9485" max="9728" width="9.109375" style="270"/>
    <col min="9729" max="9729" width="12" style="270" customWidth="1"/>
    <col min="9730" max="9730" width="61.33203125" style="270" customWidth="1"/>
    <col min="9731" max="9731" width="13.88671875" style="270" customWidth="1"/>
    <col min="9732" max="9732" width="9.5546875" style="270" customWidth="1"/>
    <col min="9733" max="9733" width="13.5546875" style="270" customWidth="1"/>
    <col min="9734" max="9734" width="16.5546875" style="270" customWidth="1"/>
    <col min="9735" max="9735" width="14.88671875" style="270" customWidth="1"/>
    <col min="9736" max="9736" width="16.109375" style="270" customWidth="1"/>
    <col min="9737" max="9737" width="11.5546875" style="270" customWidth="1"/>
    <col min="9738" max="9738" width="8.5546875" style="270" customWidth="1"/>
    <col min="9739" max="9739" width="11.44140625" style="270" customWidth="1"/>
    <col min="9740" max="9740" width="7" style="270" customWidth="1"/>
    <col min="9741" max="9984" width="9.109375" style="270"/>
    <col min="9985" max="9985" width="12" style="270" customWidth="1"/>
    <col min="9986" max="9986" width="61.33203125" style="270" customWidth="1"/>
    <col min="9987" max="9987" width="13.88671875" style="270" customWidth="1"/>
    <col min="9988" max="9988" width="9.5546875" style="270" customWidth="1"/>
    <col min="9989" max="9989" width="13.5546875" style="270" customWidth="1"/>
    <col min="9990" max="9990" width="16.5546875" style="270" customWidth="1"/>
    <col min="9991" max="9991" width="14.88671875" style="270" customWidth="1"/>
    <col min="9992" max="9992" width="16.109375" style="270" customWidth="1"/>
    <col min="9993" max="9993" width="11.5546875" style="270" customWidth="1"/>
    <col min="9994" max="9994" width="8.5546875" style="270" customWidth="1"/>
    <col min="9995" max="9995" width="11.44140625" style="270" customWidth="1"/>
    <col min="9996" max="9996" width="7" style="270" customWidth="1"/>
    <col min="9997" max="10240" width="9.109375" style="270"/>
    <col min="10241" max="10241" width="12" style="270" customWidth="1"/>
    <col min="10242" max="10242" width="61.33203125" style="270" customWidth="1"/>
    <col min="10243" max="10243" width="13.88671875" style="270" customWidth="1"/>
    <col min="10244" max="10244" width="9.5546875" style="270" customWidth="1"/>
    <col min="10245" max="10245" width="13.5546875" style="270" customWidth="1"/>
    <col min="10246" max="10246" width="16.5546875" style="270" customWidth="1"/>
    <col min="10247" max="10247" width="14.88671875" style="270" customWidth="1"/>
    <col min="10248" max="10248" width="16.109375" style="270" customWidth="1"/>
    <col min="10249" max="10249" width="11.5546875" style="270" customWidth="1"/>
    <col min="10250" max="10250" width="8.5546875" style="270" customWidth="1"/>
    <col min="10251" max="10251" width="11.44140625" style="270" customWidth="1"/>
    <col min="10252" max="10252" width="7" style="270" customWidth="1"/>
    <col min="10253" max="10496" width="9.109375" style="270"/>
    <col min="10497" max="10497" width="12" style="270" customWidth="1"/>
    <col min="10498" max="10498" width="61.33203125" style="270" customWidth="1"/>
    <col min="10499" max="10499" width="13.88671875" style="270" customWidth="1"/>
    <col min="10500" max="10500" width="9.5546875" style="270" customWidth="1"/>
    <col min="10501" max="10501" width="13.5546875" style="270" customWidth="1"/>
    <col min="10502" max="10502" width="16.5546875" style="270" customWidth="1"/>
    <col min="10503" max="10503" width="14.88671875" style="270" customWidth="1"/>
    <col min="10504" max="10504" width="16.109375" style="270" customWidth="1"/>
    <col min="10505" max="10505" width="11.5546875" style="270" customWidth="1"/>
    <col min="10506" max="10506" width="8.5546875" style="270" customWidth="1"/>
    <col min="10507" max="10507" width="11.44140625" style="270" customWidth="1"/>
    <col min="10508" max="10508" width="7" style="270" customWidth="1"/>
    <col min="10509" max="10752" width="9.109375" style="270"/>
    <col min="10753" max="10753" width="12" style="270" customWidth="1"/>
    <col min="10754" max="10754" width="61.33203125" style="270" customWidth="1"/>
    <col min="10755" max="10755" width="13.88671875" style="270" customWidth="1"/>
    <col min="10756" max="10756" width="9.5546875" style="270" customWidth="1"/>
    <col min="10757" max="10757" width="13.5546875" style="270" customWidth="1"/>
    <col min="10758" max="10758" width="16.5546875" style="270" customWidth="1"/>
    <col min="10759" max="10759" width="14.88671875" style="270" customWidth="1"/>
    <col min="10760" max="10760" width="16.109375" style="270" customWidth="1"/>
    <col min="10761" max="10761" width="11.5546875" style="270" customWidth="1"/>
    <col min="10762" max="10762" width="8.5546875" style="270" customWidth="1"/>
    <col min="10763" max="10763" width="11.44140625" style="270" customWidth="1"/>
    <col min="10764" max="10764" width="7" style="270" customWidth="1"/>
    <col min="10765" max="11008" width="9.109375" style="270"/>
    <col min="11009" max="11009" width="12" style="270" customWidth="1"/>
    <col min="11010" max="11010" width="61.33203125" style="270" customWidth="1"/>
    <col min="11011" max="11011" width="13.88671875" style="270" customWidth="1"/>
    <col min="11012" max="11012" width="9.5546875" style="270" customWidth="1"/>
    <col min="11013" max="11013" width="13.5546875" style="270" customWidth="1"/>
    <col min="11014" max="11014" width="16.5546875" style="270" customWidth="1"/>
    <col min="11015" max="11015" width="14.88671875" style="270" customWidth="1"/>
    <col min="11016" max="11016" width="16.109375" style="270" customWidth="1"/>
    <col min="11017" max="11017" width="11.5546875" style="270" customWidth="1"/>
    <col min="11018" max="11018" width="8.5546875" style="270" customWidth="1"/>
    <col min="11019" max="11019" width="11.44140625" style="270" customWidth="1"/>
    <col min="11020" max="11020" width="7" style="270" customWidth="1"/>
    <col min="11021" max="11264" width="9.109375" style="270"/>
    <col min="11265" max="11265" width="12" style="270" customWidth="1"/>
    <col min="11266" max="11266" width="61.33203125" style="270" customWidth="1"/>
    <col min="11267" max="11267" width="13.88671875" style="270" customWidth="1"/>
    <col min="11268" max="11268" width="9.5546875" style="270" customWidth="1"/>
    <col min="11269" max="11269" width="13.5546875" style="270" customWidth="1"/>
    <col min="11270" max="11270" width="16.5546875" style="270" customWidth="1"/>
    <col min="11271" max="11271" width="14.88671875" style="270" customWidth="1"/>
    <col min="11272" max="11272" width="16.109375" style="270" customWidth="1"/>
    <col min="11273" max="11273" width="11.5546875" style="270" customWidth="1"/>
    <col min="11274" max="11274" width="8.5546875" style="270" customWidth="1"/>
    <col min="11275" max="11275" width="11.44140625" style="270" customWidth="1"/>
    <col min="11276" max="11276" width="7" style="270" customWidth="1"/>
    <col min="11277" max="11520" width="9.109375" style="270"/>
    <col min="11521" max="11521" width="12" style="270" customWidth="1"/>
    <col min="11522" max="11522" width="61.33203125" style="270" customWidth="1"/>
    <col min="11523" max="11523" width="13.88671875" style="270" customWidth="1"/>
    <col min="11524" max="11524" width="9.5546875" style="270" customWidth="1"/>
    <col min="11525" max="11525" width="13.5546875" style="270" customWidth="1"/>
    <col min="11526" max="11526" width="16.5546875" style="270" customWidth="1"/>
    <col min="11527" max="11527" width="14.88671875" style="270" customWidth="1"/>
    <col min="11528" max="11528" width="16.109375" style="270" customWidth="1"/>
    <col min="11529" max="11529" width="11.5546875" style="270" customWidth="1"/>
    <col min="11530" max="11530" width="8.5546875" style="270" customWidth="1"/>
    <col min="11531" max="11531" width="11.44140625" style="270" customWidth="1"/>
    <col min="11532" max="11532" width="7" style="270" customWidth="1"/>
    <col min="11533" max="11776" width="9.109375" style="270"/>
    <col min="11777" max="11777" width="12" style="270" customWidth="1"/>
    <col min="11778" max="11778" width="61.33203125" style="270" customWidth="1"/>
    <col min="11779" max="11779" width="13.88671875" style="270" customWidth="1"/>
    <col min="11780" max="11780" width="9.5546875" style="270" customWidth="1"/>
    <col min="11781" max="11781" width="13.5546875" style="270" customWidth="1"/>
    <col min="11782" max="11782" width="16.5546875" style="270" customWidth="1"/>
    <col min="11783" max="11783" width="14.88671875" style="270" customWidth="1"/>
    <col min="11784" max="11784" width="16.109375" style="270" customWidth="1"/>
    <col min="11785" max="11785" width="11.5546875" style="270" customWidth="1"/>
    <col min="11786" max="11786" width="8.5546875" style="270" customWidth="1"/>
    <col min="11787" max="11787" width="11.44140625" style="270" customWidth="1"/>
    <col min="11788" max="11788" width="7" style="270" customWidth="1"/>
    <col min="11789" max="12032" width="9.109375" style="270"/>
    <col min="12033" max="12033" width="12" style="270" customWidth="1"/>
    <col min="12034" max="12034" width="61.33203125" style="270" customWidth="1"/>
    <col min="12035" max="12035" width="13.88671875" style="270" customWidth="1"/>
    <col min="12036" max="12036" width="9.5546875" style="270" customWidth="1"/>
    <col min="12037" max="12037" width="13.5546875" style="270" customWidth="1"/>
    <col min="12038" max="12038" width="16.5546875" style="270" customWidth="1"/>
    <col min="12039" max="12039" width="14.88671875" style="270" customWidth="1"/>
    <col min="12040" max="12040" width="16.109375" style="270" customWidth="1"/>
    <col min="12041" max="12041" width="11.5546875" style="270" customWidth="1"/>
    <col min="12042" max="12042" width="8.5546875" style="270" customWidth="1"/>
    <col min="12043" max="12043" width="11.44140625" style="270" customWidth="1"/>
    <col min="12044" max="12044" width="7" style="270" customWidth="1"/>
    <col min="12045" max="12288" width="9.109375" style="270"/>
    <col min="12289" max="12289" width="12" style="270" customWidth="1"/>
    <col min="12290" max="12290" width="61.33203125" style="270" customWidth="1"/>
    <col min="12291" max="12291" width="13.88671875" style="270" customWidth="1"/>
    <col min="12292" max="12292" width="9.5546875" style="270" customWidth="1"/>
    <col min="12293" max="12293" width="13.5546875" style="270" customWidth="1"/>
    <col min="12294" max="12294" width="16.5546875" style="270" customWidth="1"/>
    <col min="12295" max="12295" width="14.88671875" style="270" customWidth="1"/>
    <col min="12296" max="12296" width="16.109375" style="270" customWidth="1"/>
    <col min="12297" max="12297" width="11.5546875" style="270" customWidth="1"/>
    <col min="12298" max="12298" width="8.5546875" style="270" customWidth="1"/>
    <col min="12299" max="12299" width="11.44140625" style="270" customWidth="1"/>
    <col min="12300" max="12300" width="7" style="270" customWidth="1"/>
    <col min="12301" max="12544" width="9.109375" style="270"/>
    <col min="12545" max="12545" width="12" style="270" customWidth="1"/>
    <col min="12546" max="12546" width="61.33203125" style="270" customWidth="1"/>
    <col min="12547" max="12547" width="13.88671875" style="270" customWidth="1"/>
    <col min="12548" max="12548" width="9.5546875" style="270" customWidth="1"/>
    <col min="12549" max="12549" width="13.5546875" style="270" customWidth="1"/>
    <col min="12550" max="12550" width="16.5546875" style="270" customWidth="1"/>
    <col min="12551" max="12551" width="14.88671875" style="270" customWidth="1"/>
    <col min="12552" max="12552" width="16.109375" style="270" customWidth="1"/>
    <col min="12553" max="12553" width="11.5546875" style="270" customWidth="1"/>
    <col min="12554" max="12554" width="8.5546875" style="270" customWidth="1"/>
    <col min="12555" max="12555" width="11.44140625" style="270" customWidth="1"/>
    <col min="12556" max="12556" width="7" style="270" customWidth="1"/>
    <col min="12557" max="12800" width="9.109375" style="270"/>
    <col min="12801" max="12801" width="12" style="270" customWidth="1"/>
    <col min="12802" max="12802" width="61.33203125" style="270" customWidth="1"/>
    <col min="12803" max="12803" width="13.88671875" style="270" customWidth="1"/>
    <col min="12804" max="12804" width="9.5546875" style="270" customWidth="1"/>
    <col min="12805" max="12805" width="13.5546875" style="270" customWidth="1"/>
    <col min="12806" max="12806" width="16.5546875" style="270" customWidth="1"/>
    <col min="12807" max="12807" width="14.88671875" style="270" customWidth="1"/>
    <col min="12808" max="12808" width="16.109375" style="270" customWidth="1"/>
    <col min="12809" max="12809" width="11.5546875" style="270" customWidth="1"/>
    <col min="12810" max="12810" width="8.5546875" style="270" customWidth="1"/>
    <col min="12811" max="12811" width="11.44140625" style="270" customWidth="1"/>
    <col min="12812" max="12812" width="7" style="270" customWidth="1"/>
    <col min="12813" max="13056" width="9.109375" style="270"/>
    <col min="13057" max="13057" width="12" style="270" customWidth="1"/>
    <col min="13058" max="13058" width="61.33203125" style="270" customWidth="1"/>
    <col min="13059" max="13059" width="13.88671875" style="270" customWidth="1"/>
    <col min="13060" max="13060" width="9.5546875" style="270" customWidth="1"/>
    <col min="13061" max="13061" width="13.5546875" style="270" customWidth="1"/>
    <col min="13062" max="13062" width="16.5546875" style="270" customWidth="1"/>
    <col min="13063" max="13063" width="14.88671875" style="270" customWidth="1"/>
    <col min="13064" max="13064" width="16.109375" style="270" customWidth="1"/>
    <col min="13065" max="13065" width="11.5546875" style="270" customWidth="1"/>
    <col min="13066" max="13066" width="8.5546875" style="270" customWidth="1"/>
    <col min="13067" max="13067" width="11.44140625" style="270" customWidth="1"/>
    <col min="13068" max="13068" width="7" style="270" customWidth="1"/>
    <col min="13069" max="13312" width="9.109375" style="270"/>
    <col min="13313" max="13313" width="12" style="270" customWidth="1"/>
    <col min="13314" max="13314" width="61.33203125" style="270" customWidth="1"/>
    <col min="13315" max="13315" width="13.88671875" style="270" customWidth="1"/>
    <col min="13316" max="13316" width="9.5546875" style="270" customWidth="1"/>
    <col min="13317" max="13317" width="13.5546875" style="270" customWidth="1"/>
    <col min="13318" max="13318" width="16.5546875" style="270" customWidth="1"/>
    <col min="13319" max="13319" width="14.88671875" style="270" customWidth="1"/>
    <col min="13320" max="13320" width="16.109375" style="270" customWidth="1"/>
    <col min="13321" max="13321" width="11.5546875" style="270" customWidth="1"/>
    <col min="13322" max="13322" width="8.5546875" style="270" customWidth="1"/>
    <col min="13323" max="13323" width="11.44140625" style="270" customWidth="1"/>
    <col min="13324" max="13324" width="7" style="270" customWidth="1"/>
    <col min="13325" max="13568" width="9.109375" style="270"/>
    <col min="13569" max="13569" width="12" style="270" customWidth="1"/>
    <col min="13570" max="13570" width="61.33203125" style="270" customWidth="1"/>
    <col min="13571" max="13571" width="13.88671875" style="270" customWidth="1"/>
    <col min="13572" max="13572" width="9.5546875" style="270" customWidth="1"/>
    <col min="13573" max="13573" width="13.5546875" style="270" customWidth="1"/>
    <col min="13574" max="13574" width="16.5546875" style="270" customWidth="1"/>
    <col min="13575" max="13575" width="14.88671875" style="270" customWidth="1"/>
    <col min="13576" max="13576" width="16.109375" style="270" customWidth="1"/>
    <col min="13577" max="13577" width="11.5546875" style="270" customWidth="1"/>
    <col min="13578" max="13578" width="8.5546875" style="270" customWidth="1"/>
    <col min="13579" max="13579" width="11.44140625" style="270" customWidth="1"/>
    <col min="13580" max="13580" width="7" style="270" customWidth="1"/>
    <col min="13581" max="13824" width="9.109375" style="270"/>
    <col min="13825" max="13825" width="12" style="270" customWidth="1"/>
    <col min="13826" max="13826" width="61.33203125" style="270" customWidth="1"/>
    <col min="13827" max="13827" width="13.88671875" style="270" customWidth="1"/>
    <col min="13828" max="13828" width="9.5546875" style="270" customWidth="1"/>
    <col min="13829" max="13829" width="13.5546875" style="270" customWidth="1"/>
    <col min="13830" max="13830" width="16.5546875" style="270" customWidth="1"/>
    <col min="13831" max="13831" width="14.88671875" style="270" customWidth="1"/>
    <col min="13832" max="13832" width="16.109375" style="270" customWidth="1"/>
    <col min="13833" max="13833" width="11.5546875" style="270" customWidth="1"/>
    <col min="13834" max="13834" width="8.5546875" style="270" customWidth="1"/>
    <col min="13835" max="13835" width="11.44140625" style="270" customWidth="1"/>
    <col min="13836" max="13836" width="7" style="270" customWidth="1"/>
    <col min="13837" max="14080" width="9.109375" style="270"/>
    <col min="14081" max="14081" width="12" style="270" customWidth="1"/>
    <col min="14082" max="14082" width="61.33203125" style="270" customWidth="1"/>
    <col min="14083" max="14083" width="13.88671875" style="270" customWidth="1"/>
    <col min="14084" max="14084" width="9.5546875" style="270" customWidth="1"/>
    <col min="14085" max="14085" width="13.5546875" style="270" customWidth="1"/>
    <col min="14086" max="14086" width="16.5546875" style="270" customWidth="1"/>
    <col min="14087" max="14087" width="14.88671875" style="270" customWidth="1"/>
    <col min="14088" max="14088" width="16.109375" style="270" customWidth="1"/>
    <col min="14089" max="14089" width="11.5546875" style="270" customWidth="1"/>
    <col min="14090" max="14090" width="8.5546875" style="270" customWidth="1"/>
    <col min="14091" max="14091" width="11.44140625" style="270" customWidth="1"/>
    <col min="14092" max="14092" width="7" style="270" customWidth="1"/>
    <col min="14093" max="14336" width="9.109375" style="270"/>
    <col min="14337" max="14337" width="12" style="270" customWidth="1"/>
    <col min="14338" max="14338" width="61.33203125" style="270" customWidth="1"/>
    <col min="14339" max="14339" width="13.88671875" style="270" customWidth="1"/>
    <col min="14340" max="14340" width="9.5546875" style="270" customWidth="1"/>
    <col min="14341" max="14341" width="13.5546875" style="270" customWidth="1"/>
    <col min="14342" max="14342" width="16.5546875" style="270" customWidth="1"/>
    <col min="14343" max="14343" width="14.88671875" style="270" customWidth="1"/>
    <col min="14344" max="14344" width="16.109375" style="270" customWidth="1"/>
    <col min="14345" max="14345" width="11.5546875" style="270" customWidth="1"/>
    <col min="14346" max="14346" width="8.5546875" style="270" customWidth="1"/>
    <col min="14347" max="14347" width="11.44140625" style="270" customWidth="1"/>
    <col min="14348" max="14348" width="7" style="270" customWidth="1"/>
    <col min="14349" max="14592" width="9.109375" style="270"/>
    <col min="14593" max="14593" width="12" style="270" customWidth="1"/>
    <col min="14594" max="14594" width="61.33203125" style="270" customWidth="1"/>
    <col min="14595" max="14595" width="13.88671875" style="270" customWidth="1"/>
    <col min="14596" max="14596" width="9.5546875" style="270" customWidth="1"/>
    <col min="14597" max="14597" width="13.5546875" style="270" customWidth="1"/>
    <col min="14598" max="14598" width="16.5546875" style="270" customWidth="1"/>
    <col min="14599" max="14599" width="14.88671875" style="270" customWidth="1"/>
    <col min="14600" max="14600" width="16.109375" style="270" customWidth="1"/>
    <col min="14601" max="14601" width="11.5546875" style="270" customWidth="1"/>
    <col min="14602" max="14602" width="8.5546875" style="270" customWidth="1"/>
    <col min="14603" max="14603" width="11.44140625" style="270" customWidth="1"/>
    <col min="14604" max="14604" width="7" style="270" customWidth="1"/>
    <col min="14605" max="14848" width="9.109375" style="270"/>
    <col min="14849" max="14849" width="12" style="270" customWidth="1"/>
    <col min="14850" max="14850" width="61.33203125" style="270" customWidth="1"/>
    <col min="14851" max="14851" width="13.88671875" style="270" customWidth="1"/>
    <col min="14852" max="14852" width="9.5546875" style="270" customWidth="1"/>
    <col min="14853" max="14853" width="13.5546875" style="270" customWidth="1"/>
    <col min="14854" max="14854" width="16.5546875" style="270" customWidth="1"/>
    <col min="14855" max="14855" width="14.88671875" style="270" customWidth="1"/>
    <col min="14856" max="14856" width="16.109375" style="270" customWidth="1"/>
    <col min="14857" max="14857" width="11.5546875" style="270" customWidth="1"/>
    <col min="14858" max="14858" width="8.5546875" style="270" customWidth="1"/>
    <col min="14859" max="14859" width="11.44140625" style="270" customWidth="1"/>
    <col min="14860" max="14860" width="7" style="270" customWidth="1"/>
    <col min="14861" max="15104" width="9.109375" style="270"/>
    <col min="15105" max="15105" width="12" style="270" customWidth="1"/>
    <col min="15106" max="15106" width="61.33203125" style="270" customWidth="1"/>
    <col min="15107" max="15107" width="13.88671875" style="270" customWidth="1"/>
    <col min="15108" max="15108" width="9.5546875" style="270" customWidth="1"/>
    <col min="15109" max="15109" width="13.5546875" style="270" customWidth="1"/>
    <col min="15110" max="15110" width="16.5546875" style="270" customWidth="1"/>
    <col min="15111" max="15111" width="14.88671875" style="270" customWidth="1"/>
    <col min="15112" max="15112" width="16.109375" style="270" customWidth="1"/>
    <col min="15113" max="15113" width="11.5546875" style="270" customWidth="1"/>
    <col min="15114" max="15114" width="8.5546875" style="270" customWidth="1"/>
    <col min="15115" max="15115" width="11.44140625" style="270" customWidth="1"/>
    <col min="15116" max="15116" width="7" style="270" customWidth="1"/>
    <col min="15117" max="15360" width="9.109375" style="270"/>
    <col min="15361" max="15361" width="12" style="270" customWidth="1"/>
    <col min="15362" max="15362" width="61.33203125" style="270" customWidth="1"/>
    <col min="15363" max="15363" width="13.88671875" style="270" customWidth="1"/>
    <col min="15364" max="15364" width="9.5546875" style="270" customWidth="1"/>
    <col min="15365" max="15365" width="13.5546875" style="270" customWidth="1"/>
    <col min="15366" max="15366" width="16.5546875" style="270" customWidth="1"/>
    <col min="15367" max="15367" width="14.88671875" style="270" customWidth="1"/>
    <col min="15368" max="15368" width="16.109375" style="270" customWidth="1"/>
    <col min="15369" max="15369" width="11.5546875" style="270" customWidth="1"/>
    <col min="15370" max="15370" width="8.5546875" style="270" customWidth="1"/>
    <col min="15371" max="15371" width="11.44140625" style="270" customWidth="1"/>
    <col min="15372" max="15372" width="7" style="270" customWidth="1"/>
    <col min="15373" max="15616" width="9.109375" style="270"/>
    <col min="15617" max="15617" width="12" style="270" customWidth="1"/>
    <col min="15618" max="15618" width="61.33203125" style="270" customWidth="1"/>
    <col min="15619" max="15619" width="13.88671875" style="270" customWidth="1"/>
    <col min="15620" max="15620" width="9.5546875" style="270" customWidth="1"/>
    <col min="15621" max="15621" width="13.5546875" style="270" customWidth="1"/>
    <col min="15622" max="15622" width="16.5546875" style="270" customWidth="1"/>
    <col min="15623" max="15623" width="14.88671875" style="270" customWidth="1"/>
    <col min="15624" max="15624" width="16.109375" style="270" customWidth="1"/>
    <col min="15625" max="15625" width="11.5546875" style="270" customWidth="1"/>
    <col min="15626" max="15626" width="8.5546875" style="270" customWidth="1"/>
    <col min="15627" max="15627" width="11.44140625" style="270" customWidth="1"/>
    <col min="15628" max="15628" width="7" style="270" customWidth="1"/>
    <col min="15629" max="15872" width="9.109375" style="270"/>
    <col min="15873" max="15873" width="12" style="270" customWidth="1"/>
    <col min="15874" max="15874" width="61.33203125" style="270" customWidth="1"/>
    <col min="15875" max="15875" width="13.88671875" style="270" customWidth="1"/>
    <col min="15876" max="15876" width="9.5546875" style="270" customWidth="1"/>
    <col min="15877" max="15877" width="13.5546875" style="270" customWidth="1"/>
    <col min="15878" max="15878" width="16.5546875" style="270" customWidth="1"/>
    <col min="15879" max="15879" width="14.88671875" style="270" customWidth="1"/>
    <col min="15880" max="15880" width="16.109375" style="270" customWidth="1"/>
    <col min="15881" max="15881" width="11.5546875" style="270" customWidth="1"/>
    <col min="15882" max="15882" width="8.5546875" style="270" customWidth="1"/>
    <col min="15883" max="15883" width="11.44140625" style="270" customWidth="1"/>
    <col min="15884" max="15884" width="7" style="270" customWidth="1"/>
    <col min="15885" max="16128" width="9.109375" style="270"/>
    <col min="16129" max="16129" width="12" style="270" customWidth="1"/>
    <col min="16130" max="16130" width="61.33203125" style="270" customWidth="1"/>
    <col min="16131" max="16131" width="13.88671875" style="270" customWidth="1"/>
    <col min="16132" max="16132" width="9.5546875" style="270" customWidth="1"/>
    <col min="16133" max="16133" width="13.5546875" style="270" customWidth="1"/>
    <col min="16134" max="16134" width="16.5546875" style="270" customWidth="1"/>
    <col min="16135" max="16135" width="14.88671875" style="270" customWidth="1"/>
    <col min="16136" max="16136" width="16.109375" style="270" customWidth="1"/>
    <col min="16137" max="16137" width="11.5546875" style="270" customWidth="1"/>
    <col min="16138" max="16138" width="8.5546875" style="270" customWidth="1"/>
    <col min="16139" max="16139" width="11.44140625" style="270" customWidth="1"/>
    <col min="16140" max="16140" width="7" style="270" customWidth="1"/>
    <col min="16141" max="16384" width="9.109375" style="270"/>
  </cols>
  <sheetData>
    <row r="1" spans="1:11" ht="31.2" x14ac:dyDescent="0.25">
      <c r="A1" s="264"/>
      <c r="B1" s="265" t="s">
        <v>321</v>
      </c>
      <c r="C1" s="266"/>
      <c r="D1" s="267"/>
      <c r="E1" s="268"/>
      <c r="F1" s="269"/>
      <c r="G1" s="268"/>
      <c r="H1" s="268"/>
      <c r="I1" s="266"/>
      <c r="J1" s="270"/>
      <c r="K1" s="270"/>
    </row>
    <row r="2" spans="1:11" ht="15.6" x14ac:dyDescent="0.25">
      <c r="A2" s="264"/>
      <c r="B2" s="271"/>
      <c r="C2" s="266"/>
      <c r="D2" s="267"/>
      <c r="E2" s="268"/>
      <c r="F2" s="269"/>
      <c r="G2" s="268"/>
      <c r="H2" s="268"/>
      <c r="I2" s="266"/>
      <c r="J2" s="270"/>
      <c r="K2" s="270"/>
    </row>
    <row r="3" spans="1:11" ht="15.6" x14ac:dyDescent="0.25">
      <c r="A3" s="264"/>
      <c r="B3" s="272"/>
      <c r="C3" s="266"/>
      <c r="D3" s="267"/>
      <c r="E3" s="268"/>
      <c r="F3" s="269"/>
      <c r="G3" s="268"/>
      <c r="H3" s="268"/>
      <c r="I3" s="266"/>
      <c r="J3" s="270"/>
      <c r="K3" s="270"/>
    </row>
    <row r="4" spans="1:11" ht="16.2" thickBot="1" x14ac:dyDescent="0.3">
      <c r="A4" s="264"/>
      <c r="B4" s="273"/>
      <c r="C4" s="266"/>
      <c r="D4" s="267"/>
      <c r="E4" s="268"/>
      <c r="F4" s="269"/>
      <c r="G4" s="268"/>
      <c r="H4" s="268"/>
      <c r="I4" s="266"/>
      <c r="J4" s="270"/>
      <c r="K4" s="270"/>
    </row>
    <row r="5" spans="1:11" ht="37.5" customHeight="1" thickBot="1" x14ac:dyDescent="0.35">
      <c r="A5" s="274" t="s">
        <v>322</v>
      </c>
      <c r="B5" s="275" t="s">
        <v>323</v>
      </c>
      <c r="C5" s="275" t="s">
        <v>324</v>
      </c>
      <c r="D5" s="276" t="s">
        <v>325</v>
      </c>
      <c r="E5" s="277" t="s">
        <v>326</v>
      </c>
      <c r="F5" s="277" t="s">
        <v>1</v>
      </c>
      <c r="G5" s="268"/>
      <c r="H5" s="268"/>
      <c r="I5" s="266"/>
      <c r="J5" s="270"/>
      <c r="K5" s="270"/>
    </row>
    <row r="6" spans="1:11" ht="15.6" thickTop="1" x14ac:dyDescent="0.25">
      <c r="A6" s="264"/>
      <c r="B6" s="278"/>
      <c r="C6" s="266"/>
      <c r="D6" s="267"/>
      <c r="E6" s="268"/>
      <c r="F6" s="269"/>
      <c r="G6" s="268"/>
      <c r="H6" s="268"/>
      <c r="I6" s="266"/>
      <c r="J6" s="270"/>
      <c r="K6" s="270"/>
    </row>
    <row r="7" spans="1:11" x14ac:dyDescent="0.25">
      <c r="A7" s="279" t="s">
        <v>327</v>
      </c>
      <c r="B7" s="280" t="s">
        <v>328</v>
      </c>
      <c r="C7" s="281"/>
      <c r="D7" s="282"/>
      <c r="E7" s="281"/>
      <c r="F7" s="283">
        <f>SUM(F41)</f>
        <v>0</v>
      </c>
      <c r="G7" s="268"/>
      <c r="H7" s="268"/>
      <c r="I7" s="266"/>
      <c r="J7" s="270"/>
      <c r="K7" s="270"/>
    </row>
    <row r="8" spans="1:11" x14ac:dyDescent="0.25">
      <c r="A8" s="279" t="s">
        <v>329</v>
      </c>
      <c r="B8" s="280" t="s">
        <v>330</v>
      </c>
      <c r="C8" s="281"/>
      <c r="D8" s="282"/>
      <c r="E8" s="281"/>
      <c r="F8" s="284">
        <f>SUM(F59)</f>
        <v>0</v>
      </c>
      <c r="G8" s="268"/>
      <c r="H8" s="268"/>
      <c r="I8" s="266"/>
      <c r="J8" s="270"/>
      <c r="K8" s="270"/>
    </row>
    <row r="9" spans="1:11" x14ac:dyDescent="0.25">
      <c r="A9" s="279" t="s">
        <v>331</v>
      </c>
      <c r="B9" s="280" t="s">
        <v>332</v>
      </c>
      <c r="C9" s="281"/>
      <c r="D9" s="282"/>
      <c r="E9" s="285"/>
      <c r="F9" s="283">
        <v>0</v>
      </c>
      <c r="G9" s="268"/>
      <c r="H9" s="268"/>
      <c r="I9" s="266"/>
      <c r="J9" s="270"/>
      <c r="K9" s="270"/>
    </row>
    <row r="10" spans="1:11" x14ac:dyDescent="0.25">
      <c r="A10" s="279" t="s">
        <v>333</v>
      </c>
      <c r="B10" s="280"/>
      <c r="C10" s="281"/>
      <c r="D10" s="282"/>
      <c r="E10" s="285"/>
      <c r="F10" s="283"/>
      <c r="G10" s="268"/>
      <c r="H10" s="268"/>
      <c r="I10" s="266"/>
      <c r="J10" s="270"/>
      <c r="K10" s="270"/>
    </row>
    <row r="11" spans="1:11" x14ac:dyDescent="0.25">
      <c r="A11" s="279"/>
      <c r="B11" s="280"/>
      <c r="C11" s="281"/>
      <c r="D11" s="282"/>
      <c r="E11" s="285"/>
      <c r="F11" s="283"/>
      <c r="G11" s="268"/>
      <c r="H11" s="268"/>
      <c r="I11" s="266"/>
      <c r="J11" s="270"/>
      <c r="K11" s="270"/>
    </row>
    <row r="12" spans="1:11" x14ac:dyDescent="0.25">
      <c r="A12" s="279"/>
      <c r="B12" s="280"/>
      <c r="C12" s="281"/>
      <c r="D12" s="282"/>
      <c r="E12" s="285"/>
      <c r="F12" s="283"/>
      <c r="G12" s="268"/>
      <c r="H12" s="268"/>
      <c r="I12" s="266"/>
      <c r="J12" s="270"/>
      <c r="K12" s="270"/>
    </row>
    <row r="13" spans="1:11" ht="17.399999999999999" x14ac:dyDescent="0.3">
      <c r="A13" s="286"/>
      <c r="B13" s="287" t="s">
        <v>334</v>
      </c>
      <c r="C13" s="288"/>
      <c r="D13" s="289"/>
      <c r="E13" s="290"/>
      <c r="F13" s="291">
        <f>SUM(F7:F12)</f>
        <v>0</v>
      </c>
      <c r="G13" s="268"/>
      <c r="H13" s="268"/>
      <c r="I13" s="266"/>
      <c r="J13" s="270"/>
      <c r="K13" s="270"/>
    </row>
    <row r="14" spans="1:11" x14ac:dyDescent="0.25">
      <c r="A14" s="264"/>
      <c r="B14" s="278"/>
      <c r="C14" s="266"/>
      <c r="D14" s="267"/>
      <c r="E14" s="268"/>
      <c r="F14" s="269"/>
      <c r="G14" s="268"/>
      <c r="H14" s="268"/>
      <c r="I14" s="266"/>
      <c r="J14" s="270"/>
      <c r="K14" s="270"/>
    </row>
    <row r="15" spans="1:11" x14ac:dyDescent="0.25">
      <c r="A15" s="264"/>
      <c r="B15" s="278"/>
      <c r="C15" s="266"/>
      <c r="D15" s="267"/>
      <c r="E15" s="268"/>
      <c r="F15" s="268"/>
      <c r="G15" s="268"/>
      <c r="H15" s="268"/>
      <c r="I15" s="266"/>
      <c r="J15" s="270"/>
      <c r="K15" s="270"/>
    </row>
    <row r="16" spans="1:11" ht="15.6" x14ac:dyDescent="0.3">
      <c r="A16" s="292" t="s">
        <v>327</v>
      </c>
      <c r="B16" s="271" t="s">
        <v>328</v>
      </c>
      <c r="C16" s="266"/>
      <c r="D16" s="267"/>
      <c r="E16" s="268"/>
      <c r="F16" s="268"/>
      <c r="G16" s="268"/>
      <c r="H16" s="268"/>
      <c r="I16" s="266"/>
      <c r="J16" s="270"/>
      <c r="K16" s="270"/>
    </row>
    <row r="17" spans="1:26" ht="16.2" thickBot="1" x14ac:dyDescent="0.35">
      <c r="A17" s="292"/>
      <c r="B17" s="271"/>
      <c r="C17" s="266"/>
      <c r="D17" s="267"/>
      <c r="E17" s="268"/>
      <c r="F17" s="268"/>
      <c r="G17" s="268"/>
      <c r="H17" s="268"/>
      <c r="I17" s="266"/>
      <c r="J17" s="270"/>
      <c r="K17" s="270"/>
    </row>
    <row r="18" spans="1:26" ht="33.75" customHeight="1" thickBot="1" x14ac:dyDescent="0.3">
      <c r="A18" s="293" t="s">
        <v>86</v>
      </c>
      <c r="B18" s="294" t="s">
        <v>323</v>
      </c>
      <c r="C18" s="295" t="s">
        <v>324</v>
      </c>
      <c r="D18" s="296" t="s">
        <v>325</v>
      </c>
      <c r="E18" s="297" t="s">
        <v>335</v>
      </c>
      <c r="F18" s="297" t="s">
        <v>336</v>
      </c>
      <c r="G18" s="297" t="s">
        <v>337</v>
      </c>
      <c r="H18" s="297" t="s">
        <v>338</v>
      </c>
      <c r="I18" s="266"/>
      <c r="J18" s="270"/>
      <c r="K18" s="270"/>
    </row>
    <row r="19" spans="1:26" ht="15.6" thickTop="1" x14ac:dyDescent="0.25">
      <c r="A19" s="264"/>
      <c r="B19" s="278"/>
      <c r="C19" s="266"/>
      <c r="D19" s="298"/>
      <c r="E19" s="298"/>
      <c r="F19" s="298"/>
      <c r="G19" s="298"/>
      <c r="H19" s="298"/>
      <c r="I19" s="266"/>
      <c r="J19" s="270"/>
      <c r="K19" s="270"/>
    </row>
    <row r="20" spans="1:26" x14ac:dyDescent="0.25">
      <c r="A20" s="299">
        <v>1</v>
      </c>
      <c r="B20" s="300" t="s">
        <v>339</v>
      </c>
      <c r="C20" s="301" t="s">
        <v>340</v>
      </c>
      <c r="D20" s="302">
        <v>7</v>
      </c>
      <c r="E20" s="303"/>
      <c r="F20" s="304">
        <f>SUM(D20*E20)</f>
        <v>0</v>
      </c>
      <c r="G20" s="303"/>
      <c r="H20" s="304">
        <f t="shared" ref="H20:H30" si="0">SUM(D20*G20)</f>
        <v>0</v>
      </c>
      <c r="I20" s="266"/>
      <c r="J20" s="270"/>
      <c r="K20" s="270"/>
    </row>
    <row r="21" spans="1:26" x14ac:dyDescent="0.25">
      <c r="A21" s="305">
        <f t="shared" ref="A21:A33" si="1">SUM(A20+1)</f>
        <v>2</v>
      </c>
      <c r="B21" s="300" t="s">
        <v>341</v>
      </c>
      <c r="C21" s="301" t="s">
        <v>340</v>
      </c>
      <c r="D21" s="302">
        <v>26</v>
      </c>
      <c r="E21" s="303"/>
      <c r="F21" s="304">
        <f>SUM(D21*E21)</f>
        <v>0</v>
      </c>
      <c r="G21" s="303"/>
      <c r="H21" s="304">
        <f t="shared" si="0"/>
        <v>0</v>
      </c>
      <c r="I21" s="266"/>
      <c r="J21" s="270"/>
      <c r="K21" s="270"/>
    </row>
    <row r="22" spans="1:26" x14ac:dyDescent="0.25">
      <c r="A22" s="305">
        <f t="shared" si="1"/>
        <v>3</v>
      </c>
      <c r="B22" s="300" t="s">
        <v>342</v>
      </c>
      <c r="C22" s="301" t="s">
        <v>125</v>
      </c>
      <c r="D22" s="302">
        <v>250</v>
      </c>
      <c r="E22" s="303"/>
      <c r="F22" s="304">
        <f>SUM(D22*E22)</f>
        <v>0</v>
      </c>
      <c r="G22" s="303"/>
      <c r="H22" s="304">
        <f t="shared" si="0"/>
        <v>0</v>
      </c>
      <c r="I22" s="266"/>
      <c r="J22" s="270"/>
      <c r="K22" s="270"/>
    </row>
    <row r="23" spans="1:26" x14ac:dyDescent="0.25">
      <c r="A23" s="305">
        <f t="shared" si="1"/>
        <v>4</v>
      </c>
      <c r="B23" s="306" t="s">
        <v>343</v>
      </c>
      <c r="C23" s="307" t="s">
        <v>125</v>
      </c>
      <c r="D23" s="307">
        <v>300</v>
      </c>
      <c r="E23" s="308"/>
      <c r="F23" s="308">
        <f t="shared" ref="F23:F30" si="2">SUM(D23*E23)</f>
        <v>0</v>
      </c>
      <c r="G23" s="308"/>
      <c r="H23" s="308">
        <f t="shared" si="0"/>
        <v>0</v>
      </c>
      <c r="I23" s="266"/>
      <c r="J23" s="270"/>
      <c r="K23" s="270"/>
    </row>
    <row r="24" spans="1:26" x14ac:dyDescent="0.25">
      <c r="A24" s="305">
        <f t="shared" si="1"/>
        <v>5</v>
      </c>
      <c r="B24" s="309" t="s">
        <v>344</v>
      </c>
      <c r="C24" s="310" t="s">
        <v>125</v>
      </c>
      <c r="D24" s="301">
        <v>418</v>
      </c>
      <c r="E24" s="303"/>
      <c r="F24" s="304">
        <f t="shared" si="2"/>
        <v>0</v>
      </c>
      <c r="G24" s="303"/>
      <c r="H24" s="304">
        <f t="shared" si="0"/>
        <v>0</v>
      </c>
      <c r="I24" s="266"/>
      <c r="J24" s="270"/>
      <c r="K24" s="270"/>
    </row>
    <row r="25" spans="1:26" x14ac:dyDescent="0.25">
      <c r="A25" s="305">
        <f t="shared" si="1"/>
        <v>6</v>
      </c>
      <c r="B25" s="309" t="s">
        <v>345</v>
      </c>
      <c r="C25" s="310" t="s">
        <v>340</v>
      </c>
      <c r="D25" s="301">
        <v>33</v>
      </c>
      <c r="E25" s="303"/>
      <c r="F25" s="304">
        <f t="shared" si="2"/>
        <v>0</v>
      </c>
      <c r="G25" s="303"/>
      <c r="H25" s="304">
        <f t="shared" si="0"/>
        <v>0</v>
      </c>
      <c r="I25" s="266"/>
      <c r="J25" s="270"/>
      <c r="K25" s="270"/>
    </row>
    <row r="26" spans="1:26" x14ac:dyDescent="0.25">
      <c r="A26" s="305">
        <f t="shared" si="1"/>
        <v>7</v>
      </c>
      <c r="B26" s="306" t="s">
        <v>346</v>
      </c>
      <c r="C26" s="307" t="s">
        <v>340</v>
      </c>
      <c r="D26" s="307">
        <v>14</v>
      </c>
      <c r="E26" s="308"/>
      <c r="F26" s="308">
        <f t="shared" si="2"/>
        <v>0</v>
      </c>
      <c r="G26" s="308"/>
      <c r="H26" s="308">
        <f t="shared" si="0"/>
        <v>0</v>
      </c>
      <c r="I26" s="266"/>
      <c r="J26" s="270"/>
      <c r="K26" s="270"/>
      <c r="T26" s="311"/>
      <c r="U26" s="311"/>
      <c r="V26" s="311"/>
      <c r="W26" s="311"/>
      <c r="X26" s="311"/>
      <c r="Y26" s="311"/>
      <c r="Z26" s="311"/>
    </row>
    <row r="27" spans="1:26" x14ac:dyDescent="0.25">
      <c r="A27" s="305">
        <f t="shared" si="1"/>
        <v>8</v>
      </c>
      <c r="B27" s="312" t="s">
        <v>347</v>
      </c>
      <c r="C27" s="313" t="s">
        <v>340</v>
      </c>
      <c r="D27" s="307">
        <v>7</v>
      </c>
      <c r="E27" s="308"/>
      <c r="F27" s="308">
        <f t="shared" si="2"/>
        <v>0</v>
      </c>
      <c r="G27" s="308"/>
      <c r="H27" s="308">
        <f t="shared" si="0"/>
        <v>0</v>
      </c>
      <c r="I27" s="266"/>
      <c r="J27" s="270"/>
      <c r="K27" s="270"/>
    </row>
    <row r="28" spans="1:26" x14ac:dyDescent="0.25">
      <c r="A28" s="305">
        <v>9</v>
      </c>
      <c r="B28" s="312" t="s">
        <v>348</v>
      </c>
      <c r="C28" s="313" t="s">
        <v>340</v>
      </c>
      <c r="D28" s="307">
        <v>3</v>
      </c>
      <c r="E28" s="308"/>
      <c r="F28" s="308">
        <f t="shared" si="2"/>
        <v>0</v>
      </c>
      <c r="G28" s="308"/>
      <c r="H28" s="308">
        <f t="shared" si="0"/>
        <v>0</v>
      </c>
      <c r="I28" s="266"/>
      <c r="J28" s="270"/>
      <c r="K28" s="270"/>
    </row>
    <row r="29" spans="1:26" x14ac:dyDescent="0.25">
      <c r="A29" s="305">
        <v>10</v>
      </c>
      <c r="B29" s="312" t="s">
        <v>349</v>
      </c>
      <c r="C29" s="313" t="s">
        <v>340</v>
      </c>
      <c r="D29" s="307">
        <v>2</v>
      </c>
      <c r="E29" s="308"/>
      <c r="F29" s="308">
        <f t="shared" si="2"/>
        <v>0</v>
      </c>
      <c r="G29" s="308"/>
      <c r="H29" s="308">
        <f t="shared" si="0"/>
        <v>0</v>
      </c>
      <c r="I29" s="266"/>
      <c r="J29" s="270"/>
      <c r="K29" s="270"/>
    </row>
    <row r="30" spans="1:26" x14ac:dyDescent="0.25">
      <c r="A30" s="305">
        <v>11</v>
      </c>
      <c r="B30" s="312" t="s">
        <v>350</v>
      </c>
      <c r="C30" s="313" t="s">
        <v>340</v>
      </c>
      <c r="D30" s="307">
        <v>2</v>
      </c>
      <c r="E30" s="308"/>
      <c r="F30" s="308">
        <f t="shared" si="2"/>
        <v>0</v>
      </c>
      <c r="G30" s="308"/>
      <c r="H30" s="308">
        <f t="shared" si="0"/>
        <v>0</v>
      </c>
      <c r="I30" s="266"/>
      <c r="J30" s="270"/>
      <c r="K30" s="270"/>
    </row>
    <row r="31" spans="1:26" x14ac:dyDescent="0.25">
      <c r="A31" s="305">
        <v>12</v>
      </c>
      <c r="B31" s="306" t="s">
        <v>351</v>
      </c>
      <c r="C31" s="307" t="s">
        <v>340</v>
      </c>
      <c r="D31" s="307">
        <v>7</v>
      </c>
      <c r="E31" s="308"/>
      <c r="F31" s="308">
        <f>SUM(D31*E31)</f>
        <v>0</v>
      </c>
      <c r="G31" s="308"/>
      <c r="H31" s="308">
        <f>SUM(D31*G31)</f>
        <v>0</v>
      </c>
      <c r="I31" s="266"/>
      <c r="J31" s="270"/>
      <c r="K31" s="270"/>
    </row>
    <row r="32" spans="1:26" x14ac:dyDescent="0.25">
      <c r="A32" s="305">
        <f t="shared" si="1"/>
        <v>13</v>
      </c>
      <c r="B32" s="306" t="s">
        <v>352</v>
      </c>
      <c r="C32" s="307" t="s">
        <v>340</v>
      </c>
      <c r="D32" s="307">
        <v>12</v>
      </c>
      <c r="E32" s="308"/>
      <c r="F32" s="308">
        <f>SUM(D32*E32)</f>
        <v>0</v>
      </c>
      <c r="G32" s="308"/>
      <c r="H32" s="308">
        <f>SUM(D32*G32)</f>
        <v>0</v>
      </c>
      <c r="I32" s="266"/>
      <c r="J32" s="270"/>
      <c r="K32" s="270"/>
    </row>
    <row r="33" spans="1:12" x14ac:dyDescent="0.25">
      <c r="A33" s="305">
        <f t="shared" si="1"/>
        <v>14</v>
      </c>
      <c r="B33" s="306" t="s">
        <v>353</v>
      </c>
      <c r="C33" s="307" t="s">
        <v>340</v>
      </c>
      <c r="D33" s="307">
        <v>7</v>
      </c>
      <c r="E33" s="308"/>
      <c r="F33" s="308">
        <f>SUM(D33*E33)</f>
        <v>0</v>
      </c>
      <c r="G33" s="308"/>
      <c r="H33" s="308">
        <f>SUM(D33*G33)</f>
        <v>0</v>
      </c>
      <c r="I33" s="266"/>
      <c r="J33" s="270"/>
      <c r="K33" s="270"/>
    </row>
    <row r="34" spans="1:12" x14ac:dyDescent="0.25">
      <c r="A34" s="305">
        <v>15</v>
      </c>
      <c r="B34" s="306" t="s">
        <v>354</v>
      </c>
      <c r="C34" s="307" t="s">
        <v>252</v>
      </c>
      <c r="D34" s="307">
        <v>1</v>
      </c>
      <c r="E34" s="308"/>
      <c r="F34" s="308">
        <f>SUM(D34*E34)</f>
        <v>0</v>
      </c>
      <c r="G34" s="308"/>
      <c r="H34" s="308">
        <f>SUM(D34*G34)</f>
        <v>0</v>
      </c>
      <c r="I34" s="266"/>
      <c r="J34" s="270"/>
      <c r="K34" s="270"/>
      <c r="L34" s="270" t="s">
        <v>355</v>
      </c>
    </row>
    <row r="35" spans="1:12" ht="15" customHeight="1" x14ac:dyDescent="0.25">
      <c r="A35" s="305">
        <v>16</v>
      </c>
      <c r="B35" s="306" t="s">
        <v>356</v>
      </c>
      <c r="C35" s="307" t="s">
        <v>252</v>
      </c>
      <c r="D35" s="308">
        <v>1</v>
      </c>
      <c r="E35" s="308"/>
      <c r="F35" s="308">
        <f>SUM(D35*E35)</f>
        <v>0</v>
      </c>
      <c r="G35" s="308"/>
      <c r="H35" s="308">
        <f>SUM(D35*G35)</f>
        <v>0</v>
      </c>
      <c r="I35" s="266"/>
      <c r="J35" s="270"/>
      <c r="K35" s="270"/>
    </row>
    <row r="36" spans="1:12" ht="15.6" thickBot="1" x14ac:dyDescent="0.3">
      <c r="A36" s="264"/>
      <c r="B36" s="314"/>
      <c r="C36" s="315"/>
      <c r="D36" s="315"/>
      <c r="E36" s="316"/>
      <c r="F36" s="316"/>
      <c r="G36" s="316"/>
      <c r="H36" s="316"/>
      <c r="I36" s="266"/>
      <c r="J36" s="270"/>
      <c r="K36" s="270"/>
    </row>
    <row r="37" spans="1:12" x14ac:dyDescent="0.25">
      <c r="A37" s="264"/>
      <c r="B37" s="278" t="s">
        <v>31</v>
      </c>
      <c r="C37" s="266"/>
      <c r="D37" s="266"/>
      <c r="E37" s="317"/>
      <c r="F37" s="317">
        <f>SUM(F20:F36)</f>
        <v>0</v>
      </c>
      <c r="G37" s="317"/>
      <c r="H37" s="317">
        <f>SUM(H20:H36)</f>
        <v>0</v>
      </c>
      <c r="I37" s="266"/>
      <c r="J37" s="270"/>
      <c r="K37" s="270"/>
    </row>
    <row r="38" spans="1:12" x14ac:dyDescent="0.25">
      <c r="A38" s="264"/>
      <c r="B38" s="278" t="s">
        <v>357</v>
      </c>
      <c r="C38" s="266" t="s">
        <v>0</v>
      </c>
      <c r="D38" s="266">
        <v>5</v>
      </c>
      <c r="E38" s="317"/>
      <c r="F38" s="317"/>
      <c r="G38" s="317">
        <f>SUM(H37)</f>
        <v>0</v>
      </c>
      <c r="H38" s="317">
        <f>SUM(D38*G38/100)</f>
        <v>0</v>
      </c>
      <c r="I38" s="266"/>
      <c r="J38" s="270"/>
      <c r="K38" s="270"/>
    </row>
    <row r="39" spans="1:12" x14ac:dyDescent="0.25">
      <c r="A39" s="264"/>
      <c r="B39" s="278" t="s">
        <v>358</v>
      </c>
      <c r="C39" s="266"/>
      <c r="D39" s="266"/>
      <c r="E39" s="317"/>
      <c r="F39" s="317">
        <f>SUM(F37+H37+H38)</f>
        <v>0</v>
      </c>
      <c r="G39" s="317"/>
      <c r="H39" s="317"/>
      <c r="I39" s="266"/>
      <c r="J39" s="270"/>
      <c r="K39" s="270"/>
    </row>
    <row r="40" spans="1:12" x14ac:dyDescent="0.25">
      <c r="A40" s="264"/>
      <c r="B40" s="318" t="s">
        <v>359</v>
      </c>
      <c r="C40" s="319" t="s">
        <v>0</v>
      </c>
      <c r="D40" s="319">
        <v>0</v>
      </c>
      <c r="E40" s="320">
        <f>SUM(F39)</f>
        <v>0</v>
      </c>
      <c r="F40" s="320">
        <f>SUM(D40*E40/100)</f>
        <v>0</v>
      </c>
      <c r="G40" s="320"/>
      <c r="H40" s="320"/>
      <c r="I40" s="266"/>
      <c r="J40" s="270"/>
      <c r="K40" s="270"/>
    </row>
    <row r="41" spans="1:12" ht="16.2" thickBot="1" x14ac:dyDescent="0.35">
      <c r="A41" s="264"/>
      <c r="B41" s="321" t="s">
        <v>360</v>
      </c>
      <c r="C41" s="322"/>
      <c r="D41" s="322"/>
      <c r="E41" s="323"/>
      <c r="F41" s="323">
        <f>SUM(F39:F40)</f>
        <v>0</v>
      </c>
      <c r="G41" s="324"/>
      <c r="H41" s="324"/>
      <c r="I41" s="266"/>
      <c r="J41" s="270"/>
      <c r="K41" s="270"/>
    </row>
    <row r="42" spans="1:12" x14ac:dyDescent="0.25">
      <c r="A42" s="264"/>
      <c r="B42" s="278"/>
      <c r="C42" s="266"/>
      <c r="D42" s="267"/>
      <c r="E42" s="268"/>
      <c r="F42" s="268"/>
      <c r="G42" s="268"/>
      <c r="H42" s="317"/>
      <c r="I42" s="266"/>
      <c r="J42" s="270"/>
      <c r="K42" s="270"/>
    </row>
    <row r="43" spans="1:12" x14ac:dyDescent="0.25">
      <c r="A43" s="264"/>
      <c r="B43" s="278"/>
      <c r="C43" s="266"/>
      <c r="D43" s="267"/>
      <c r="E43" s="268"/>
      <c r="F43" s="268"/>
      <c r="G43" s="268"/>
      <c r="H43" s="317"/>
      <c r="I43" s="266"/>
      <c r="J43" s="270"/>
      <c r="K43" s="270"/>
    </row>
    <row r="44" spans="1:12" x14ac:dyDescent="0.25">
      <c r="A44" s="264"/>
      <c r="B44" s="278"/>
      <c r="C44" s="266"/>
      <c r="D44" s="267"/>
      <c r="E44" s="268"/>
      <c r="F44" s="268"/>
      <c r="G44" s="268"/>
      <c r="H44" s="317"/>
      <c r="I44" s="266"/>
      <c r="J44" s="270"/>
      <c r="K44" s="270"/>
    </row>
    <row r="45" spans="1:12" x14ac:dyDescent="0.25">
      <c r="A45" s="264"/>
      <c r="B45" s="278"/>
      <c r="C45" s="266"/>
      <c r="D45" s="267"/>
      <c r="E45" s="268"/>
      <c r="F45" s="268"/>
      <c r="G45" s="268"/>
      <c r="H45" s="317"/>
      <c r="I45" s="266"/>
      <c r="J45" s="270"/>
      <c r="K45" s="270"/>
    </row>
    <row r="46" spans="1:12" ht="15.6" x14ac:dyDescent="0.3">
      <c r="A46" s="292" t="s">
        <v>329</v>
      </c>
      <c r="B46" s="271" t="s">
        <v>330</v>
      </c>
      <c r="C46" s="325"/>
      <c r="D46" s="267"/>
      <c r="E46" s="268"/>
      <c r="F46" s="268"/>
      <c r="G46" s="268"/>
      <c r="H46" s="268"/>
      <c r="I46" s="266"/>
      <c r="J46" s="270"/>
      <c r="K46" s="270"/>
    </row>
    <row r="47" spans="1:12" ht="16.2" thickBot="1" x14ac:dyDescent="0.35">
      <c r="A47" s="292"/>
      <c r="B47" s="271"/>
      <c r="C47" s="325"/>
      <c r="D47" s="267"/>
      <c r="E47" s="268"/>
      <c r="F47" s="268"/>
      <c r="G47" s="268"/>
      <c r="H47" s="268"/>
      <c r="I47" s="266"/>
      <c r="J47" s="270"/>
      <c r="K47" s="270"/>
    </row>
    <row r="48" spans="1:12" ht="29.4" thickBot="1" x14ac:dyDescent="0.3">
      <c r="A48" s="326" t="s">
        <v>86</v>
      </c>
      <c r="B48" s="327" t="s">
        <v>323</v>
      </c>
      <c r="C48" s="328" t="s">
        <v>324</v>
      </c>
      <c r="D48" s="329" t="s">
        <v>325</v>
      </c>
      <c r="E48" s="330" t="s">
        <v>335</v>
      </c>
      <c r="F48" s="330" t="s">
        <v>336</v>
      </c>
      <c r="G48" s="330" t="s">
        <v>337</v>
      </c>
      <c r="H48" s="330" t="s">
        <v>338</v>
      </c>
      <c r="I48" s="266"/>
      <c r="J48" s="270"/>
      <c r="K48" s="270"/>
    </row>
    <row r="49" spans="1:19" ht="15.6" thickTop="1" x14ac:dyDescent="0.25">
      <c r="A49" s="264"/>
      <c r="B49" s="278"/>
      <c r="C49" s="266"/>
      <c r="D49" s="331"/>
      <c r="E49" s="332"/>
      <c r="F49" s="332"/>
      <c r="G49" s="268"/>
      <c r="H49" s="268"/>
      <c r="I49" s="266"/>
      <c r="J49" s="270"/>
      <c r="K49" s="270"/>
    </row>
    <row r="50" spans="1:19" ht="45" x14ac:dyDescent="0.25">
      <c r="A50" s="333">
        <v>1</v>
      </c>
      <c r="B50" s="334" t="s">
        <v>361</v>
      </c>
      <c r="C50" s="335" t="s">
        <v>340</v>
      </c>
      <c r="D50" s="336">
        <v>7</v>
      </c>
      <c r="E50" s="337"/>
      <c r="F50" s="337">
        <f>SUM(D50*E50)</f>
        <v>0</v>
      </c>
      <c r="G50" s="338"/>
      <c r="H50" s="338">
        <f>SUM(D50*G50)</f>
        <v>0</v>
      </c>
      <c r="I50" s="266"/>
      <c r="J50" s="270"/>
      <c r="K50" s="270"/>
    </row>
    <row r="51" spans="1:19" ht="45" x14ac:dyDescent="0.25">
      <c r="A51" s="333">
        <v>2</v>
      </c>
      <c r="B51" s="334" t="s">
        <v>362</v>
      </c>
      <c r="C51" s="335" t="s">
        <v>340</v>
      </c>
      <c r="D51" s="336">
        <v>16</v>
      </c>
      <c r="E51" s="337"/>
      <c r="F51" s="337">
        <f>SUM(D51*E51)</f>
        <v>0</v>
      </c>
      <c r="G51" s="338"/>
      <c r="H51" s="338">
        <f>SUM(D51*G51)</f>
        <v>0</v>
      </c>
      <c r="I51" s="266"/>
      <c r="J51" s="270"/>
      <c r="K51" s="270"/>
    </row>
    <row r="52" spans="1:19" x14ac:dyDescent="0.25">
      <c r="A52" s="333"/>
      <c r="B52" s="334" t="s">
        <v>363</v>
      </c>
      <c r="C52" s="335" t="s">
        <v>340</v>
      </c>
      <c r="D52" s="336">
        <v>46</v>
      </c>
      <c r="E52" s="337"/>
      <c r="F52" s="337">
        <f>SUM(D52*E52)</f>
        <v>0</v>
      </c>
      <c r="G52" s="338"/>
      <c r="H52" s="338">
        <f>SUM(D52*G52)</f>
        <v>0</v>
      </c>
      <c r="I52" s="266"/>
      <c r="J52" s="270"/>
      <c r="K52" s="270"/>
    </row>
    <row r="53" spans="1:19" x14ac:dyDescent="0.25">
      <c r="A53" s="333"/>
      <c r="B53" s="334"/>
      <c r="C53" s="335"/>
      <c r="D53" s="336"/>
      <c r="E53" s="337"/>
      <c r="F53" s="337"/>
      <c r="G53" s="338"/>
      <c r="H53" s="338"/>
      <c r="I53" s="266"/>
      <c r="J53" s="270"/>
      <c r="K53" s="270"/>
    </row>
    <row r="54" spans="1:19" ht="15.6" thickBot="1" x14ac:dyDescent="0.3">
      <c r="A54" s="264"/>
      <c r="B54" s="339"/>
      <c r="C54" s="340"/>
      <c r="D54" s="341"/>
      <c r="E54" s="342"/>
      <c r="F54" s="343"/>
      <c r="G54" s="343"/>
      <c r="H54" s="343"/>
      <c r="I54" s="266"/>
      <c r="J54" s="270"/>
      <c r="K54" s="270"/>
    </row>
    <row r="55" spans="1:19" ht="15.6" x14ac:dyDescent="0.3">
      <c r="A55" s="264"/>
      <c r="B55" s="271" t="s">
        <v>364</v>
      </c>
      <c r="C55" s="325"/>
      <c r="D55" s="344"/>
      <c r="E55" s="345"/>
      <c r="F55" s="346">
        <f>SUM(F49:F53)</f>
        <v>0</v>
      </c>
      <c r="G55" s="346"/>
      <c r="H55" s="346">
        <f>SUM(H49:H53)</f>
        <v>0</v>
      </c>
      <c r="I55" s="266"/>
      <c r="J55" s="270"/>
      <c r="K55" s="270"/>
    </row>
    <row r="56" spans="1:19" ht="15.6" x14ac:dyDescent="0.3">
      <c r="A56" s="264"/>
      <c r="B56" s="278" t="s">
        <v>365</v>
      </c>
      <c r="C56" s="266" t="s">
        <v>0</v>
      </c>
      <c r="D56" s="267">
        <v>3</v>
      </c>
      <c r="E56" s="268"/>
      <c r="F56" s="317"/>
      <c r="G56" s="317"/>
      <c r="H56" s="346">
        <f>SUM(D56*H55/100)</f>
        <v>0</v>
      </c>
      <c r="I56" s="266"/>
      <c r="J56" s="270"/>
      <c r="K56" s="270"/>
    </row>
    <row r="57" spans="1:19" ht="15.6" x14ac:dyDescent="0.3">
      <c r="A57" s="264"/>
      <c r="B57" s="271" t="s">
        <v>366</v>
      </c>
      <c r="C57" s="266"/>
      <c r="D57" s="267"/>
      <c r="E57" s="268"/>
      <c r="F57" s="346">
        <f>SUM(F55+H55+H56)</f>
        <v>0</v>
      </c>
      <c r="G57" s="317"/>
      <c r="H57" s="317"/>
      <c r="I57" s="266"/>
      <c r="J57" s="270"/>
      <c r="K57" s="270"/>
    </row>
    <row r="58" spans="1:19" x14ac:dyDescent="0.25">
      <c r="A58" s="264"/>
      <c r="B58" s="318" t="s">
        <v>359</v>
      </c>
      <c r="C58" s="319" t="s">
        <v>0</v>
      </c>
      <c r="D58" s="347">
        <v>0</v>
      </c>
      <c r="E58" s="348"/>
      <c r="F58" s="320">
        <f>SUM(D58*F57/100)</f>
        <v>0</v>
      </c>
      <c r="G58" s="320"/>
      <c r="H58" s="320"/>
      <c r="I58" s="266"/>
      <c r="J58" s="270"/>
      <c r="K58" s="270"/>
    </row>
    <row r="59" spans="1:19" ht="16.2" thickBot="1" x14ac:dyDescent="0.35">
      <c r="A59" s="292"/>
      <c r="B59" s="349" t="s">
        <v>367</v>
      </c>
      <c r="C59" s="350"/>
      <c r="D59" s="351"/>
      <c r="E59" s="352"/>
      <c r="F59" s="353">
        <f>SUM(F57+F58)</f>
        <v>0</v>
      </c>
      <c r="G59" s="353"/>
      <c r="H59" s="353"/>
      <c r="I59" s="266"/>
      <c r="J59" s="270"/>
      <c r="K59" s="270"/>
    </row>
    <row r="60" spans="1:19" x14ac:dyDescent="0.25">
      <c r="A60" s="264"/>
      <c r="B60" s="278"/>
      <c r="C60" s="266"/>
      <c r="D60" s="267"/>
      <c r="E60" s="268"/>
      <c r="F60" s="317"/>
      <c r="G60" s="317"/>
      <c r="H60" s="317"/>
      <c r="I60" s="266"/>
      <c r="J60" s="270"/>
      <c r="K60" s="270"/>
    </row>
    <row r="61" spans="1:19" ht="15.6" x14ac:dyDescent="0.25">
      <c r="A61" s="264"/>
      <c r="B61" s="354" t="s">
        <v>368</v>
      </c>
      <c r="C61" s="266"/>
      <c r="D61" s="267"/>
      <c r="E61" s="268"/>
      <c r="F61" s="317"/>
      <c r="G61" s="317"/>
      <c r="H61" s="317"/>
      <c r="I61" s="266"/>
      <c r="J61" s="270"/>
      <c r="K61" s="270"/>
    </row>
    <row r="62" spans="1:19" ht="15.6" x14ac:dyDescent="0.25">
      <c r="A62" s="264"/>
      <c r="B62" s="354" t="s">
        <v>369</v>
      </c>
      <c r="C62" s="266"/>
      <c r="D62" s="267"/>
      <c r="E62" s="268"/>
      <c r="F62" s="268"/>
      <c r="G62" s="268"/>
      <c r="H62" s="268"/>
      <c r="I62" s="266"/>
      <c r="J62" s="270"/>
      <c r="K62" s="270"/>
    </row>
    <row r="63" spans="1:19" ht="15.6" x14ac:dyDescent="0.25">
      <c r="A63" s="264"/>
      <c r="B63" s="355" t="s">
        <v>370</v>
      </c>
      <c r="C63" s="266"/>
      <c r="D63" s="267"/>
      <c r="E63" s="268"/>
      <c r="F63" s="268"/>
      <c r="G63" s="268"/>
      <c r="H63" s="268"/>
      <c r="I63" s="266"/>
      <c r="J63" s="270"/>
      <c r="K63" s="270"/>
    </row>
    <row r="64" spans="1:19" s="356" customFormat="1" ht="15.6" x14ac:dyDescent="0.3">
      <c r="A64" s="264"/>
      <c r="B64" s="355" t="s">
        <v>371</v>
      </c>
      <c r="C64" s="266"/>
      <c r="D64" s="267"/>
      <c r="E64" s="268"/>
      <c r="F64" s="268"/>
      <c r="G64" s="268"/>
      <c r="H64" s="268"/>
      <c r="I64" s="266"/>
      <c r="J64" s="270"/>
      <c r="K64" s="270"/>
      <c r="L64" s="270"/>
      <c r="M64" s="270"/>
      <c r="N64" s="270"/>
      <c r="O64" s="270"/>
      <c r="P64" s="270"/>
      <c r="Q64" s="270"/>
      <c r="R64" s="270"/>
      <c r="S64" s="270"/>
    </row>
    <row r="65" spans="1:11" ht="15.6" x14ac:dyDescent="0.25">
      <c r="A65" s="264"/>
      <c r="B65" s="357" t="s">
        <v>372</v>
      </c>
      <c r="C65" s="266"/>
      <c r="D65" s="267"/>
      <c r="E65" s="268"/>
      <c r="F65" s="268"/>
      <c r="G65" s="268"/>
      <c r="H65" s="268"/>
      <c r="I65" s="266"/>
      <c r="J65" s="270"/>
      <c r="K65" s="270"/>
    </row>
    <row r="66" spans="1:11" ht="15.6" x14ac:dyDescent="0.3">
      <c r="A66" s="264"/>
      <c r="B66" s="356"/>
      <c r="C66" s="266"/>
      <c r="D66" s="267"/>
      <c r="E66" s="268"/>
      <c r="F66" s="268"/>
      <c r="G66" s="268"/>
      <c r="H66" s="268"/>
      <c r="I66" s="270"/>
      <c r="J66" s="270"/>
      <c r="K66" s="270"/>
    </row>
    <row r="67" spans="1:11" ht="31.2" x14ac:dyDescent="0.25">
      <c r="A67" s="264"/>
      <c r="B67" s="354" t="s">
        <v>373</v>
      </c>
      <c r="C67" s="266"/>
      <c r="D67" s="267"/>
      <c r="E67" s="268"/>
      <c r="F67" s="268"/>
      <c r="G67" s="268"/>
      <c r="H67" s="268"/>
      <c r="I67" s="270"/>
      <c r="J67" s="270"/>
      <c r="K67" s="270"/>
    </row>
    <row r="68" spans="1:11" x14ac:dyDescent="0.25">
      <c r="A68" s="264"/>
      <c r="B68" s="278"/>
      <c r="C68" s="266"/>
      <c r="D68" s="267"/>
      <c r="E68" s="268"/>
      <c r="F68" s="268"/>
      <c r="G68" s="268"/>
      <c r="H68" s="268"/>
      <c r="I68" s="270"/>
      <c r="J68" s="270"/>
      <c r="K68" s="270"/>
    </row>
    <row r="69" spans="1:11" x14ac:dyDescent="0.25">
      <c r="A69" s="264"/>
      <c r="C69" s="266"/>
      <c r="D69" s="267"/>
      <c r="E69" s="268"/>
      <c r="F69" s="268"/>
      <c r="G69" s="268"/>
      <c r="H69" s="268"/>
      <c r="I69" s="270"/>
      <c r="J69" s="270"/>
      <c r="K69" s="270"/>
    </row>
    <row r="70" spans="1:11" x14ac:dyDescent="0.25">
      <c r="I70" s="270"/>
      <c r="J70" s="270"/>
      <c r="K70" s="270"/>
    </row>
    <row r="71" spans="1:11" x14ac:dyDescent="0.25">
      <c r="I71" s="270"/>
      <c r="J71" s="270"/>
      <c r="K71" s="270"/>
    </row>
    <row r="72" spans="1:11" x14ac:dyDescent="0.25">
      <c r="I72" s="270"/>
      <c r="J72" s="270"/>
      <c r="K72" s="270"/>
    </row>
    <row r="73" spans="1:11" x14ac:dyDescent="0.25">
      <c r="I73" s="270"/>
      <c r="J73" s="270"/>
      <c r="K73" s="270"/>
    </row>
    <row r="74" spans="1:11" x14ac:dyDescent="0.25">
      <c r="I74" s="270"/>
      <c r="J74" s="270"/>
      <c r="K74" s="270"/>
    </row>
    <row r="75" spans="1:11" x14ac:dyDescent="0.25">
      <c r="I75" s="270"/>
      <c r="J75" s="270"/>
      <c r="K75" s="270"/>
    </row>
    <row r="76" spans="1:11" x14ac:dyDescent="0.25">
      <c r="I76" s="270"/>
      <c r="J76" s="270"/>
      <c r="K76" s="270"/>
    </row>
    <row r="77" spans="1:11" x14ac:dyDescent="0.25">
      <c r="I77" s="270"/>
      <c r="J77" s="270"/>
      <c r="K77" s="270"/>
    </row>
    <row r="78" spans="1:11" x14ac:dyDescent="0.25">
      <c r="I78" s="270"/>
      <c r="J78" s="270"/>
      <c r="K78" s="270"/>
    </row>
    <row r="79" spans="1:11" x14ac:dyDescent="0.25">
      <c r="I79" s="270"/>
      <c r="J79" s="270"/>
      <c r="K79" s="270"/>
    </row>
    <row r="80" spans="1:11" x14ac:dyDescent="0.25">
      <c r="I80" s="270"/>
      <c r="J80" s="270"/>
      <c r="K80" s="270"/>
    </row>
    <row r="81" spans="9:11" ht="54.9" customHeight="1" x14ac:dyDescent="0.25">
      <c r="I81" s="270"/>
      <c r="J81" s="270"/>
      <c r="K81" s="270"/>
    </row>
    <row r="82" spans="9:11" x14ac:dyDescent="0.25">
      <c r="I82" s="270"/>
      <c r="J82" s="270"/>
      <c r="K82" s="270"/>
    </row>
    <row r="83" spans="9:11" x14ac:dyDescent="0.25">
      <c r="I83" s="270"/>
      <c r="J83" s="270"/>
      <c r="K83" s="270"/>
    </row>
    <row r="84" spans="9:11" x14ac:dyDescent="0.25">
      <c r="I84" s="270"/>
      <c r="J84" s="270"/>
      <c r="K84" s="270"/>
    </row>
    <row r="85" spans="9:11" x14ac:dyDescent="0.25">
      <c r="I85" s="270"/>
      <c r="J85" s="270"/>
      <c r="K85" s="270"/>
    </row>
    <row r="86" spans="9:11" x14ac:dyDescent="0.25">
      <c r="I86" s="270"/>
      <c r="J86" s="270"/>
      <c r="K86" s="270"/>
    </row>
    <row r="87" spans="9:11" x14ac:dyDescent="0.25">
      <c r="I87" s="270"/>
      <c r="J87" s="270"/>
      <c r="K87" s="270"/>
    </row>
    <row r="88" spans="9:11" x14ac:dyDescent="0.25">
      <c r="I88" s="270"/>
      <c r="J88" s="270"/>
      <c r="K88" s="270"/>
    </row>
    <row r="89" spans="9:11" x14ac:dyDescent="0.25">
      <c r="I89" s="270"/>
      <c r="J89" s="270"/>
      <c r="K89" s="270"/>
    </row>
    <row r="90" spans="9:11" x14ac:dyDescent="0.25">
      <c r="I90" s="270"/>
      <c r="J90" s="270"/>
      <c r="K90" s="270"/>
    </row>
    <row r="91" spans="9:11" x14ac:dyDescent="0.25">
      <c r="I91" s="270"/>
      <c r="J91" s="270"/>
      <c r="K91" s="270"/>
    </row>
    <row r="92" spans="9:11" x14ac:dyDescent="0.25">
      <c r="I92" s="270"/>
      <c r="J92" s="270"/>
      <c r="K92" s="270"/>
    </row>
    <row r="93" spans="9:11" x14ac:dyDescent="0.25">
      <c r="I93" s="270"/>
      <c r="J93" s="270"/>
      <c r="K93" s="270"/>
    </row>
    <row r="94" spans="9:11" x14ac:dyDescent="0.25">
      <c r="I94" s="270"/>
      <c r="J94" s="270"/>
      <c r="K94" s="270"/>
    </row>
    <row r="95" spans="9:11" x14ac:dyDescent="0.25">
      <c r="I95" s="270"/>
      <c r="J95" s="270"/>
      <c r="K95" s="270"/>
    </row>
    <row r="96" spans="9:11" x14ac:dyDescent="0.25">
      <c r="I96" s="270"/>
      <c r="J96" s="270"/>
      <c r="K96" s="270"/>
    </row>
    <row r="97" spans="10:11" x14ac:dyDescent="0.25">
      <c r="J97" s="270"/>
      <c r="K97" s="270"/>
    </row>
    <row r="98" spans="10:11" x14ac:dyDescent="0.25">
      <c r="J98" s="270"/>
      <c r="K98" s="270"/>
    </row>
    <row r="99" spans="10:11" x14ac:dyDescent="0.25">
      <c r="J99" s="270"/>
      <c r="K99" s="270"/>
    </row>
    <row r="100" spans="10:11" x14ac:dyDescent="0.25">
      <c r="J100" s="270"/>
      <c r="K100" s="270"/>
    </row>
    <row r="101" spans="10:11" x14ac:dyDescent="0.25">
      <c r="J101" s="270"/>
      <c r="K101" s="270"/>
    </row>
  </sheetData>
  <sheetProtection selectLockedCells="1" selectUnlockedCells="1"/>
  <pageMargins left="0.74791666666666667" right="0.74791666666666667" top="0.98402777777777772" bottom="0.98541666666666672" header="0.51180555555555551" footer="0.49236111111111114"/>
  <pageSetup paperSize="9" scale="84" firstPageNumber="0" fitToHeight="3" orientation="landscape" r:id="rId1"/>
  <headerFooter alignWithMargins="0">
    <oddFooter>&amp;CStrana &amp;P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OISM</vt:lpstr>
      <vt:lpstr>ORM</vt:lpstr>
      <vt:lpstr>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Elektroinstalace!Excel_BuiltIn_Print_Area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OISM!Názvy_tisku</vt:lpstr>
      <vt:lpstr>ORM!Názvy_tisku</vt:lpstr>
      <vt:lpstr>oadresa</vt:lpstr>
      <vt:lpstr>Stavba!Objednatel</vt:lpstr>
      <vt:lpstr>Stavba!Objekt</vt:lpstr>
      <vt:lpstr>Elektroinstalace!Oblast_tisku</vt:lpstr>
      <vt:lpstr>OISM!Oblast_tisku</vt:lpstr>
      <vt:lpstr>ORM!Oblast_tisku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2023-11-15T14:00:12Z</dcterms:modified>
</cp:coreProperties>
</file>