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E:\KRNOV\SMETANOVY SADY\PDPS - SMETANOVY SADY\SOUPIS PRACÍ\"/>
    </mc:Choice>
  </mc:AlternateContent>
  <xr:revisionPtr revIDLastSave="0" documentId="8_{21404BE3-11CF-465D-805C-C66C7D860FC6}" xr6:coauthVersionLast="47" xr6:coauthVersionMax="47" xr10:uidLastSave="{00000000-0000-0000-0000-000000000000}"/>
  <bookViews>
    <workbookView xWindow="-120" yWindow="-120" windowWidth="29040" windowHeight="15840" activeTab="3" xr2:uid="{00000000-000D-0000-FFFF-FFFF00000000}"/>
  </bookViews>
  <sheets>
    <sheet name="Pokyny pro vyplnění" sheetId="11" r:id="rId1"/>
    <sheet name="Stavba" sheetId="1" r:id="rId2"/>
    <sheet name="VzorPolozky" sheetId="10" state="hidden" r:id="rId3"/>
    <sheet name="01 01.1._001 Pol" sheetId="12" r:id="rId4"/>
    <sheet name="01 01.1._002 Pol" sheetId="13" r:id="rId5"/>
    <sheet name="01 01.1. Pol" sheetId="14" r:id="rId6"/>
    <sheet name="01 01.2. Pol" sheetId="15" r:id="rId7"/>
    <sheet name="01 01.1._SO 101 Pol" sheetId="16" r:id="rId8"/>
    <sheet name="01 01.2._SO 101 Pol" sheetId="17" r:id="rId9"/>
    <sheet name="01 01.1._SO 102 Pol" sheetId="18" r:id="rId10"/>
    <sheet name="01 01.2._SO 451  Pol" sheetId="19" r:id="rId11"/>
    <sheet name="01 01.2._SO 491 Pol" sheetId="20" r:id="rId12"/>
    <sheet name="01 01.2._SO 701 Pol" sheetId="21" r:id="rId13"/>
    <sheet name="01 01.1._SO 801 Pol" sheetId="22" r:id="rId14"/>
    <sheet name="02 01 Pol" sheetId="23" r:id="rId15"/>
    <sheet name="02 VRN Pol" sheetId="24" r:id="rId16"/>
  </sheets>
  <externalReferences>
    <externalReference r:id="rId17"/>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5">'01 01.1. Pol'!$1:$7</definedName>
    <definedName name="_xlnm.Print_Titles" localSheetId="3">'01 01.1._001 Pol'!$1:$7</definedName>
    <definedName name="_xlnm.Print_Titles" localSheetId="4">'01 01.1._002 Pol'!$1:$7</definedName>
    <definedName name="_xlnm.Print_Titles" localSheetId="7">'01 01.1._SO 101 Pol'!$1:$7</definedName>
    <definedName name="_xlnm.Print_Titles" localSheetId="9">'01 01.1._SO 102 Pol'!$1:$7</definedName>
    <definedName name="_xlnm.Print_Titles" localSheetId="13">'01 01.1._SO 801 Pol'!$1:$7</definedName>
    <definedName name="_xlnm.Print_Titles" localSheetId="6">'01 01.2. Pol'!$1:$7</definedName>
    <definedName name="_xlnm.Print_Titles" localSheetId="8">'01 01.2._SO 101 Pol'!$1:$7</definedName>
    <definedName name="_xlnm.Print_Titles" localSheetId="10">'01 01.2._SO 451  Pol'!$1:$7</definedName>
    <definedName name="_xlnm.Print_Titles" localSheetId="11">'01 01.2._SO 491 Pol'!$1:$7</definedName>
    <definedName name="_xlnm.Print_Titles" localSheetId="12">'01 01.2._SO 701 Pol'!$1:$7</definedName>
    <definedName name="_xlnm.Print_Titles" localSheetId="14">'02 01 Pol'!$1:$7</definedName>
    <definedName name="_xlnm.Print_Titles" localSheetId="15">'02 VRN Pol'!$1:$7</definedName>
    <definedName name="oadresa">Stavba!$D$6</definedName>
    <definedName name="Objednatel" localSheetId="1">Stavba!$D$5</definedName>
    <definedName name="Objekt" localSheetId="1">Stavba!$B$38</definedName>
    <definedName name="_xlnm.Print_Area" localSheetId="5">'01 01.1. Pol'!$A$1:$Y$10</definedName>
    <definedName name="_xlnm.Print_Area" localSheetId="3">'01 01.1._001 Pol'!$A$1:$Y$87</definedName>
    <definedName name="_xlnm.Print_Area" localSheetId="4">'01 01.1._002 Pol'!$A$1:$Y$41</definedName>
    <definedName name="_xlnm.Print_Area" localSheetId="7">'01 01.1._SO 101 Pol'!$A$1:$Y$154</definedName>
    <definedName name="_xlnm.Print_Area" localSheetId="9">'01 01.1._SO 102 Pol'!$A$1:$Y$118</definedName>
    <definedName name="_xlnm.Print_Area" localSheetId="13">'01 01.1._SO 801 Pol'!$A$1:$Y$86</definedName>
    <definedName name="_xlnm.Print_Area" localSheetId="6">'01 01.2. Pol'!$A$1:$Y$10</definedName>
    <definedName name="_xlnm.Print_Area" localSheetId="8">'01 01.2._SO 101 Pol'!$A$1:$Y$183</definedName>
    <definedName name="_xlnm.Print_Area" localSheetId="10">'01 01.2._SO 451  Pol'!$A$1:$Y$134</definedName>
    <definedName name="_xlnm.Print_Area" localSheetId="11">'01 01.2._SO 491 Pol'!$A$1:$Y$37</definedName>
    <definedName name="_xlnm.Print_Area" localSheetId="12">'01 01.2._SO 701 Pol'!$A$1:$Y$55</definedName>
    <definedName name="_xlnm.Print_Area" localSheetId="14">'02 01 Pol'!$A$1:$Y$104</definedName>
    <definedName name="_xlnm.Print_Area" localSheetId="15">'02 VRN Pol'!$A$1:$Y$82</definedName>
    <definedName name="_xlnm.Print_Area" localSheetId="1">Stavba!$A$1:$J$98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7" i="1" l="1"/>
  <c r="I96" i="1"/>
  <c r="I95" i="1"/>
  <c r="I94" i="1"/>
  <c r="I93" i="1"/>
  <c r="I92" i="1"/>
  <c r="I91" i="1"/>
  <c r="I90" i="1"/>
  <c r="I89" i="1"/>
  <c r="I88" i="1"/>
  <c r="I87" i="1"/>
  <c r="I86" i="1"/>
  <c r="I85" i="1"/>
  <c r="I84" i="1"/>
  <c r="I83" i="1"/>
  <c r="I82" i="1"/>
  <c r="I81" i="1"/>
  <c r="I80" i="1"/>
  <c r="I79"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81" i="24"/>
  <c r="BA77" i="24"/>
  <c r="BA73" i="24"/>
  <c r="BA72" i="24"/>
  <c r="BA68" i="24"/>
  <c r="BA67" i="24"/>
  <c r="BA63" i="24"/>
  <c r="BA62" i="24"/>
  <c r="BA55" i="24"/>
  <c r="BA51" i="24"/>
  <c r="BA47" i="24"/>
  <c r="BA43" i="24"/>
  <c r="BA33" i="24"/>
  <c r="BA29" i="24"/>
  <c r="BA24" i="24"/>
  <c r="BA23" i="24"/>
  <c r="G8" i="24"/>
  <c r="G9" i="24"/>
  <c r="I9" i="24"/>
  <c r="I8" i="24" s="1"/>
  <c r="K9" i="24"/>
  <c r="K8" i="24" s="1"/>
  <c r="M9" i="24"/>
  <c r="O9" i="24"/>
  <c r="O8" i="24" s="1"/>
  <c r="Q9" i="24"/>
  <c r="Q8" i="24" s="1"/>
  <c r="V9" i="24"/>
  <c r="V8" i="24" s="1"/>
  <c r="G13" i="24"/>
  <c r="M13" i="24" s="1"/>
  <c r="I13" i="24"/>
  <c r="K13" i="24"/>
  <c r="O13" i="24"/>
  <c r="Q13" i="24"/>
  <c r="V13" i="24"/>
  <c r="G17" i="24"/>
  <c r="I17" i="24"/>
  <c r="K17" i="24"/>
  <c r="M17" i="24"/>
  <c r="O17" i="24"/>
  <c r="Q17" i="24"/>
  <c r="V17" i="24"/>
  <c r="G21" i="24"/>
  <c r="I21" i="24"/>
  <c r="K21" i="24"/>
  <c r="M21" i="24"/>
  <c r="O21" i="24"/>
  <c r="G22" i="24"/>
  <c r="I22" i="24"/>
  <c r="K22" i="24"/>
  <c r="M22" i="24"/>
  <c r="O22" i="24"/>
  <c r="Q22" i="24"/>
  <c r="Q21" i="24" s="1"/>
  <c r="V22" i="24"/>
  <c r="V21" i="24" s="1"/>
  <c r="G27" i="24"/>
  <c r="I27" i="24"/>
  <c r="K27" i="24"/>
  <c r="M27" i="24"/>
  <c r="O27" i="24"/>
  <c r="Q27" i="24"/>
  <c r="V27" i="24"/>
  <c r="G32" i="24"/>
  <c r="I32" i="24"/>
  <c r="K32" i="24"/>
  <c r="M32" i="24"/>
  <c r="O32" i="24"/>
  <c r="Q32" i="24"/>
  <c r="V32" i="24"/>
  <c r="G37" i="24"/>
  <c r="M37" i="24" s="1"/>
  <c r="M36" i="24" s="1"/>
  <c r="I37" i="24"/>
  <c r="I36" i="24" s="1"/>
  <c r="K37" i="24"/>
  <c r="O37" i="24"/>
  <c r="Q37" i="24"/>
  <c r="V37" i="24"/>
  <c r="G41" i="24"/>
  <c r="I41" i="24"/>
  <c r="K41" i="24"/>
  <c r="K36" i="24" s="1"/>
  <c r="M41" i="24"/>
  <c r="O41" i="24"/>
  <c r="Q41" i="24"/>
  <c r="V41" i="24"/>
  <c r="G46" i="24"/>
  <c r="I46" i="24"/>
  <c r="K46" i="24"/>
  <c r="M46" i="24"/>
  <c r="O46" i="24"/>
  <c r="Q46" i="24"/>
  <c r="V46" i="24"/>
  <c r="G50" i="24"/>
  <c r="I50" i="24"/>
  <c r="K50" i="24"/>
  <c r="M50" i="24"/>
  <c r="O50" i="24"/>
  <c r="Q50" i="24"/>
  <c r="V50" i="24"/>
  <c r="G54" i="24"/>
  <c r="I54" i="24"/>
  <c r="K54" i="24"/>
  <c r="M54" i="24"/>
  <c r="O54" i="24"/>
  <c r="O36" i="24" s="1"/>
  <c r="Q54" i="24"/>
  <c r="Q36" i="24" s="1"/>
  <c r="V54" i="24"/>
  <c r="G58" i="24"/>
  <c r="I58" i="24"/>
  <c r="K58" i="24"/>
  <c r="M58" i="24"/>
  <c r="O58" i="24"/>
  <c r="Q58" i="24"/>
  <c r="V58" i="24"/>
  <c r="G61" i="24"/>
  <c r="I61" i="24"/>
  <c r="K61" i="24"/>
  <c r="M61" i="24"/>
  <c r="O61" i="24"/>
  <c r="Q61" i="24"/>
  <c r="V61" i="24"/>
  <c r="V36" i="24" s="1"/>
  <c r="G66" i="24"/>
  <c r="M66" i="24" s="1"/>
  <c r="I66" i="24"/>
  <c r="K66" i="24"/>
  <c r="O66" i="24"/>
  <c r="Q66" i="24"/>
  <c r="V66" i="24"/>
  <c r="G71" i="24"/>
  <c r="I71" i="24"/>
  <c r="K71" i="24"/>
  <c r="M71" i="24"/>
  <c r="O71" i="24"/>
  <c r="Q71" i="24"/>
  <c r="V71" i="24"/>
  <c r="G76" i="24"/>
  <c r="M76" i="24" s="1"/>
  <c r="I76" i="24"/>
  <c r="K76" i="24"/>
  <c r="O76" i="24"/>
  <c r="Q76" i="24"/>
  <c r="V76" i="24"/>
  <c r="AE81" i="24"/>
  <c r="G103" i="23"/>
  <c r="BA65" i="23"/>
  <c r="BA42" i="23"/>
  <c r="BA13" i="23"/>
  <c r="G9" i="23"/>
  <c r="G8" i="23" s="1"/>
  <c r="I9" i="23"/>
  <c r="I8" i="23" s="1"/>
  <c r="K9" i="23"/>
  <c r="K8" i="23" s="1"/>
  <c r="M9" i="23"/>
  <c r="M8" i="23" s="1"/>
  <c r="O9" i="23"/>
  <c r="O8" i="23" s="1"/>
  <c r="Q9" i="23"/>
  <c r="Q8" i="23" s="1"/>
  <c r="V9" i="23"/>
  <c r="G12" i="23"/>
  <c r="I12" i="23"/>
  <c r="K12" i="23"/>
  <c r="M12" i="23"/>
  <c r="O12" i="23"/>
  <c r="Q12" i="23"/>
  <c r="V12" i="23"/>
  <c r="V8" i="23" s="1"/>
  <c r="G16" i="23"/>
  <c r="I16" i="23"/>
  <c r="K16" i="23"/>
  <c r="M16" i="23"/>
  <c r="O16" i="23"/>
  <c r="Q16" i="23"/>
  <c r="V16" i="23"/>
  <c r="G20" i="23"/>
  <c r="G21" i="23"/>
  <c r="I21" i="23"/>
  <c r="I20" i="23" s="1"/>
  <c r="K21" i="23"/>
  <c r="K20" i="23" s="1"/>
  <c r="M21" i="23"/>
  <c r="M20" i="23" s="1"/>
  <c r="O21" i="23"/>
  <c r="O20" i="23" s="1"/>
  <c r="Q21" i="23"/>
  <c r="Q20" i="23" s="1"/>
  <c r="V21" i="23"/>
  <c r="V20" i="23" s="1"/>
  <c r="G24" i="23"/>
  <c r="M24" i="23" s="1"/>
  <c r="I24" i="23"/>
  <c r="K24" i="23"/>
  <c r="O24" i="23"/>
  <c r="Q24" i="23"/>
  <c r="V24" i="23"/>
  <c r="G28" i="23"/>
  <c r="I28" i="23"/>
  <c r="K28" i="23"/>
  <c r="M28" i="23"/>
  <c r="O28" i="23"/>
  <c r="Q28" i="23"/>
  <c r="V28" i="23"/>
  <c r="G31" i="23"/>
  <c r="I31" i="23"/>
  <c r="K31" i="23"/>
  <c r="M31" i="23"/>
  <c r="O31" i="23"/>
  <c r="Q31" i="23"/>
  <c r="V31" i="23"/>
  <c r="G34" i="23"/>
  <c r="I34" i="23"/>
  <c r="K34" i="23"/>
  <c r="M34" i="23"/>
  <c r="O34" i="23"/>
  <c r="Q34" i="23"/>
  <c r="V34" i="23"/>
  <c r="G38" i="23"/>
  <c r="I38" i="23"/>
  <c r="K38" i="23"/>
  <c r="M38" i="23"/>
  <c r="O38" i="23"/>
  <c r="Q38" i="23"/>
  <c r="V38" i="23"/>
  <c r="G41" i="23"/>
  <c r="I41" i="23"/>
  <c r="K41" i="23"/>
  <c r="M41" i="23"/>
  <c r="O41" i="23"/>
  <c r="Q41" i="23"/>
  <c r="V41" i="23"/>
  <c r="G45" i="23"/>
  <c r="I45" i="23"/>
  <c r="K45" i="23"/>
  <c r="M45" i="23"/>
  <c r="O45" i="23"/>
  <c r="Q45" i="23"/>
  <c r="V45" i="23"/>
  <c r="G48" i="23"/>
  <c r="M48" i="23" s="1"/>
  <c r="I48" i="23"/>
  <c r="K48" i="23"/>
  <c r="O48" i="23"/>
  <c r="Q48" i="23"/>
  <c r="V48" i="23"/>
  <c r="G51" i="23"/>
  <c r="I51" i="23"/>
  <c r="K51" i="23"/>
  <c r="M51" i="23"/>
  <c r="O51" i="23"/>
  <c r="Q51" i="23"/>
  <c r="V51" i="23"/>
  <c r="G54" i="23"/>
  <c r="I54" i="23"/>
  <c r="G55" i="23"/>
  <c r="M55" i="23" s="1"/>
  <c r="M54" i="23" s="1"/>
  <c r="I55" i="23"/>
  <c r="K55" i="23"/>
  <c r="O55" i="23"/>
  <c r="O54" i="23" s="1"/>
  <c r="Q55" i="23"/>
  <c r="Q54" i="23" s="1"/>
  <c r="V55" i="23"/>
  <c r="V54" i="23" s="1"/>
  <c r="G58" i="23"/>
  <c r="I58" i="23"/>
  <c r="K58" i="23"/>
  <c r="K54" i="23" s="1"/>
  <c r="M58" i="23"/>
  <c r="O58" i="23"/>
  <c r="Q58" i="23"/>
  <c r="V58" i="23"/>
  <c r="G62" i="23"/>
  <c r="I62" i="23"/>
  <c r="K62" i="23"/>
  <c r="M62" i="23"/>
  <c r="O62" i="23"/>
  <c r="Q62" i="23"/>
  <c r="V62" i="23"/>
  <c r="G69" i="23"/>
  <c r="I69" i="23"/>
  <c r="K69" i="23"/>
  <c r="M69" i="23"/>
  <c r="O69" i="23"/>
  <c r="Q69" i="23"/>
  <c r="V69" i="23"/>
  <c r="G75" i="23"/>
  <c r="G76" i="23"/>
  <c r="I76" i="23"/>
  <c r="I75" i="23" s="1"/>
  <c r="K76" i="23"/>
  <c r="K75" i="23" s="1"/>
  <c r="M76" i="23"/>
  <c r="M75" i="23" s="1"/>
  <c r="O76" i="23"/>
  <c r="O75" i="23" s="1"/>
  <c r="Q76" i="23"/>
  <c r="Q75" i="23" s="1"/>
  <c r="V76" i="23"/>
  <c r="V75" i="23" s="1"/>
  <c r="G85" i="23"/>
  <c r="I85" i="23"/>
  <c r="K85" i="23"/>
  <c r="G86" i="23"/>
  <c r="I86" i="23"/>
  <c r="K86" i="23"/>
  <c r="M86" i="23"/>
  <c r="M85" i="23" s="1"/>
  <c r="O86" i="23"/>
  <c r="O85" i="23" s="1"/>
  <c r="Q86" i="23"/>
  <c r="Q85" i="23" s="1"/>
  <c r="V86" i="23"/>
  <c r="V85" i="23" s="1"/>
  <c r="G89" i="23"/>
  <c r="I89" i="23"/>
  <c r="O89" i="23"/>
  <c r="G90" i="23"/>
  <c r="I90" i="23"/>
  <c r="K90" i="23"/>
  <c r="M90" i="23"/>
  <c r="O90" i="23"/>
  <c r="Q90" i="23"/>
  <c r="Q89" i="23" s="1"/>
  <c r="V90" i="23"/>
  <c r="V89" i="23" s="1"/>
  <c r="G95" i="23"/>
  <c r="I95" i="23"/>
  <c r="K95" i="23"/>
  <c r="K89" i="23" s="1"/>
  <c r="M95" i="23"/>
  <c r="M89" i="23" s="1"/>
  <c r="O95" i="23"/>
  <c r="Q95" i="23"/>
  <c r="V95" i="23"/>
  <c r="G100" i="23"/>
  <c r="I100" i="23"/>
  <c r="K100" i="23"/>
  <c r="M100" i="23"/>
  <c r="O100" i="23"/>
  <c r="Q100" i="23"/>
  <c r="V100" i="23"/>
  <c r="AE103" i="23"/>
  <c r="AF103" i="23"/>
  <c r="G85" i="22"/>
  <c r="BA56" i="22"/>
  <c r="BA45" i="22"/>
  <c r="BA44" i="22"/>
  <c r="BA27" i="22"/>
  <c r="G9" i="22"/>
  <c r="G8" i="22" s="1"/>
  <c r="I9" i="22"/>
  <c r="I8" i="22" s="1"/>
  <c r="K9" i="22"/>
  <c r="K8" i="22" s="1"/>
  <c r="M9" i="22"/>
  <c r="O9" i="22"/>
  <c r="O8" i="22" s="1"/>
  <c r="Q9" i="22"/>
  <c r="V9" i="22"/>
  <c r="G14" i="22"/>
  <c r="M14" i="22" s="1"/>
  <c r="I14" i="22"/>
  <c r="K14" i="22"/>
  <c r="O14" i="22"/>
  <c r="Q14" i="22"/>
  <c r="Q8" i="22" s="1"/>
  <c r="V14" i="22"/>
  <c r="V8" i="22" s="1"/>
  <c r="G17" i="22"/>
  <c r="G18" i="22"/>
  <c r="M18" i="22" s="1"/>
  <c r="I18" i="22"/>
  <c r="K18" i="22"/>
  <c r="O18" i="22"/>
  <c r="Q18" i="22"/>
  <c r="V18" i="22"/>
  <c r="G22" i="22"/>
  <c r="M22" i="22" s="1"/>
  <c r="I22" i="22"/>
  <c r="I17" i="22" s="1"/>
  <c r="K22" i="22"/>
  <c r="K17" i="22" s="1"/>
  <c r="O22" i="22"/>
  <c r="Q22" i="22"/>
  <c r="V22" i="22"/>
  <c r="V17" i="22" s="1"/>
  <c r="G26" i="22"/>
  <c r="M26" i="22" s="1"/>
  <c r="I26" i="22"/>
  <c r="K26" i="22"/>
  <c r="O26" i="22"/>
  <c r="Q26" i="22"/>
  <c r="V26" i="22"/>
  <c r="G30" i="22"/>
  <c r="I30" i="22"/>
  <c r="K30" i="22"/>
  <c r="M30" i="22"/>
  <c r="O30" i="22"/>
  <c r="O17" i="22" s="1"/>
  <c r="Q30" i="22"/>
  <c r="V30" i="22"/>
  <c r="G33" i="22"/>
  <c r="I33" i="22"/>
  <c r="K33" i="22"/>
  <c r="M33" i="22"/>
  <c r="O33" i="22"/>
  <c r="Q33" i="22"/>
  <c r="V33" i="22"/>
  <c r="G36" i="22"/>
  <c r="I36" i="22"/>
  <c r="K36" i="22"/>
  <c r="M36" i="22"/>
  <c r="O36" i="22"/>
  <c r="Q36" i="22"/>
  <c r="V36" i="22"/>
  <c r="G39" i="22"/>
  <c r="I39" i="22"/>
  <c r="K39" i="22"/>
  <c r="M39" i="22"/>
  <c r="O39" i="22"/>
  <c r="Q39" i="22"/>
  <c r="Q17" i="22" s="1"/>
  <c r="V39" i="22"/>
  <c r="G43" i="22"/>
  <c r="I43" i="22"/>
  <c r="K43" i="22"/>
  <c r="M43" i="22"/>
  <c r="O43" i="22"/>
  <c r="Q43" i="22"/>
  <c r="V43" i="22"/>
  <c r="G49" i="22"/>
  <c r="I49" i="22"/>
  <c r="K49" i="22"/>
  <c r="M49" i="22"/>
  <c r="O49" i="22"/>
  <c r="Q49" i="22"/>
  <c r="V49" i="22"/>
  <c r="G52" i="22"/>
  <c r="M52" i="22" s="1"/>
  <c r="I52" i="22"/>
  <c r="K52" i="22"/>
  <c r="O52" i="22"/>
  <c r="Q52" i="22"/>
  <c r="V52" i="22"/>
  <c r="G55" i="22"/>
  <c r="I55" i="22"/>
  <c r="K55" i="22"/>
  <c r="M55" i="22"/>
  <c r="O55" i="22"/>
  <c r="Q55" i="22"/>
  <c r="V55" i="22"/>
  <c r="G60" i="22"/>
  <c r="M60" i="22" s="1"/>
  <c r="I60" i="22"/>
  <c r="K60" i="22"/>
  <c r="O60" i="22"/>
  <c r="Q60" i="22"/>
  <c r="V60" i="22"/>
  <c r="G63" i="22"/>
  <c r="I63" i="22"/>
  <c r="K63" i="22"/>
  <c r="M63" i="22"/>
  <c r="O63" i="22"/>
  <c r="Q63" i="22"/>
  <c r="V63" i="22"/>
  <c r="G66" i="22"/>
  <c r="I66" i="22"/>
  <c r="K66" i="22"/>
  <c r="M66" i="22"/>
  <c r="O66" i="22"/>
  <c r="Q66" i="22"/>
  <c r="V66" i="22"/>
  <c r="G69" i="22"/>
  <c r="I69" i="22"/>
  <c r="K69" i="22"/>
  <c r="M69" i="22"/>
  <c r="O69" i="22"/>
  <c r="Q69" i="22"/>
  <c r="V69" i="22"/>
  <c r="G72" i="22"/>
  <c r="M72" i="22" s="1"/>
  <c r="I72" i="22"/>
  <c r="K72" i="22"/>
  <c r="O72" i="22"/>
  <c r="Q72" i="22"/>
  <c r="V72" i="22"/>
  <c r="G75" i="22"/>
  <c r="M75" i="22" s="1"/>
  <c r="I75" i="22"/>
  <c r="K75" i="22"/>
  <c r="O75" i="22"/>
  <c r="Q75" i="22"/>
  <c r="V75" i="22"/>
  <c r="G78" i="22"/>
  <c r="K78" i="22"/>
  <c r="O78" i="22"/>
  <c r="Q78" i="22"/>
  <c r="V78" i="22"/>
  <c r="G79" i="22"/>
  <c r="M79" i="22" s="1"/>
  <c r="M78" i="22" s="1"/>
  <c r="I79" i="22"/>
  <c r="I78" i="22" s="1"/>
  <c r="K79" i="22"/>
  <c r="O79" i="22"/>
  <c r="Q79" i="22"/>
  <c r="V79" i="22"/>
  <c r="AE85" i="22"/>
  <c r="G54" i="21"/>
  <c r="G9" i="21"/>
  <c r="G8" i="21" s="1"/>
  <c r="I9" i="21"/>
  <c r="I8" i="21" s="1"/>
  <c r="K9" i="21"/>
  <c r="K8" i="21" s="1"/>
  <c r="M9" i="21"/>
  <c r="O9" i="21"/>
  <c r="O8" i="21" s="1"/>
  <c r="Q9" i="21"/>
  <c r="Q8" i="21" s="1"/>
  <c r="V9" i="21"/>
  <c r="V8" i="21" s="1"/>
  <c r="G17" i="21"/>
  <c r="M17" i="21" s="1"/>
  <c r="I17" i="21"/>
  <c r="K17" i="21"/>
  <c r="O17" i="21"/>
  <c r="Q17" i="21"/>
  <c r="V17" i="21"/>
  <c r="G26" i="21"/>
  <c r="I26" i="21"/>
  <c r="K26" i="21"/>
  <c r="M26" i="21"/>
  <c r="O26" i="21"/>
  <c r="Q26" i="21"/>
  <c r="V26" i="21"/>
  <c r="G35" i="21"/>
  <c r="I35" i="21"/>
  <c r="K35" i="21"/>
  <c r="M35" i="21"/>
  <c r="O35" i="21"/>
  <c r="Q35" i="21"/>
  <c r="V35" i="21"/>
  <c r="G44" i="21"/>
  <c r="I44" i="21"/>
  <c r="K44" i="21"/>
  <c r="M44" i="21"/>
  <c r="O44" i="21"/>
  <c r="Q44" i="21"/>
  <c r="V44" i="21"/>
  <c r="AE54" i="21"/>
  <c r="G36" i="20"/>
  <c r="G9" i="20"/>
  <c r="G8" i="20" s="1"/>
  <c r="I9" i="20"/>
  <c r="I8" i="20" s="1"/>
  <c r="K9" i="20"/>
  <c r="K8" i="20" s="1"/>
  <c r="O9" i="20"/>
  <c r="O8" i="20" s="1"/>
  <c r="Q9" i="20"/>
  <c r="Q8" i="20" s="1"/>
  <c r="V9" i="20"/>
  <c r="V8" i="20" s="1"/>
  <c r="I12" i="20"/>
  <c r="G13" i="20"/>
  <c r="I13" i="20"/>
  <c r="K13" i="20"/>
  <c r="K12" i="20" s="1"/>
  <c r="M13" i="20"/>
  <c r="M12" i="20" s="1"/>
  <c r="O13" i="20"/>
  <c r="O12" i="20" s="1"/>
  <c r="Q13" i="20"/>
  <c r="Q12" i="20" s="1"/>
  <c r="V13" i="20"/>
  <c r="V12" i="20" s="1"/>
  <c r="G17" i="20"/>
  <c r="I17" i="20"/>
  <c r="K17" i="20"/>
  <c r="M17" i="20"/>
  <c r="O17" i="20"/>
  <c r="Q17" i="20"/>
  <c r="V17" i="20"/>
  <c r="G20" i="20"/>
  <c r="I20" i="20"/>
  <c r="K20" i="20"/>
  <c r="M20" i="20"/>
  <c r="O20" i="20"/>
  <c r="Q20" i="20"/>
  <c r="V20" i="20"/>
  <c r="G23" i="20"/>
  <c r="I23" i="20"/>
  <c r="K23" i="20"/>
  <c r="M23" i="20"/>
  <c r="O23" i="20"/>
  <c r="Q23" i="20"/>
  <c r="V23" i="20"/>
  <c r="G26" i="20"/>
  <c r="I26" i="20"/>
  <c r="K26" i="20"/>
  <c r="M26" i="20"/>
  <c r="O26" i="20"/>
  <c r="Q26" i="20"/>
  <c r="V26" i="20"/>
  <c r="G29" i="20"/>
  <c r="I29" i="20"/>
  <c r="K29" i="20"/>
  <c r="M29" i="20"/>
  <c r="O29" i="20"/>
  <c r="Q29" i="20"/>
  <c r="V29" i="20"/>
  <c r="G32" i="20"/>
  <c r="M32" i="20" s="1"/>
  <c r="I32" i="20"/>
  <c r="K32" i="20"/>
  <c r="O32" i="20"/>
  <c r="Q32" i="20"/>
  <c r="V32" i="20"/>
  <c r="AE36" i="20"/>
  <c r="G133" i="19"/>
  <c r="BA83" i="19"/>
  <c r="BA41" i="19"/>
  <c r="BA28" i="19"/>
  <c r="G9" i="19"/>
  <c r="G8" i="19" s="1"/>
  <c r="I9" i="19"/>
  <c r="I8" i="19" s="1"/>
  <c r="K9" i="19"/>
  <c r="K8" i="19" s="1"/>
  <c r="M9" i="19"/>
  <c r="O9" i="19"/>
  <c r="O8" i="19" s="1"/>
  <c r="Q9" i="19"/>
  <c r="Q8" i="19" s="1"/>
  <c r="V9" i="19"/>
  <c r="G12" i="19"/>
  <c r="I12" i="19"/>
  <c r="K12" i="19"/>
  <c r="M12" i="19"/>
  <c r="O12" i="19"/>
  <c r="Q12" i="19"/>
  <c r="V12" i="19"/>
  <c r="V8" i="19" s="1"/>
  <c r="G17" i="19"/>
  <c r="I17" i="19"/>
  <c r="K17" i="19"/>
  <c r="M17" i="19"/>
  <c r="O17" i="19"/>
  <c r="Q17" i="19"/>
  <c r="V17" i="19"/>
  <c r="G22" i="19"/>
  <c r="M22" i="19" s="1"/>
  <c r="I22" i="19"/>
  <c r="K22" i="19"/>
  <c r="O22" i="19"/>
  <c r="Q22" i="19"/>
  <c r="V22" i="19"/>
  <c r="G25" i="19"/>
  <c r="I25" i="19"/>
  <c r="K25" i="19"/>
  <c r="M25" i="19"/>
  <c r="O25" i="19"/>
  <c r="Q25" i="19"/>
  <c r="V25" i="19"/>
  <c r="G33" i="19"/>
  <c r="M33" i="19" s="1"/>
  <c r="I33" i="19"/>
  <c r="K33" i="19"/>
  <c r="O33" i="19"/>
  <c r="Q33" i="19"/>
  <c r="V33" i="19"/>
  <c r="G40" i="19"/>
  <c r="I40" i="19"/>
  <c r="K40" i="19"/>
  <c r="M40" i="19"/>
  <c r="O40" i="19"/>
  <c r="Q40" i="19"/>
  <c r="V40" i="19"/>
  <c r="G45" i="19"/>
  <c r="I45" i="19"/>
  <c r="K45" i="19"/>
  <c r="M45" i="19"/>
  <c r="O45" i="19"/>
  <c r="Q45" i="19"/>
  <c r="V45" i="19"/>
  <c r="G50" i="19"/>
  <c r="I50" i="19"/>
  <c r="K50" i="19"/>
  <c r="M50" i="19"/>
  <c r="O50" i="19"/>
  <c r="Q50" i="19"/>
  <c r="V50" i="19"/>
  <c r="G56" i="19"/>
  <c r="I56" i="19"/>
  <c r="K56" i="19"/>
  <c r="M56" i="19"/>
  <c r="O56" i="19"/>
  <c r="Q56" i="19"/>
  <c r="V56" i="19"/>
  <c r="G59" i="19"/>
  <c r="I59" i="19"/>
  <c r="K59" i="19"/>
  <c r="M59" i="19"/>
  <c r="O59" i="19"/>
  <c r="Q59" i="19"/>
  <c r="V59" i="19"/>
  <c r="G62" i="19"/>
  <c r="I62" i="19"/>
  <c r="K62" i="19"/>
  <c r="M62" i="19"/>
  <c r="O62" i="19"/>
  <c r="Q62" i="19"/>
  <c r="V62" i="19"/>
  <c r="G66" i="19"/>
  <c r="M66" i="19" s="1"/>
  <c r="I66" i="19"/>
  <c r="K66" i="19"/>
  <c r="O66" i="19"/>
  <c r="Q66" i="19"/>
  <c r="V66" i="19"/>
  <c r="G71" i="19"/>
  <c r="I71" i="19"/>
  <c r="K71" i="19"/>
  <c r="M71" i="19"/>
  <c r="O71" i="19"/>
  <c r="Q71" i="19"/>
  <c r="V71" i="19"/>
  <c r="G77" i="19"/>
  <c r="I77" i="19"/>
  <c r="K77" i="19"/>
  <c r="M77" i="19"/>
  <c r="O77" i="19"/>
  <c r="Q77" i="19"/>
  <c r="V77" i="19"/>
  <c r="G81" i="19"/>
  <c r="I81" i="19"/>
  <c r="K81" i="19"/>
  <c r="M81" i="19"/>
  <c r="O81" i="19"/>
  <c r="Q81" i="19"/>
  <c r="V81" i="19"/>
  <c r="G89" i="19"/>
  <c r="I89" i="19"/>
  <c r="K89" i="19"/>
  <c r="M89" i="19"/>
  <c r="O89" i="19"/>
  <c r="Q89" i="19"/>
  <c r="V89" i="19"/>
  <c r="G96" i="19"/>
  <c r="G95" i="19" s="1"/>
  <c r="I96" i="19"/>
  <c r="I95" i="19" s="1"/>
  <c r="K96" i="19"/>
  <c r="K95" i="19" s="1"/>
  <c r="M96" i="19"/>
  <c r="O96" i="19"/>
  <c r="O95" i="19" s="1"/>
  <c r="Q96" i="19"/>
  <c r="Q95" i="19" s="1"/>
  <c r="V96" i="19"/>
  <c r="V95" i="19" s="1"/>
  <c r="G99" i="19"/>
  <c r="M99" i="19" s="1"/>
  <c r="I99" i="19"/>
  <c r="K99" i="19"/>
  <c r="O99" i="19"/>
  <c r="Q99" i="19"/>
  <c r="V99" i="19"/>
  <c r="G103" i="19"/>
  <c r="G104" i="19"/>
  <c r="M104" i="19" s="1"/>
  <c r="I104" i="19"/>
  <c r="I103" i="19" s="1"/>
  <c r="K104" i="19"/>
  <c r="K103" i="19" s="1"/>
  <c r="O104" i="19"/>
  <c r="Q104" i="19"/>
  <c r="V104" i="19"/>
  <c r="G107" i="19"/>
  <c r="I107" i="19"/>
  <c r="K107" i="19"/>
  <c r="M107" i="19"/>
  <c r="O107" i="19"/>
  <c r="Q107" i="19"/>
  <c r="V107" i="19"/>
  <c r="G110" i="19"/>
  <c r="I110" i="19"/>
  <c r="K110" i="19"/>
  <c r="M110" i="19"/>
  <c r="O110" i="19"/>
  <c r="O103" i="19" s="1"/>
  <c r="Q110" i="19"/>
  <c r="V110" i="19"/>
  <c r="G114" i="19"/>
  <c r="I114" i="19"/>
  <c r="K114" i="19"/>
  <c r="M114" i="19"/>
  <c r="O114" i="19"/>
  <c r="Q114" i="19"/>
  <c r="V114" i="19"/>
  <c r="G117" i="19"/>
  <c r="I117" i="19"/>
  <c r="K117" i="19"/>
  <c r="M117" i="19"/>
  <c r="O117" i="19"/>
  <c r="Q117" i="19"/>
  <c r="Q103" i="19" s="1"/>
  <c r="V117" i="19"/>
  <c r="V103" i="19" s="1"/>
  <c r="G120" i="19"/>
  <c r="I120" i="19"/>
  <c r="K120" i="19"/>
  <c r="M120" i="19"/>
  <c r="O120" i="19"/>
  <c r="Q120" i="19"/>
  <c r="V120" i="19"/>
  <c r="G123" i="19"/>
  <c r="I123" i="19"/>
  <c r="K123" i="19"/>
  <c r="M123" i="19"/>
  <c r="O123" i="19"/>
  <c r="Q123" i="19"/>
  <c r="V123" i="19"/>
  <c r="G126" i="19"/>
  <c r="M126" i="19" s="1"/>
  <c r="I126" i="19"/>
  <c r="K126" i="19"/>
  <c r="O126" i="19"/>
  <c r="Q126" i="19"/>
  <c r="V126" i="19"/>
  <c r="G129" i="19"/>
  <c r="I129" i="19"/>
  <c r="K129" i="19"/>
  <c r="M129" i="19"/>
  <c r="O129" i="19"/>
  <c r="Q129" i="19"/>
  <c r="V129" i="19"/>
  <c r="AE133" i="19"/>
  <c r="G117" i="18"/>
  <c r="BA86" i="18"/>
  <c r="BA82" i="18"/>
  <c r="BA67" i="18"/>
  <c r="BA61" i="18"/>
  <c r="BA46" i="18"/>
  <c r="BA40" i="18"/>
  <c r="BA39" i="18"/>
  <c r="BA30" i="18"/>
  <c r="BA26" i="18"/>
  <c r="BA22" i="18"/>
  <c r="G8" i="18"/>
  <c r="G9" i="18"/>
  <c r="I9" i="18"/>
  <c r="K9" i="18"/>
  <c r="M9" i="18"/>
  <c r="O9" i="18"/>
  <c r="Q9" i="18"/>
  <c r="V9" i="18"/>
  <c r="V8" i="18" s="1"/>
  <c r="G13" i="18"/>
  <c r="I13" i="18"/>
  <c r="I8" i="18" s="1"/>
  <c r="K13" i="18"/>
  <c r="K8" i="18" s="1"/>
  <c r="M13" i="18"/>
  <c r="O13" i="18"/>
  <c r="Q13" i="18"/>
  <c r="Q8" i="18" s="1"/>
  <c r="V13" i="18"/>
  <c r="G17" i="18"/>
  <c r="M17" i="18" s="1"/>
  <c r="M8" i="18" s="1"/>
  <c r="I17" i="18"/>
  <c r="K17" i="18"/>
  <c r="O17" i="18"/>
  <c r="Q17" i="18"/>
  <c r="V17" i="18"/>
  <c r="G43" i="18"/>
  <c r="I43" i="18"/>
  <c r="K43" i="18"/>
  <c r="M43" i="18"/>
  <c r="O43" i="18"/>
  <c r="O8" i="18" s="1"/>
  <c r="Q43" i="18"/>
  <c r="V43" i="18"/>
  <c r="G65" i="18"/>
  <c r="I65" i="18"/>
  <c r="K65" i="18"/>
  <c r="G66" i="18"/>
  <c r="I66" i="18"/>
  <c r="K66" i="18"/>
  <c r="M66" i="18"/>
  <c r="M65" i="18" s="1"/>
  <c r="O66" i="18"/>
  <c r="O65" i="18" s="1"/>
  <c r="Q66" i="18"/>
  <c r="Q65" i="18" s="1"/>
  <c r="V66" i="18"/>
  <c r="V65" i="18" s="1"/>
  <c r="G72" i="18"/>
  <c r="G73" i="18"/>
  <c r="I73" i="18"/>
  <c r="K73" i="18"/>
  <c r="M73" i="18"/>
  <c r="O73" i="18"/>
  <c r="Q73" i="18"/>
  <c r="Q72" i="18" s="1"/>
  <c r="V73" i="18"/>
  <c r="V72" i="18" s="1"/>
  <c r="G76" i="18"/>
  <c r="I76" i="18"/>
  <c r="I72" i="18" s="1"/>
  <c r="K76" i="18"/>
  <c r="K72" i="18" s="1"/>
  <c r="M76" i="18"/>
  <c r="O76" i="18"/>
  <c r="O72" i="18" s="1"/>
  <c r="Q76" i="18"/>
  <c r="V76" i="18"/>
  <c r="G81" i="18"/>
  <c r="I81" i="18"/>
  <c r="K81" i="18"/>
  <c r="M81" i="18"/>
  <c r="O81" i="18"/>
  <c r="Q81" i="18"/>
  <c r="V81" i="18"/>
  <c r="G85" i="18"/>
  <c r="I85" i="18"/>
  <c r="K85" i="18"/>
  <c r="M85" i="18"/>
  <c r="O85" i="18"/>
  <c r="Q85" i="18"/>
  <c r="V85" i="18"/>
  <c r="G92" i="18"/>
  <c r="M92" i="18" s="1"/>
  <c r="I92" i="18"/>
  <c r="K92" i="18"/>
  <c r="O92" i="18"/>
  <c r="Q92" i="18"/>
  <c r="V92" i="18"/>
  <c r="G95" i="18"/>
  <c r="I95" i="18"/>
  <c r="K95" i="18"/>
  <c r="M95" i="18"/>
  <c r="O95" i="18"/>
  <c r="Q95" i="18"/>
  <c r="V95" i="18"/>
  <c r="G101" i="18"/>
  <c r="I101" i="18"/>
  <c r="K101" i="18"/>
  <c r="M101" i="18"/>
  <c r="G102" i="18"/>
  <c r="I102" i="18"/>
  <c r="K102" i="18"/>
  <c r="M102" i="18"/>
  <c r="O102" i="18"/>
  <c r="O101" i="18" s="1"/>
  <c r="Q102" i="18"/>
  <c r="Q101" i="18" s="1"/>
  <c r="V102" i="18"/>
  <c r="V101" i="18" s="1"/>
  <c r="G107" i="18"/>
  <c r="I107" i="18"/>
  <c r="K107" i="18"/>
  <c r="M107" i="18"/>
  <c r="O107" i="18"/>
  <c r="Q107" i="18"/>
  <c r="G108" i="18"/>
  <c r="I108" i="18"/>
  <c r="K108" i="18"/>
  <c r="M108" i="18"/>
  <c r="O108" i="18"/>
  <c r="Q108" i="18"/>
  <c r="V108" i="18"/>
  <c r="V107" i="18" s="1"/>
  <c r="G111" i="18"/>
  <c r="I111" i="18"/>
  <c r="K111" i="18"/>
  <c r="O111" i="18"/>
  <c r="Q111" i="18"/>
  <c r="V111" i="18"/>
  <c r="G112" i="18"/>
  <c r="M112" i="18" s="1"/>
  <c r="M111" i="18" s="1"/>
  <c r="I112" i="18"/>
  <c r="K112" i="18"/>
  <c r="O112" i="18"/>
  <c r="Q112" i="18"/>
  <c r="V112" i="18"/>
  <c r="AE117" i="18"/>
  <c r="AF117" i="18"/>
  <c r="G182" i="17"/>
  <c r="BA176" i="17"/>
  <c r="BA137" i="17"/>
  <c r="BA135" i="17"/>
  <c r="BA115" i="17"/>
  <c r="BA111" i="17"/>
  <c r="BA65" i="17"/>
  <c r="BA50" i="17"/>
  <c r="BA43" i="17"/>
  <c r="BA42" i="17"/>
  <c r="BA33" i="17"/>
  <c r="BA29" i="17"/>
  <c r="BA25" i="17"/>
  <c r="BA13" i="17"/>
  <c r="G8" i="17"/>
  <c r="G9" i="17"/>
  <c r="I9" i="17"/>
  <c r="K9" i="17"/>
  <c r="M9" i="17"/>
  <c r="O9" i="17"/>
  <c r="O8" i="17" s="1"/>
  <c r="Q9" i="17"/>
  <c r="Q8" i="17" s="1"/>
  <c r="V9" i="17"/>
  <c r="V8" i="17" s="1"/>
  <c r="G12" i="17"/>
  <c r="I12" i="17"/>
  <c r="I8" i="17" s="1"/>
  <c r="K12" i="17"/>
  <c r="K8" i="17" s="1"/>
  <c r="M12" i="17"/>
  <c r="O12" i="17"/>
  <c r="Q12" i="17"/>
  <c r="V12" i="17"/>
  <c r="G16" i="17"/>
  <c r="I16" i="17"/>
  <c r="K16" i="17"/>
  <c r="M16" i="17"/>
  <c r="O16" i="17"/>
  <c r="Q16" i="17"/>
  <c r="V16" i="17"/>
  <c r="G20" i="17"/>
  <c r="I20" i="17"/>
  <c r="K20" i="17"/>
  <c r="M20" i="17"/>
  <c r="O20" i="17"/>
  <c r="Q20" i="17"/>
  <c r="V20" i="17"/>
  <c r="G47" i="17"/>
  <c r="M47" i="17" s="1"/>
  <c r="I47" i="17"/>
  <c r="K47" i="17"/>
  <c r="O47" i="17"/>
  <c r="Q47" i="17"/>
  <c r="V47" i="17"/>
  <c r="G69" i="17"/>
  <c r="K69" i="17"/>
  <c r="O69" i="17"/>
  <c r="Q69" i="17"/>
  <c r="V69" i="17"/>
  <c r="G70" i="17"/>
  <c r="M70" i="17" s="1"/>
  <c r="M69" i="17" s="1"/>
  <c r="I70" i="17"/>
  <c r="I69" i="17" s="1"/>
  <c r="K70" i="17"/>
  <c r="O70" i="17"/>
  <c r="Q70" i="17"/>
  <c r="V70" i="17"/>
  <c r="G83" i="17"/>
  <c r="G82" i="17" s="1"/>
  <c r="I83" i="17"/>
  <c r="I82" i="17" s="1"/>
  <c r="K83" i="17"/>
  <c r="O83" i="17"/>
  <c r="Q83" i="17"/>
  <c r="V83" i="17"/>
  <c r="G86" i="17"/>
  <c r="I86" i="17"/>
  <c r="K86" i="17"/>
  <c r="M86" i="17"/>
  <c r="O86" i="17"/>
  <c r="O82" i="17" s="1"/>
  <c r="Q86" i="17"/>
  <c r="Q82" i="17" s="1"/>
  <c r="V86" i="17"/>
  <c r="V82" i="17" s="1"/>
  <c r="G89" i="17"/>
  <c r="I89" i="17"/>
  <c r="K89" i="17"/>
  <c r="M89" i="17"/>
  <c r="O89" i="17"/>
  <c r="Q89" i="17"/>
  <c r="V89" i="17"/>
  <c r="G92" i="17"/>
  <c r="M92" i="17" s="1"/>
  <c r="I92" i="17"/>
  <c r="K92" i="17"/>
  <c r="O92" i="17"/>
  <c r="Q92" i="17"/>
  <c r="V92" i="17"/>
  <c r="G96" i="17"/>
  <c r="I96" i="17"/>
  <c r="K96" i="17"/>
  <c r="M96" i="17"/>
  <c r="O96" i="17"/>
  <c r="Q96" i="17"/>
  <c r="V96" i="17"/>
  <c r="G99" i="17"/>
  <c r="M99" i="17" s="1"/>
  <c r="I99" i="17"/>
  <c r="K99" i="17"/>
  <c r="O99" i="17"/>
  <c r="Q99" i="17"/>
  <c r="V99" i="17"/>
  <c r="G103" i="17"/>
  <c r="I103" i="17"/>
  <c r="K103" i="17"/>
  <c r="M103" i="17"/>
  <c r="O103" i="17"/>
  <c r="Q103" i="17"/>
  <c r="V103" i="17"/>
  <c r="G107" i="17"/>
  <c r="M107" i="17" s="1"/>
  <c r="I107" i="17"/>
  <c r="K107" i="17"/>
  <c r="O107" i="17"/>
  <c r="Q107" i="17"/>
  <c r="V107" i="17"/>
  <c r="G110" i="17"/>
  <c r="I110" i="17"/>
  <c r="K110" i="17"/>
  <c r="M110" i="17"/>
  <c r="O110" i="17"/>
  <c r="Q110" i="17"/>
  <c r="V110" i="17"/>
  <c r="G114" i="17"/>
  <c r="I114" i="17"/>
  <c r="K114" i="17"/>
  <c r="K82" i="17" s="1"/>
  <c r="M114" i="17"/>
  <c r="O114" i="17"/>
  <c r="Q114" i="17"/>
  <c r="V114" i="17"/>
  <c r="G121" i="17"/>
  <c r="I121" i="17"/>
  <c r="K121" i="17"/>
  <c r="M121" i="17"/>
  <c r="O121" i="17"/>
  <c r="Q121" i="17"/>
  <c r="V121" i="17"/>
  <c r="G127" i="17"/>
  <c r="I127" i="17"/>
  <c r="K127" i="17"/>
  <c r="M127" i="17"/>
  <c r="O127" i="17"/>
  <c r="Q127" i="17"/>
  <c r="V127" i="17"/>
  <c r="G131" i="17"/>
  <c r="G130" i="17" s="1"/>
  <c r="I131" i="17"/>
  <c r="I130" i="17" s="1"/>
  <c r="K131" i="17"/>
  <c r="K130" i="17" s="1"/>
  <c r="O131" i="17"/>
  <c r="O130" i="17" s="1"/>
  <c r="Q131" i="17"/>
  <c r="Q130" i="17" s="1"/>
  <c r="V131" i="17"/>
  <c r="V130" i="17" s="1"/>
  <c r="G141" i="17"/>
  <c r="G142" i="17"/>
  <c r="I142" i="17"/>
  <c r="K142" i="17"/>
  <c r="K141" i="17" s="1"/>
  <c r="M142" i="17"/>
  <c r="O142" i="17"/>
  <c r="O141" i="17" s="1"/>
  <c r="Q142" i="17"/>
  <c r="Q141" i="17" s="1"/>
  <c r="V142" i="17"/>
  <c r="V141" i="17" s="1"/>
  <c r="G145" i="17"/>
  <c r="M145" i="17" s="1"/>
  <c r="I145" i="17"/>
  <c r="I141" i="17" s="1"/>
  <c r="K145" i="17"/>
  <c r="O145" i="17"/>
  <c r="Q145" i="17"/>
  <c r="V145" i="17"/>
  <c r="G149" i="17"/>
  <c r="I149" i="17"/>
  <c r="K149" i="17"/>
  <c r="M149" i="17"/>
  <c r="O149" i="17"/>
  <c r="Q149" i="17"/>
  <c r="V149" i="17"/>
  <c r="G152" i="17"/>
  <c r="I152" i="17"/>
  <c r="K152" i="17"/>
  <c r="M152" i="17"/>
  <c r="O152" i="17"/>
  <c r="Q152" i="17"/>
  <c r="V152" i="17"/>
  <c r="G159" i="17"/>
  <c r="G158" i="17" s="1"/>
  <c r="I159" i="17"/>
  <c r="I158" i="17" s="1"/>
  <c r="K159" i="17"/>
  <c r="K158" i="17" s="1"/>
  <c r="M159" i="17"/>
  <c r="M158" i="17" s="1"/>
  <c r="O159" i="17"/>
  <c r="O158" i="17" s="1"/>
  <c r="Q159" i="17"/>
  <c r="Q158" i="17" s="1"/>
  <c r="V159" i="17"/>
  <c r="V158" i="17" s="1"/>
  <c r="G163" i="17"/>
  <c r="G164" i="17"/>
  <c r="I164" i="17"/>
  <c r="I163" i="17" s="1"/>
  <c r="K164" i="17"/>
  <c r="K163" i="17" s="1"/>
  <c r="M164" i="17"/>
  <c r="M163" i="17" s="1"/>
  <c r="O164" i="17"/>
  <c r="O163" i="17" s="1"/>
  <c r="Q164" i="17"/>
  <c r="Q163" i="17" s="1"/>
  <c r="V164" i="17"/>
  <c r="V163" i="17" s="1"/>
  <c r="G167" i="17"/>
  <c r="I167" i="17"/>
  <c r="K167" i="17"/>
  <c r="G168" i="17"/>
  <c r="I168" i="17"/>
  <c r="K168" i="17"/>
  <c r="M168" i="17"/>
  <c r="M167" i="17" s="1"/>
  <c r="O168" i="17"/>
  <c r="O167" i="17" s="1"/>
  <c r="Q168" i="17"/>
  <c r="Q167" i="17" s="1"/>
  <c r="V168" i="17"/>
  <c r="V167" i="17" s="1"/>
  <c r="G173" i="17"/>
  <c r="I173" i="17"/>
  <c r="K173" i="17"/>
  <c r="M173" i="17"/>
  <c r="O173" i="17"/>
  <c r="Q173" i="17"/>
  <c r="V173" i="17"/>
  <c r="G175" i="17"/>
  <c r="I175" i="17"/>
  <c r="K175" i="17"/>
  <c r="M175" i="17"/>
  <c r="O175" i="17"/>
  <c r="Q175" i="17"/>
  <c r="V175" i="17"/>
  <c r="G178" i="17"/>
  <c r="I178" i="17"/>
  <c r="K178" i="17"/>
  <c r="M178" i="17"/>
  <c r="O178" i="17"/>
  <c r="Q178" i="17"/>
  <c r="V178" i="17"/>
  <c r="AE182" i="17"/>
  <c r="G153" i="16"/>
  <c r="BA117" i="16"/>
  <c r="BA113" i="16"/>
  <c r="BA98" i="16"/>
  <c r="BA92" i="16"/>
  <c r="BA58" i="16"/>
  <c r="BA43" i="16"/>
  <c r="BA36" i="16"/>
  <c r="BA35" i="16"/>
  <c r="BA26" i="16"/>
  <c r="BA22" i="16"/>
  <c r="BA18" i="16"/>
  <c r="G8" i="16"/>
  <c r="I8" i="16"/>
  <c r="O8" i="16"/>
  <c r="G9" i="16"/>
  <c r="M9" i="16" s="1"/>
  <c r="M8" i="16" s="1"/>
  <c r="I9" i="16"/>
  <c r="K9" i="16"/>
  <c r="O9" i="16"/>
  <c r="Q9" i="16"/>
  <c r="Q8" i="16" s="1"/>
  <c r="V9" i="16"/>
  <c r="V8" i="16" s="1"/>
  <c r="G13" i="16"/>
  <c r="I13" i="16"/>
  <c r="K13" i="16"/>
  <c r="K8" i="16" s="1"/>
  <c r="M13" i="16"/>
  <c r="O13" i="16"/>
  <c r="Q13" i="16"/>
  <c r="V13" i="16"/>
  <c r="G40" i="16"/>
  <c r="M40" i="16" s="1"/>
  <c r="I40" i="16"/>
  <c r="K40" i="16"/>
  <c r="O40" i="16"/>
  <c r="Q40" i="16"/>
  <c r="V40" i="16"/>
  <c r="G62" i="16"/>
  <c r="K62" i="16"/>
  <c r="O62" i="16"/>
  <c r="Q62" i="16"/>
  <c r="V62" i="16"/>
  <c r="G63" i="16"/>
  <c r="M63" i="16" s="1"/>
  <c r="M62" i="16" s="1"/>
  <c r="I63" i="16"/>
  <c r="I62" i="16" s="1"/>
  <c r="K63" i="16"/>
  <c r="O63" i="16"/>
  <c r="Q63" i="16"/>
  <c r="V63" i="16"/>
  <c r="G76" i="16"/>
  <c r="G75" i="16" s="1"/>
  <c r="I76" i="16"/>
  <c r="I75" i="16" s="1"/>
  <c r="K76" i="16"/>
  <c r="K75" i="16" s="1"/>
  <c r="M76" i="16"/>
  <c r="M75" i="16" s="1"/>
  <c r="O76" i="16"/>
  <c r="Q76" i="16"/>
  <c r="V76" i="16"/>
  <c r="G79" i="16"/>
  <c r="I79" i="16"/>
  <c r="K79" i="16"/>
  <c r="M79" i="16"/>
  <c r="O79" i="16"/>
  <c r="O75" i="16" s="1"/>
  <c r="Q79" i="16"/>
  <c r="Q75" i="16" s="1"/>
  <c r="V79" i="16"/>
  <c r="G85" i="16"/>
  <c r="I85" i="16"/>
  <c r="K85" i="16"/>
  <c r="M85" i="16"/>
  <c r="O85" i="16"/>
  <c r="Q85" i="16"/>
  <c r="V85" i="16"/>
  <c r="G91" i="16"/>
  <c r="I91" i="16"/>
  <c r="K91" i="16"/>
  <c r="M91" i="16"/>
  <c r="O91" i="16"/>
  <c r="Q91" i="16"/>
  <c r="V91" i="16"/>
  <c r="G97" i="16"/>
  <c r="I97" i="16"/>
  <c r="K97" i="16"/>
  <c r="M97" i="16"/>
  <c r="O97" i="16"/>
  <c r="Q97" i="16"/>
  <c r="V97" i="16"/>
  <c r="V75" i="16" s="1"/>
  <c r="G104" i="16"/>
  <c r="M104" i="16" s="1"/>
  <c r="I104" i="16"/>
  <c r="K104" i="16"/>
  <c r="O104" i="16"/>
  <c r="Q104" i="16"/>
  <c r="V104" i="16"/>
  <c r="Q111" i="16"/>
  <c r="V111" i="16"/>
  <c r="G112" i="16"/>
  <c r="M112" i="16" s="1"/>
  <c r="M111" i="16" s="1"/>
  <c r="I112" i="16"/>
  <c r="I111" i="16" s="1"/>
  <c r="K112" i="16"/>
  <c r="K111" i="16" s="1"/>
  <c r="O112" i="16"/>
  <c r="Q112" i="16"/>
  <c r="V112" i="16"/>
  <c r="G116" i="16"/>
  <c r="I116" i="16"/>
  <c r="K116" i="16"/>
  <c r="M116" i="16"/>
  <c r="O116" i="16"/>
  <c r="O111" i="16" s="1"/>
  <c r="Q116" i="16"/>
  <c r="V116" i="16"/>
  <c r="G120" i="16"/>
  <c r="I120" i="16"/>
  <c r="O120" i="16"/>
  <c r="G121" i="16"/>
  <c r="I121" i="16"/>
  <c r="K121" i="16"/>
  <c r="M121" i="16"/>
  <c r="O121" i="16"/>
  <c r="Q121" i="16"/>
  <c r="Q120" i="16" s="1"/>
  <c r="V121" i="16"/>
  <c r="V120" i="16" s="1"/>
  <c r="G126" i="16"/>
  <c r="I126" i="16"/>
  <c r="K126" i="16"/>
  <c r="K120" i="16" s="1"/>
  <c r="M126" i="16"/>
  <c r="O126" i="16"/>
  <c r="Q126" i="16"/>
  <c r="V126" i="16"/>
  <c r="G140" i="16"/>
  <c r="M140" i="16" s="1"/>
  <c r="I140" i="16"/>
  <c r="K140" i="16"/>
  <c r="O140" i="16"/>
  <c r="Q140" i="16"/>
  <c r="V140" i="16"/>
  <c r="G143" i="16"/>
  <c r="M143" i="16" s="1"/>
  <c r="I143" i="16"/>
  <c r="K143" i="16"/>
  <c r="O143" i="16"/>
  <c r="Q143" i="16"/>
  <c r="V143" i="16"/>
  <c r="G148" i="16"/>
  <c r="I148" i="16"/>
  <c r="G149" i="16"/>
  <c r="I149" i="16"/>
  <c r="K149" i="16"/>
  <c r="K148" i="16" s="1"/>
  <c r="M149" i="16"/>
  <c r="M148" i="16" s="1"/>
  <c r="O149" i="16"/>
  <c r="O148" i="16" s="1"/>
  <c r="Q149" i="16"/>
  <c r="Q148" i="16" s="1"/>
  <c r="V149" i="16"/>
  <c r="V148" i="16" s="1"/>
  <c r="AE153" i="16"/>
  <c r="AE9" i="15"/>
  <c r="AF9" i="15"/>
  <c r="AE9" i="14"/>
  <c r="AF9" i="14"/>
  <c r="G40" i="13"/>
  <c r="BA28" i="13"/>
  <c r="BA16" i="13"/>
  <c r="G9" i="13"/>
  <c r="G8" i="13" s="1"/>
  <c r="I9" i="13"/>
  <c r="I8" i="13" s="1"/>
  <c r="K9" i="13"/>
  <c r="K8" i="13" s="1"/>
  <c r="M9" i="13"/>
  <c r="O9" i="13"/>
  <c r="O8" i="13" s="1"/>
  <c r="Q9" i="13"/>
  <c r="Q8" i="13" s="1"/>
  <c r="V9" i="13"/>
  <c r="V8" i="13" s="1"/>
  <c r="G15" i="13"/>
  <c r="M15" i="13" s="1"/>
  <c r="I15" i="13"/>
  <c r="K15" i="13"/>
  <c r="O15" i="13"/>
  <c r="Q15" i="13"/>
  <c r="V15" i="13"/>
  <c r="G27" i="13"/>
  <c r="I27" i="13"/>
  <c r="K27" i="13"/>
  <c r="M27" i="13"/>
  <c r="O27" i="13"/>
  <c r="Q27" i="13"/>
  <c r="V27" i="13"/>
  <c r="AE40" i="13"/>
  <c r="AF40" i="13"/>
  <c r="G86" i="12"/>
  <c r="BA73" i="12"/>
  <c r="BA68" i="12"/>
  <c r="BA63" i="12"/>
  <c r="BA41" i="12"/>
  <c r="BA37" i="12"/>
  <c r="BA32" i="12"/>
  <c r="BA27" i="12"/>
  <c r="BA22" i="12"/>
  <c r="BA18" i="12"/>
  <c r="G8" i="12"/>
  <c r="O8" i="12"/>
  <c r="Q8" i="12"/>
  <c r="G9" i="12"/>
  <c r="M9" i="12" s="1"/>
  <c r="M8" i="12" s="1"/>
  <c r="I9" i="12"/>
  <c r="K9" i="12"/>
  <c r="O9" i="12"/>
  <c r="Q9" i="12"/>
  <c r="V9" i="12"/>
  <c r="G13" i="12"/>
  <c r="M13" i="12" s="1"/>
  <c r="I13" i="12"/>
  <c r="I8" i="12" s="1"/>
  <c r="K13" i="12"/>
  <c r="K8" i="12" s="1"/>
  <c r="O13" i="12"/>
  <c r="Q13" i="12"/>
  <c r="V13" i="12"/>
  <c r="V8" i="12" s="1"/>
  <c r="G17" i="12"/>
  <c r="M17" i="12" s="1"/>
  <c r="I17" i="12"/>
  <c r="K17" i="12"/>
  <c r="O17" i="12"/>
  <c r="Q17" i="12"/>
  <c r="V17" i="12"/>
  <c r="G21" i="12"/>
  <c r="I21" i="12"/>
  <c r="K21" i="12"/>
  <c r="M21" i="12"/>
  <c r="O21" i="12"/>
  <c r="Q21" i="12"/>
  <c r="V21" i="12"/>
  <c r="G26" i="12"/>
  <c r="I26" i="12"/>
  <c r="K26" i="12"/>
  <c r="M26" i="12"/>
  <c r="O26" i="12"/>
  <c r="Q26" i="12"/>
  <c r="V26" i="12"/>
  <c r="G31" i="12"/>
  <c r="I31" i="12"/>
  <c r="K31" i="12"/>
  <c r="M31" i="12"/>
  <c r="O31" i="12"/>
  <c r="Q31" i="12"/>
  <c r="V31" i="12"/>
  <c r="G36" i="12"/>
  <c r="I36" i="12"/>
  <c r="K36" i="12"/>
  <c r="M36" i="12"/>
  <c r="O36" i="12"/>
  <c r="Q36" i="12"/>
  <c r="V36" i="12"/>
  <c r="G40" i="12"/>
  <c r="I40" i="12"/>
  <c r="K40" i="12"/>
  <c r="M40" i="12"/>
  <c r="O40" i="12"/>
  <c r="Q40" i="12"/>
  <c r="V40" i="12"/>
  <c r="G44" i="12"/>
  <c r="I44" i="12"/>
  <c r="K44" i="12"/>
  <c r="M44" i="12"/>
  <c r="O44" i="12"/>
  <c r="Q44" i="12"/>
  <c r="V44" i="12"/>
  <c r="G50" i="12"/>
  <c r="M50" i="12" s="1"/>
  <c r="I50" i="12"/>
  <c r="K50" i="12"/>
  <c r="O50" i="12"/>
  <c r="Q50" i="12"/>
  <c r="V50" i="12"/>
  <c r="G55" i="12"/>
  <c r="O55" i="12"/>
  <c r="Q55" i="12"/>
  <c r="V55" i="12"/>
  <c r="G56" i="12"/>
  <c r="M56" i="12" s="1"/>
  <c r="M55" i="12" s="1"/>
  <c r="I56" i="12"/>
  <c r="I55" i="12" s="1"/>
  <c r="K56" i="12"/>
  <c r="K55" i="12" s="1"/>
  <c r="O56" i="12"/>
  <c r="Q56" i="12"/>
  <c r="V56" i="12"/>
  <c r="G61" i="12"/>
  <c r="G60" i="12" s="1"/>
  <c r="I61" i="12"/>
  <c r="I60" i="12" s="1"/>
  <c r="K61" i="12"/>
  <c r="K60" i="12" s="1"/>
  <c r="M61" i="12"/>
  <c r="M60" i="12" s="1"/>
  <c r="O61" i="12"/>
  <c r="O60" i="12" s="1"/>
  <c r="Q61" i="12"/>
  <c r="V61" i="12"/>
  <c r="G66" i="12"/>
  <c r="I66" i="12"/>
  <c r="K66" i="12"/>
  <c r="M66" i="12"/>
  <c r="O66" i="12"/>
  <c r="Q66" i="12"/>
  <c r="V66" i="12"/>
  <c r="G71" i="12"/>
  <c r="I71" i="12"/>
  <c r="K71" i="12"/>
  <c r="M71" i="12"/>
  <c r="O71" i="12"/>
  <c r="Q71" i="12"/>
  <c r="Q60" i="12" s="1"/>
  <c r="V71" i="12"/>
  <c r="V60" i="12" s="1"/>
  <c r="G77" i="12"/>
  <c r="G76" i="12" s="1"/>
  <c r="I77" i="12"/>
  <c r="I76" i="12" s="1"/>
  <c r="K77" i="12"/>
  <c r="K76" i="12" s="1"/>
  <c r="M77" i="12"/>
  <c r="M76" i="12" s="1"/>
  <c r="O77" i="12"/>
  <c r="O76" i="12" s="1"/>
  <c r="Q77" i="12"/>
  <c r="Q76" i="12" s="1"/>
  <c r="V77" i="12"/>
  <c r="V76" i="12" s="1"/>
  <c r="AE86" i="12"/>
  <c r="I20" i="1"/>
  <c r="I19" i="1"/>
  <c r="I18" i="1"/>
  <c r="I17" i="1"/>
  <c r="I16" i="1"/>
  <c r="I98" i="1"/>
  <c r="J96" i="1" s="1"/>
  <c r="F56" i="1"/>
  <c r="G23" i="1" s="1"/>
  <c r="A23" i="1" s="1"/>
  <c r="G56" i="1"/>
  <c r="G25" i="1" s="1"/>
  <c r="A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56" i="1" s="1"/>
  <c r="J28" i="1"/>
  <c r="J26" i="1"/>
  <c r="G38" i="1"/>
  <c r="F38" i="1"/>
  <c r="J23" i="1"/>
  <c r="J24" i="1"/>
  <c r="J25" i="1"/>
  <c r="J27" i="1"/>
  <c r="E24" i="1"/>
  <c r="E26" i="1"/>
  <c r="J97" i="1" l="1"/>
  <c r="J81" i="1"/>
  <c r="J84" i="1"/>
  <c r="J94" i="1"/>
  <c r="J92" i="1"/>
  <c r="J85" i="1"/>
  <c r="J86" i="1"/>
  <c r="J89" i="1"/>
  <c r="J82" i="1"/>
  <c r="J83" i="1"/>
  <c r="J79" i="1"/>
  <c r="J87" i="1"/>
  <c r="J95" i="1"/>
  <c r="J93" i="1"/>
  <c r="J90" i="1"/>
  <c r="J91" i="1"/>
  <c r="J80" i="1"/>
  <c r="J88" i="1"/>
  <c r="G26" i="1"/>
  <c r="A26" i="1"/>
  <c r="G28" i="1"/>
  <c r="A24" i="1"/>
  <c r="G24" i="1"/>
  <c r="A27" i="1" s="1"/>
  <c r="M8" i="24"/>
  <c r="G36" i="24"/>
  <c r="AF81" i="24"/>
  <c r="M8" i="22"/>
  <c r="M17" i="22"/>
  <c r="AF85" i="22"/>
  <c r="M8" i="21"/>
  <c r="AF54" i="21"/>
  <c r="G12" i="20"/>
  <c r="M9" i="20"/>
  <c r="M8" i="20" s="1"/>
  <c r="AF36" i="20"/>
  <c r="M95" i="19"/>
  <c r="M8" i="19"/>
  <c r="M103" i="19"/>
  <c r="AF133" i="19"/>
  <c r="M72" i="18"/>
  <c r="M141" i="17"/>
  <c r="M8" i="17"/>
  <c r="M83" i="17"/>
  <c r="M82" i="17" s="1"/>
  <c r="M131" i="17"/>
  <c r="M130" i="17" s="1"/>
  <c r="AF182" i="17"/>
  <c r="M120" i="16"/>
  <c r="AF153" i="16"/>
  <c r="G111" i="16"/>
  <c r="M8" i="13"/>
  <c r="AF86" i="12"/>
  <c r="I21" i="1"/>
  <c r="I39" i="1"/>
  <c r="I56" i="1" s="1"/>
  <c r="J46" i="1" s="1"/>
  <c r="J98" i="1" l="1"/>
  <c r="A29" i="1"/>
  <c r="G29" i="1"/>
  <c r="G27" i="1" s="1"/>
  <c r="J47" i="1"/>
  <c r="J41" i="1"/>
  <c r="J52" i="1"/>
  <c r="J39" i="1"/>
  <c r="J56" i="1" s="1"/>
  <c r="J50" i="1"/>
  <c r="J42" i="1"/>
  <c r="J54" i="1"/>
  <c r="J45" i="1"/>
  <c r="J53" i="1"/>
  <c r="J51" i="1"/>
  <c r="J48" i="1"/>
  <c r="J43" i="1"/>
  <c r="J49" i="1"/>
  <c r="J44" i="1"/>
  <c r="J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F2CC6C63-7EF5-451F-8D38-348CE3AE05E5}">
      <text>
        <r>
          <rPr>
            <sz val="9"/>
            <color indexed="81"/>
            <rFont val="Tahoma"/>
            <family val="2"/>
            <charset val="238"/>
          </rPr>
          <t>Jedná se o informaci, zda se jedná o položku, která je do rozpočtu zadána z cenové soustavy RTS, nebo vlastní.</t>
        </r>
      </text>
    </comment>
    <comment ref="T6" authorId="0" shapeId="0" xr:uid="{F7849268-482F-4F1F-B48B-9CEB841408C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DDF740D0-1221-480F-9237-543198798DBD}">
      <text>
        <r>
          <rPr>
            <sz val="9"/>
            <color indexed="81"/>
            <rFont val="Tahoma"/>
            <family val="2"/>
            <charset val="238"/>
          </rPr>
          <t>Jedná se o informaci, zda se jedná o položku, která je do rozpočtu zadána z cenové soustavy RTS, nebo vlastní.</t>
        </r>
      </text>
    </comment>
    <comment ref="T6" authorId="0" shapeId="0" xr:uid="{0C9DE081-693D-44DB-8808-C5C4E3AC94C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EDA31906-15B1-436E-8858-D3818FAB71BA}">
      <text>
        <r>
          <rPr>
            <sz val="9"/>
            <color indexed="81"/>
            <rFont val="Tahoma"/>
            <family val="2"/>
            <charset val="238"/>
          </rPr>
          <t>Jedná se o informaci, zda se jedná o položku, která je do rozpočtu zadána z cenové soustavy RTS, nebo vlastní.</t>
        </r>
      </text>
    </comment>
    <comment ref="T6" authorId="0" shapeId="0" xr:uid="{E2AC8637-27F3-41C2-A8BB-E94F1B01839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7F2DC4FD-CD2E-49C0-8CA5-7C8D02EBFAC9}">
      <text>
        <r>
          <rPr>
            <sz val="9"/>
            <color indexed="81"/>
            <rFont val="Tahoma"/>
            <family val="2"/>
            <charset val="238"/>
          </rPr>
          <t>Jedná se o informaci, zda se jedná o položku, která je do rozpočtu zadána z cenové soustavy RTS, nebo vlastní.</t>
        </r>
      </text>
    </comment>
    <comment ref="T6" authorId="0" shapeId="0" xr:uid="{BFF73E84-FB37-4225-BA05-9B730FEDE2B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D1316E42-0C1F-424D-9C42-7DFEDE93E44D}">
      <text>
        <r>
          <rPr>
            <sz val="9"/>
            <color indexed="81"/>
            <rFont val="Tahoma"/>
            <family val="2"/>
            <charset val="238"/>
          </rPr>
          <t>Jedná se o informaci, zda se jedná o položku, která je do rozpočtu zadána z cenové soustavy RTS, nebo vlastní.</t>
        </r>
      </text>
    </comment>
    <comment ref="T6" authorId="0" shapeId="0" xr:uid="{700A71DA-FF14-4F21-AEC0-46EEC6BBE1D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3B91BE1A-6B17-4513-8C56-20579B01A70C}">
      <text>
        <r>
          <rPr>
            <sz val="9"/>
            <color indexed="81"/>
            <rFont val="Tahoma"/>
            <family val="2"/>
            <charset val="238"/>
          </rPr>
          <t>Jedná se o informaci, zda se jedná o položku, která je do rozpočtu zadána z cenové soustavy RTS, nebo vlastní.</t>
        </r>
      </text>
    </comment>
    <comment ref="T6" authorId="0" shapeId="0" xr:uid="{9D694B86-DCF2-411A-B1BA-50F4E539E28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4FF4C1AF-110D-4983-B22D-D75CEB09F437}">
      <text>
        <r>
          <rPr>
            <sz val="9"/>
            <color indexed="81"/>
            <rFont val="Tahoma"/>
            <family val="2"/>
            <charset val="238"/>
          </rPr>
          <t>Jedná se o informaci, zda se jedná o položku, která je do rozpočtu zadána z cenové soustavy RTS, nebo vlastní.</t>
        </r>
      </text>
    </comment>
    <comment ref="T6" authorId="0" shapeId="0" xr:uid="{0C2B1280-E3E3-4ED6-9AA9-AD7B415B235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6F613C25-5181-4999-AA15-718D188FD6ED}">
      <text>
        <r>
          <rPr>
            <sz val="9"/>
            <color indexed="81"/>
            <rFont val="Tahoma"/>
            <family val="2"/>
            <charset val="238"/>
          </rPr>
          <t>Jedná se o informaci, zda se jedná o položku, která je do rozpočtu zadána z cenové soustavy RTS, nebo vlastní.</t>
        </r>
      </text>
    </comment>
    <comment ref="T6" authorId="0" shapeId="0" xr:uid="{785CEB37-7024-4166-B010-6705F0FE3AA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9F18001C-AE06-41C8-82D6-A480B8BB65D7}">
      <text>
        <r>
          <rPr>
            <sz val="9"/>
            <color indexed="81"/>
            <rFont val="Tahoma"/>
            <family val="2"/>
            <charset val="238"/>
          </rPr>
          <t>Jedná se o informaci, zda se jedná o položku, která je do rozpočtu zadána z cenové soustavy RTS, nebo vlastní.</t>
        </r>
      </text>
    </comment>
    <comment ref="T6" authorId="0" shapeId="0" xr:uid="{5451816D-AB11-40F0-AB19-863D31FC3E4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0E2F2A63-9FAB-44D9-9BC6-1ECD60EA0BEF}">
      <text>
        <r>
          <rPr>
            <sz val="9"/>
            <color indexed="81"/>
            <rFont val="Tahoma"/>
            <family val="2"/>
            <charset val="238"/>
          </rPr>
          <t>Jedná se o informaci, zda se jedná o položku, která je do rozpočtu zadána z cenové soustavy RTS, nebo vlastní.</t>
        </r>
      </text>
    </comment>
    <comment ref="T6" authorId="0" shapeId="0" xr:uid="{15A48608-1810-4F27-A6D8-A1588E18428A}">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2BA882CB-6509-4FBB-B19A-7F7B821B372E}">
      <text>
        <r>
          <rPr>
            <sz val="9"/>
            <color indexed="81"/>
            <rFont val="Tahoma"/>
            <family val="2"/>
            <charset val="238"/>
          </rPr>
          <t>Jedná se o informaci, zda se jedná o položku, která je do rozpočtu zadána z cenové soustavy RTS, nebo vlastní.</t>
        </r>
      </text>
    </comment>
    <comment ref="T6" authorId="0" shapeId="0" xr:uid="{653D586D-C1C1-4FEB-B131-0337092B03F9}">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68DB3B1E-6DE7-4EFD-A4ED-95ECD1F4FA6D}">
      <text>
        <r>
          <rPr>
            <sz val="9"/>
            <color indexed="81"/>
            <rFont val="Tahoma"/>
            <family val="2"/>
            <charset val="238"/>
          </rPr>
          <t>Jedná se o informaci, zda se jedná o položku, která je do rozpočtu zadána z cenové soustavy RTS, nebo vlastní.</t>
        </r>
      </text>
    </comment>
    <comment ref="T6" authorId="0" shapeId="0" xr:uid="{09C8210E-959D-44B4-9A2B-6AE3C035E6A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096010C4-FE8C-4292-B65E-0F52A6C80C7F}">
      <text>
        <r>
          <rPr>
            <sz val="9"/>
            <color indexed="81"/>
            <rFont val="Tahoma"/>
            <family val="2"/>
            <charset val="238"/>
          </rPr>
          <t>Jedná se o informaci, zda se jedná o položku, která je do rozpočtu zadána z cenové soustavy RTS, nebo vlastní.</t>
        </r>
      </text>
    </comment>
    <comment ref="T6" authorId="0" shapeId="0" xr:uid="{376832DA-AC48-48A3-A914-8B0D2F47EA3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<sst xmlns="http://schemas.openxmlformats.org/spreadsheetml/2006/main" count="3751" uniqueCount="850">
  <si>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</si>
  <si>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</si>
  <si>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</si>
  <si>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</si>
  <si>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</si>
  <si>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</si>
  <si>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</si>
  <si>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</si>
  <si>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</si>
  <si>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</si>
  <si>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</si>
  <si>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</si>
  <si>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</si>
  <si>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</si>
  <si>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</si>
  <si>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</si>
  <si>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</si>
  <si>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</si>
  <si>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</si>
  <si>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</si>
  <si>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</si>
  <si>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</si>
  <si>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</si>
  <si>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</si>
  <si>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</si>
  <si>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</si>
  <si>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</si>
  <si>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</si>
  <si>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</si>
  <si>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</si>
  <si>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</si>
  <si>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</si>
  <si>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</si>
  <si>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</si>
  <si>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</si>
  <si>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</si>
  <si>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</si>
  <si>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</si>
  <si>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</si>
  <si>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</si>
  <si>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</si>
  <si>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</si>
  <si>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</si>
  <si>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Petr Guňka</t>
  </si>
  <si>
    <t>krnov11/2023</t>
  </si>
  <si>
    <t>DOPRAVNÍ ŘEŠENÍ SMETANOVA OKRUHU V KRNOVĚ</t>
  </si>
  <si>
    <t>Stavba</t>
  </si>
  <si>
    <t>Stavební objekt</t>
  </si>
  <si>
    <t>01</t>
  </si>
  <si>
    <t>ZPŮSOBILÉ VÝDAJE</t>
  </si>
  <si>
    <t>01.1.</t>
  </si>
  <si>
    <t>HLAVNÍ ČÁST PROJEKTU</t>
  </si>
  <si>
    <t>01.1./001</t>
  </si>
  <si>
    <t>DEMOLICE</t>
  </si>
  <si>
    <t>01.1./002</t>
  </si>
  <si>
    <t>KÁCENÍ ZELENĚ</t>
  </si>
  <si>
    <t>01.1./SO 101</t>
  </si>
  <si>
    <t>Komunikace Smetanův okruh</t>
  </si>
  <si>
    <t>01.1./SO 102</t>
  </si>
  <si>
    <t>Chodníky Smetanovy sady</t>
  </si>
  <si>
    <t>01.1./SO 801</t>
  </si>
  <si>
    <t>ZATRAVNĚNÍ (SADOVÉ ÚPRAVY)</t>
  </si>
  <si>
    <t>01.2.</t>
  </si>
  <si>
    <t xml:space="preserve">DOPROVODNÁ ČÁST PROJEKTU </t>
  </si>
  <si>
    <t>01.2./SO 101</t>
  </si>
  <si>
    <t xml:space="preserve">01.2./SO 451 </t>
  </si>
  <si>
    <t>Veřejné osvětlení</t>
  </si>
  <si>
    <t>01.2./SO 491</t>
  </si>
  <si>
    <t xml:space="preserve">Přeložka optického kabelu </t>
  </si>
  <si>
    <t>01.2./SO 701</t>
  </si>
  <si>
    <t xml:space="preserve">Městský mobiliář </t>
  </si>
  <si>
    <t>02</t>
  </si>
  <si>
    <t>NEZPŮSOBILÉ VÝDAJE</t>
  </si>
  <si>
    <t>Stavební úprava zastávky</t>
  </si>
  <si>
    <t>VRN</t>
  </si>
  <si>
    <t>VEDLEJŠÍ ROZPOČTOVÉ NÁKLADY</t>
  </si>
  <si>
    <t>Celkem za stavbu</t>
  </si>
  <si>
    <t>CZK</t>
  </si>
  <si>
    <t>#POPS</t>
  </si>
  <si>
    <t>Popis stavby: krnov11/2023 - DOPRAVNÍ ŘEŠENÍ SMETANOVA OKRUHU V KRNOVĚ</t>
  </si>
  <si>
    <t>#POPO</t>
  </si>
  <si>
    <t>Popis objektu: 01 - ZPŮSOBILÉ VÝDAJE</t>
  </si>
  <si>
    <t>#POPR</t>
  </si>
  <si>
    <t>Popis rozpočtu: 001 - DEMOLICE</t>
  </si>
  <si>
    <t>Popis rozpočtu: 002 - KÁCENÍ ZELENĚ</t>
  </si>
  <si>
    <t>Popis rozpočtu: 01.1. - HLAVNÍ ČÁST PROJEKTU</t>
  </si>
  <si>
    <t xml:space="preserve">Popis rozpočtu: 01.2. - DOPROVODNÁ ČÁST PROJEKTU </t>
  </si>
  <si>
    <t>Popis rozpočtu: SO 101 - Komunikace Smetanův okruh</t>
  </si>
  <si>
    <t>Popis rozpočtu: SO 102 - Chodníky Smetanovy sady</t>
  </si>
  <si>
    <t>Popis rozpočtu: SO 451  - Veřejné osvětlení</t>
  </si>
  <si>
    <t xml:space="preserve">Popis rozpočtu: SO 491 - Přeložka optického kabelu </t>
  </si>
  <si>
    <t xml:space="preserve">Popis rozpočtu: SO 701 - Městský mobiliář </t>
  </si>
  <si>
    <t>Popis rozpočtu: SO 801 - ZATRAVNĚNÍ (SADOVÉ ÚPRAVY)</t>
  </si>
  <si>
    <t>Popis objektu: 02 - NEZPŮSOBILÉ VÝDAJE</t>
  </si>
  <si>
    <t>Popis rozpočtu: 01 - Stavební úprava zastávky</t>
  </si>
  <si>
    <t>Popis rozpočtu: VRN - VEDLEJŠÍ ROZPOČTOVÉ NÁKLADY</t>
  </si>
  <si>
    <t>Rekapitulace dílů</t>
  </si>
  <si>
    <t>Typ dílu</t>
  </si>
  <si>
    <t>1</t>
  </si>
  <si>
    <t>Zemní práce</t>
  </si>
  <si>
    <t>17</t>
  </si>
  <si>
    <t>Konstrukce ze zemin</t>
  </si>
  <si>
    <t>18</t>
  </si>
  <si>
    <t>Povrchové úpravy terénu</t>
  </si>
  <si>
    <t>2</t>
  </si>
  <si>
    <t>Základy a zvláštní zakládání</t>
  </si>
  <si>
    <t>4</t>
  </si>
  <si>
    <t>Vodorovné konstrukce</t>
  </si>
  <si>
    <t>5</t>
  </si>
  <si>
    <t>Komunikace</t>
  </si>
  <si>
    <t>8</t>
  </si>
  <si>
    <t>Trubní vedení</t>
  </si>
  <si>
    <t>91</t>
  </si>
  <si>
    <t>Doplňující práce na komunikaci</t>
  </si>
  <si>
    <t>93</t>
  </si>
  <si>
    <t>Dokončovací práce inženýrských staveb</t>
  </si>
  <si>
    <t>96</t>
  </si>
  <si>
    <t>Bourání konstrukcí</t>
  </si>
  <si>
    <t>97</t>
  </si>
  <si>
    <t>Přesuny suti a vybouraných hmot</t>
  </si>
  <si>
    <t>99</t>
  </si>
  <si>
    <t>Staveništní přesun hmot</t>
  </si>
  <si>
    <t>711</t>
  </si>
  <si>
    <t>Izolace proti vodě</t>
  </si>
  <si>
    <t>M21</t>
  </si>
  <si>
    <t>Elektromontáže</t>
  </si>
  <si>
    <t>M22</t>
  </si>
  <si>
    <t>Montáž sdělovací a zabezp. techniky</t>
  </si>
  <si>
    <t>M46</t>
  </si>
  <si>
    <t>Zemní práce při montážích</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</si>
  <si>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</si>
  <si>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</si>
  <si>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</si>
  <si>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</si>
  <si>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</si>
  <si>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</si>
  <si>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</si>
  <si>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</si>
  <si>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</si>
  <si>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</si>
  <si>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</si>
  <si>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</si>
  <si>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</si>
  <si>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</si>
  <si>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</si>
  <si>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</si>
  <si>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</si>
  <si>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</si>
  <si>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</si>
  <si>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</si>
  <si>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</si>
  <si>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</si>
  <si>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</si>
  <si>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</si>
  <si>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</si>
  <si>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</si>
  <si>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</si>
  <si>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</si>
  <si>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</si>
  <si>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</si>
  <si>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</si>
  <si>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</si>
  <si>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</si>
  <si>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014102OA0</t>
  </si>
  <si>
    <t>POPLATKY ZA SKLÁDKU</t>
  </si>
  <si>
    <t>T</t>
  </si>
  <si>
    <t>RTS 23/ II</t>
  </si>
  <si>
    <t>Indiv</t>
  </si>
  <si>
    <t>Agregovaná položka</t>
  </si>
  <si>
    <t>Běžná</t>
  </si>
  <si>
    <t>POL2_</t>
  </si>
  <si>
    <t>zahrnuje veškeré poplatky provozovateli skládky související s uložením odpadu na skládce.</t>
  </si>
  <si>
    <t>POP</t>
  </si>
  <si>
    <t>VIZ. POLOŽKA Č. 113328OA0 : 650,20*2,2</t>
  </si>
  <si>
    <t>VV</t>
  </si>
  <si>
    <t>SPU</t>
  </si>
  <si>
    <t>11010OA0</t>
  </si>
  <si>
    <t>VŠEOBECNÉ VYKLIZENÍ ZASTAVĚNÉHO ÚZEMÍ</t>
  </si>
  <si>
    <t>M2</t>
  </si>
  <si>
    <t>zahrnuje odstranění všech překážek pro uskutečnění stavby</t>
  </si>
  <si>
    <t>250</t>
  </si>
  <si>
    <t>113188OA0</t>
  </si>
  <si>
    <t>ODSTRANĚNÍ KRYTU ZPEVNĚNÝCH PLOCH Z DLAŽDIC, ODVOZ DO 20KM</t>
  </si>
  <si>
    <t>M3</t>
  </si>
  <si>
    <t>EXP 23</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</si>
  <si>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</si>
  <si>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ODSTRANĚNÍ STAV. PLOCH Z DLAŽBY TL. 60 mm : 380*0,06</t>
  </si>
  <si>
    <t>113328OA0</t>
  </si>
  <si>
    <t>ODSTRAN PODKL ZPEVNĚNÝCH PLOCH Z KAMENIVA NESTMEL, ODVOZ DO 20KM</t>
  </si>
  <si>
    <t>ODSTR. KCE POD STAV. KOMUNIKACEMI : 2150*0,26</t>
  </si>
  <si>
    <t>ODSTR. KCE POD DLÁŽDĚNÝMI PLOCHAMI : 380*0,24</t>
  </si>
  <si>
    <t>113524OA0</t>
  </si>
  <si>
    <t>ODSTRANĚNÍ CHODNÍKOVÝCH A SILNIČNÍCH OBRUBNÍKŮ BETONOVÝCH, ODVOZ DO 5KM</t>
  </si>
  <si>
    <t>M</t>
  </si>
  <si>
    <t>SILNIČNÍ OBRUBNÍKY VČETNĚ BETONOVÉHO LOŽE : 690</t>
  </si>
  <si>
    <t>CHONDÍKOVÉ OBRUBY VČETĚ BETONOVÉHO LOŽE : 395</t>
  </si>
  <si>
    <t>11352BOA0</t>
  </si>
  <si>
    <t>ODSTRANĚNÍ CHODNÍKOVÝCH OBRUBNÍKŮ BETONOVÝCH - DOPRAVA</t>
  </si>
  <si>
    <t>tkm</t>
  </si>
  <si>
    <t>Položka zahrnuje samostatnou dopravu suti a vybouraných hmot. Množství se určí jako součin hmotnosti [t] a požadované vzdálenosti [km].</t>
  </si>
  <si>
    <t>SILNIČNÍ OBRUBNÍKY VČETNĚ BETONOVÉHO LOŽE : 690*0,5*0,5*2,4*20</t>
  </si>
  <si>
    <t>CHONDÍKOVÉ OBRUBY VČETĚ BETONOVÉHO LOŽE : 395*0,5*0,4*2,4*20</t>
  </si>
  <si>
    <t>113743OA0</t>
  </si>
  <si>
    <t>FRÉZOVÁNÍ ZPEVNĚNÝCH PLOCH ASFALTOVÝCH TL. DO 50MM</t>
  </si>
  <si>
    <t>CHODNÍKOVÉ PLOCHY Z ASFALTU : 205</t>
  </si>
  <si>
    <t>113748OA0</t>
  </si>
  <si>
    <t>FRÉZOVÁNÍ ZPEVNĚNÝCH PLOCH ASFALTOVÝCH TL. DO 150MM</t>
  </si>
  <si>
    <t>ASFALTOVÁ PLOCHA KOMUNIKACÍ : 2150</t>
  </si>
  <si>
    <t>014102OA0.1</t>
  </si>
  <si>
    <t>POPLATKY ZA SKLÁDKU - ASFALT</t>
  </si>
  <si>
    <t>Vlastní</t>
  </si>
  <si>
    <t>PŘED ZAHÁJENÍM PRACÍ PROVEDE ZHOTOVITEL ZKOUŠKY PAU NA ZATŘÍDĚNÍ FRÉZOVANÉHO MATERIÁLU DO ZAST1-4</t>
  </si>
  <si>
    <t>(CENA ZAHRNUJE I NÁKLADY NA ZKOUŠKY PAU)</t>
  </si>
  <si>
    <t>VIZ. POLOŽKA Č. 113743OA0 : 205*0,05*2,4</t>
  </si>
  <si>
    <t>VIZ. POLOŽKA Č. 113748OA0 : 2150*0,15*2,4</t>
  </si>
  <si>
    <t>014102OA0.2</t>
  </si>
  <si>
    <t>POPLATKY ZA SKLÁDKU - BETON</t>
  </si>
  <si>
    <t>VIZ. POLOŽKA Č. 113188OA0 : 22,80*2,4</t>
  </si>
  <si>
    <t>SILNIČNÍ OBRUBNÍKY VČETNĚ BETONOVÉHO LOŽE : 690*0,5*0,5*2,4</t>
  </si>
  <si>
    <t>CHONDÍKOVÉ OBRUBY VČETĚ BETONOVÉHO LOŽE : 395*0,5*0,4*2,4</t>
  </si>
  <si>
    <t>914173OA0</t>
  </si>
  <si>
    <t>DOPRAVNÍ ZNAČKY ZÁKLADNÍ VELIKOSTI HLINÍKOVÉ FÓLIE TŘ 2 - DEMONTÁŽ</t>
  </si>
  <si>
    <t>KUS</t>
  </si>
  <si>
    <t>Položka zahrnuje odstranění, demontáž a odklizení materiálu s odvozem na předepsané místo</t>
  </si>
  <si>
    <t>11</t>
  </si>
  <si>
    <t>93751OA0.1</t>
  </si>
  <si>
    <t>MOBILIÁŘ - KOVOVÉ LAVIČKY</t>
  </si>
  <si>
    <t>Položka zahrnuje:</t>
  </si>
  <si>
    <t>- kompletní demontáž, včetně základových konstrukcí. vnitrostavenišntí a mimostavveništní dopravy, likvidace odpadu včetě všech poplatků atd.</t>
  </si>
  <si>
    <t>demontáž : 5</t>
  </si>
  <si>
    <t>93753OA0.2</t>
  </si>
  <si>
    <t>MOBILIÁŘ - KOVOVÉ KOŠE NA ODPADKY</t>
  </si>
  <si>
    <t>93767OA0.3</t>
  </si>
  <si>
    <t>MOBILIÁŘ - PŘÍSTŘEŠKY PRO ZASTÁVKY VEŘEJNÉ DOPRAVY</t>
  </si>
  <si>
    <t>96687OA0</t>
  </si>
  <si>
    <t>VYBOURÁNÍ ULIČNÍCH VPUSTÍ KOMPLETNÍCH</t>
  </si>
  <si>
    <t>položka zahrnuje:</t>
  </si>
  <si>
    <t>- kompletní bourací práce včetně nezbytného rozsahu zemních prací,</t>
  </si>
  <si>
    <t>- veškerou manipulaci s vybouranou sutí a hmotami včetně uložení na skládku,</t>
  </si>
  <si>
    <t>- veškeré další práce plynoucí z technologického předpisu a z platných předpisů,</t>
  </si>
  <si>
    <t>- zahrnuje poplatek za skládku</t>
  </si>
  <si>
    <t>SUM</t>
  </si>
  <si>
    <t>END</t>
  </si>
  <si>
    <t>111208OA0</t>
  </si>
  <si>
    <t>ODSTRANĚNÍ KŘOVIN S ODVOZEM DO 20KM</t>
  </si>
  <si>
    <t>odstranění křovin a stromů do průměru 100 mm</t>
  </si>
  <si>
    <t>doprava dřevin na předepsanou vzdálenost</t>
  </si>
  <si>
    <t>spálení na hromadách nebo štěpkování</t>
  </si>
  <si>
    <t>150</t>
  </si>
  <si>
    <t>112018OA0</t>
  </si>
  <si>
    <t>KÁCENÍ STROMŮ D KMENE DO 0,5M S ODSTRANĚNÍM PAŘEZŮ, ODVOZ DO 20KM</t>
  </si>
  <si>
    <t>Kácení stromů se měří v [ks] poražených stromů (průměr stromů se měří ve výšce 1,3m nad terénem) a zahrnuje zejména:</t>
  </si>
  <si>
    <t>- poražení stromu a osekání větví</t>
  </si>
  <si>
    <t>- spálení větví na hromadách nebo štěpkování</t>
  </si>
  <si>
    <t>- dopravu a uložení kmenů, případné další práce s nimi dle pokynů zadávací dokumentace</t>
  </si>
  <si>
    <t>Odstranění pařezů se měří v [ks] vytrhaných nebo vykopaných pařezů a zahrnuje zejména:</t>
  </si>
  <si>
    <t>- vytrhání nebo vykopání pařezů</t>
  </si>
  <si>
    <t>- veškeré zemní práce spojené s odstraněním pařezů</t>
  </si>
  <si>
    <t>- dopravu a uložení pařezů, případně další práce s nimi dle pokynů zadávací dokumentace</t>
  </si>
  <si>
    <t>- zásyp jam po pařezech</t>
  </si>
  <si>
    <t>16</t>
  </si>
  <si>
    <t>112038OA0</t>
  </si>
  <si>
    <t>KÁCENÍ STROMŮ D KMENE PŘES 0,9M S ODSTR PAŘEZŮ, ODVOZ DO 20KM</t>
  </si>
  <si>
    <t>Kácení stromů se měří v [ks] poražených stromů (průměr stromů se měří v místě řezu) a zahrnuje zejména:</t>
  </si>
  <si>
    <t>27</t>
  </si>
  <si>
    <t>014101OA0</t>
  </si>
  <si>
    <t>578,53-97,20</t>
  </si>
  <si>
    <t>122738OA0</t>
  </si>
  <si>
    <t>ODKOPÁVKY A PROKOPÁVKY OBECNÉ TŘ. I, ODVOZ DO 20KM</t>
  </si>
  <si>
    <t>- vodorovná a svislá doprava, přemístění, přeložení, manipulace s výkopkem</t>
  </si>
  <si>
    <t>- kompletní provedení vykopávky nezapažené i zapažené</t>
  </si>
  <si>
    <t>- ošetření výkopiště po celou dobu práce v něm vč. klimatických opatření</t>
  </si>
  <si>
    <t>- ztížení vykopávek v blízkosti podzemního vedení, konstrukcí a objektů vč. jejich dočasného zajištění</t>
  </si>
  <si>
    <t>- ztížení pod vodou, v okolí výbušnin, ve stísněných prostorech a pod.</t>
  </si>
  <si>
    <t>- příplatek za lepivost</t>
  </si>
  <si>
    <t>- těžení po vrstvách, pásech a po jiných nutných částech (figurách)</t>
  </si>
  <si>
    <t>- čerpání vody vč. čerpacích jímek, potrubí a pohotovostní čerpací soupravy (viz ustanovení k pol. 1151,2)</t>
  </si>
  <si>
    <t>- potřebné snížení hladiny podzemní vody</t>
  </si>
  <si>
    <t>- těžení a rozpojování jednotlivých balvanů</t>
  </si>
  <si>
    <t>- vytahování a nošení výkopku</t>
  </si>
  <si>
    <t>- svahování a přesvah. svahů do konečného tvaru, výměna hornin v podloží a v pláni znehodnocené klimatickými vlivy</t>
  </si>
  <si>
    <t>- ruční vykopávky, odstranění kořenů a napadávek</t>
  </si>
  <si>
    <t>- pažení, vzepření a rozepření vč. přepažování (vyjma štětových stěn)</t>
  </si>
  <si>
    <t>- úpravu, ochranu a očištění dna, základové spáry, stěn a svahů</t>
  </si>
  <si>
    <t>- zhutnění podloží, případně i svahů vč. svahování</t>
  </si>
  <si>
    <t>- zřízení stupňů v podloží a lavic na svazích, není-li pro tyto práce zřízena samostatná položka</t>
  </si>
  <si>
    <t>- udržování výkopiště a jeho ochrana proti vodě</t>
  </si>
  <si>
    <t>- odvedení nebo obvedení vody v okolí výkopiště a ve výkopišti</t>
  </si>
  <si>
    <t>- třídění výkopku</t>
  </si>
  <si>
    <t>- veškeré pomocné konstrukce umožňující provedení vykopávky (příjezdy, sjezdy, nájezdy, lešení, podpěr. konstr., přemostění, zpevněné plochy, zakrytí a pod.)</t>
  </si>
  <si>
    <t>- nezahrnuje uložení zeminy (na skládku, do násypu) ani poplatky za skládku, vykazují se v položce č.0141**</t>
  </si>
  <si>
    <t>ODKOPÁVVKY PRO PARKOVACÍ PLOCHY A KOMUNIKACE : 152*1,1*0,62</t>
  </si>
  <si>
    <t>ODKOPÁVKY PRO SANACI PARKOVACÍCH PLOCH A KOMUNIKACE TL. 300 mm : (670+583)*1,1*0,3</t>
  </si>
  <si>
    <t>17511OA0</t>
  </si>
  <si>
    <t>OBSYP POTRUBÍ A OBJEKTŮ SE ZHUTNĚNÍM</t>
  </si>
  <si>
    <t>- kompletní provedení zemní konstrukce vč. výběru vhodného materiálu</t>
  </si>
  <si>
    <t>- úprava  ukládaného  materiálu  vlhčením,  tříděním,  promícháním  nebo  vysoušením,  příp. jiné úpravy za účelem zlepšení jeho  mech. vlastností</t>
  </si>
  <si>
    <t>- ošetření úložiště po celou dobu práce v něm vč. klimatických opatření</t>
  </si>
  <si>
    <t>- ztížení v okolí vedení, konstrukcí a objektů a jejich dočasné zajištění</t>
  </si>
  <si>
    <t>- ztížení provádění vč. hutnění ve ztížených podmínkách a stísněných prostorech</t>
  </si>
  <si>
    <t>- ztížené ukládání sypaniny pod vodu</t>
  </si>
  <si>
    <t>- ukládání po vrstvách a po jiných nutných částech (figurách) vč. dosypávek</t>
  </si>
  <si>
    <t>- spouštění a nošení materiálu</t>
  </si>
  <si>
    <t>- výměna částí zemní konstrukce znehodnocené klimatickými vlivy</t>
  </si>
  <si>
    <t>- ruční hutnění a výplň jam a prohlubní v podloží</t>
  </si>
  <si>
    <t>- úprava, očištění, ochrana a zhutnění podloží</t>
  </si>
  <si>
    <t>- svahování, hutnění a uzavírání povrchů svahů</t>
  </si>
  <si>
    <t>- zřízení lavic na svazích</t>
  </si>
  <si>
    <t>- udržování úložiště a jeho ochrana proti vodě</t>
  </si>
  <si>
    <t>- odvedení nebo obvedení vody v okolí úložiště a v úložišti</t>
  </si>
  <si>
    <t>- veškeré  pomocné konstrukce umožňující provedení  zemní konstrukce  (příjezdy,  sjezdy,  nájezdy, lešení, podpěrné konstrukce, přemostění, zpevněné plochy, zakrytí a pod.)</t>
  </si>
  <si>
    <t>- zemina vytlačená potrubím o DN do 180mm se od kubatury obsypů neodečítá</t>
  </si>
  <si>
    <t>KOLEM OBRUBNÍKŮ 0,15m3/bm : 648*0,15</t>
  </si>
  <si>
    <t>21461EOA0</t>
  </si>
  <si>
    <t>SEPARAČNÍ GEOTEXTILIE DO 500G/M2</t>
  </si>
  <si>
    <t>- dodávku předepsané geotextilie</t>
  </si>
  <si>
    <t>- úpravu, očištění a ochranu podkladu</t>
  </si>
  <si>
    <t>- přichycení k podkladu, případně zatížení</t>
  </si>
  <si>
    <t>- úpravy spojů a zajištění okrajů</t>
  </si>
  <si>
    <t>- úpravy pro odvodnění</t>
  </si>
  <si>
    <t>- nutné přesahy</t>
  </si>
  <si>
    <t>- mimostaveništní a vnitrostaveništní dopravu</t>
  </si>
  <si>
    <t xml:space="preserve"> PRO PARKOVACÍ PLOCHY A KOMUNIKACE : (610+530+51)*1,1</t>
  </si>
  <si>
    <t>PRO  AUTOBUSOVÝ ZÁLI : 135*1,1</t>
  </si>
  <si>
    <t>564851111RT4</t>
  </si>
  <si>
    <t>Podklad ze štěrkodrti s rozprostřením a zhutněním frakce 0-63 mm, tloušťka po zhutnění 150 mm, Kamenivo nestanovené</t>
  </si>
  <si>
    <t>m2</t>
  </si>
  <si>
    <t>822-1</t>
  </si>
  <si>
    <t>Práce</t>
  </si>
  <si>
    <t>POL1_</t>
  </si>
  <si>
    <t>PRO SANACI PARKOVACÍCH PLOCH A KOMUNIKACE TL. 300 mm : (610+530+51)*1,1*2</t>
  </si>
  <si>
    <t>564871111RT2</t>
  </si>
  <si>
    <t>Podklad ze štěrkodrti s rozprostřením a zhutněním frakce 0-32 mm, tloušťka po zhutnění 250 mm</t>
  </si>
  <si>
    <t xml:space="preserve">Podsyp ze štěrkodrti (ŠDA 0/32.GE.ČSN 736126-1) : </t>
  </si>
  <si>
    <t xml:space="preserve">koef. filtrace cca kf = 1.10-4 ÷ 1.10-5 m/s : </t>
  </si>
  <si>
    <t>POD PARKOVACÍ PLOCHY : 583*1,05</t>
  </si>
  <si>
    <t>POD KOMUNIKACI : 670*1,05</t>
  </si>
  <si>
    <t>564871111RT4</t>
  </si>
  <si>
    <t>Podklad ze štěrkodrti s rozprostřením a zhutněním frakce 0-63 mm, tloušťka po zhutnění 250 mm</t>
  </si>
  <si>
    <t xml:space="preserve">Podsyp ze štěrkodrti (ŠDB  0/63.GN.ČSN 736126-1) : </t>
  </si>
  <si>
    <t xml:space="preserve">koef. filtrace cca kf = 1.10-3 ÷ 1.10-4 m/s : </t>
  </si>
  <si>
    <t>POD PARKOVACÍ PLOCHY : 583*1,1</t>
  </si>
  <si>
    <t>POD KOMUNIKACI : 670*1,1</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</si>
  <si>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</si>
  <si>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</si>
  <si>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</si>
  <si>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SPI</t>
  </si>
  <si>
    <t xml:space="preserve">VČETNĚ ŘEZÁNÍ A DOŘEZŮ : </t>
  </si>
  <si>
    <t>KOMUNIKACE : 670</t>
  </si>
  <si>
    <t>PARKOVIŠTĚ : 583</t>
  </si>
  <si>
    <t>57475OA0</t>
  </si>
  <si>
    <t>VOZOVKOVÉ VÝZTUŽNÉ VRSTVY Z GEOMŘÍŽOVINY</t>
  </si>
  <si>
    <t>- dodání geomříže v požadované kvalitě a v množství včetně přesahů (přesahy započteny v jednotkové ceně)</t>
  </si>
  <si>
    <t>- očištění podkladu</t>
  </si>
  <si>
    <t>- pokládka geomříže dle předepsaného technologického předpisu</t>
  </si>
  <si>
    <t xml:space="preserve">TROJOSÁ GEOMŘÍŽ Z PP : </t>
  </si>
  <si>
    <t xml:space="preserve"> PRO PARKOVACÍ PLOCHY A KOMUNIKACE : (583+670)*1,1</t>
  </si>
  <si>
    <t>R001</t>
  </si>
  <si>
    <t>Dlažba vsakovací 20x20x8 cm přírodní</t>
  </si>
  <si>
    <t>Specifikace</t>
  </si>
  <si>
    <t>POL3_</t>
  </si>
  <si>
    <t xml:space="preserve">Betonová vsakovací dlažba : </t>
  </si>
  <si>
    <t xml:space="preserve">Rychlost vsakování vody min. 0,025 l/(m? x s) : </t>
  </si>
  <si>
    <t xml:space="preserve">Lože z hrubého drceného kameniva frakce 4-8mm.   : </t>
  </si>
  <si>
    <t>PARKOVACÍ PLOCHA : 583</t>
  </si>
  <si>
    <t>89921OA0</t>
  </si>
  <si>
    <t>VÝŠKOVÁ ÚPRAVA POKLOPŮ</t>
  </si>
  <si>
    <t>- položka výškové úpravy zahrnuje všechny nutné práce a materiály pro zvýšení nebo snížení zařízení (včetně nutné úpravy stávajícího povrchu vozovky nebo chodníku).</t>
  </si>
  <si>
    <t>89923OA0</t>
  </si>
  <si>
    <t>VÝŠKOVÁ ÚPRAVA KRYCÍCH HRNCŮ</t>
  </si>
  <si>
    <t>917461111R00</t>
  </si>
  <si>
    <t>Osazení chodníkového obrubníku kamenného stojatého, s boční opěrou z betonu prostého, do lože z betonu prostého C 12/15</t>
  </si>
  <si>
    <t>m</t>
  </si>
  <si>
    <t>se zřízením lože tl. 80-100 mm</t>
  </si>
  <si>
    <t xml:space="preserve">VČETNĚ DODÁVKY OBRUBNÍKU ŽULOVÉHO ŘEZANÉHO : </t>
  </si>
  <si>
    <t>648+169+28</t>
  </si>
  <si>
    <t>914131OA0</t>
  </si>
  <si>
    <t>DOPRAVNÍ ZNAČKY ZÁKLADNÍ VELIKOSTI OCELOVÉ FÓLIE TŘ 2 - DODÁVKA A MONTÁŽ</t>
  </si>
  <si>
    <t>- dodávku a montáž značek v požadovaném provedení</t>
  </si>
  <si>
    <t>IP6 : 5</t>
  </si>
  <si>
    <t>IP11b+SSt : 3</t>
  </si>
  <si>
    <t>IP12 : 1</t>
  </si>
  <si>
    <t>IP12+E12+E1 : 1</t>
  </si>
  <si>
    <t>B2 : 1</t>
  </si>
  <si>
    <t>P4 : 2</t>
  </si>
  <si>
    <t>IJ4a : 1</t>
  </si>
  <si>
    <t>IP4b : 1</t>
  </si>
  <si>
    <t>B29+E3A+E8a : 1</t>
  </si>
  <si>
    <t>914133OA0</t>
  </si>
  <si>
    <t>DOPRAVNÍ ZNAČKY ZÁKLADNÍ VELIKOSTI OCELOVÉ FÓLIE TŘ 2 - DEMONTÁŽ</t>
  </si>
  <si>
    <t>915211OA0</t>
  </si>
  <si>
    <t>VODOROVNÉ DOPRAVNÍ ZNAČENÍ PLASTEM HLADKÉ - DODÁVKA A POKLÁDKA</t>
  </si>
  <si>
    <t>V7a : 4*0,5*4+6*3*0,5+8*4*0,5</t>
  </si>
  <si>
    <t>V10f : 2*1,5</t>
  </si>
  <si>
    <t>VYZNAČENÍ VODOROVNÉHO DOPRAVNÍHOI ZNAČENÍ PARKOVACÍCH STÁNÍ : 23*0,2*7+6*0,2*5,5</t>
  </si>
  <si>
    <t>998225111R00</t>
  </si>
  <si>
    <t>Přesun hmot komunikací a letišť, kryt živičný jakékoliv délky objektu</t>
  </si>
  <si>
    <t>t</t>
  </si>
  <si>
    <t>Přesun hmot</t>
  </si>
  <si>
    <t>POL7_</t>
  </si>
  <si>
    <t>vodorovně do 200 m</t>
  </si>
  <si>
    <t>- hutnění i různé míry hutnění</t>
  </si>
  <si>
    <t>113107630R00</t>
  </si>
  <si>
    <t>Odstranění podkladů nebo krytů z kameniva hrubého drceného, v ploše jednotlivě nad 50 m2, tloušťka vrstvy 300 mm</t>
  </si>
  <si>
    <t>v místě napojení na stav. komunikce : 200*1</t>
  </si>
  <si>
    <t>113151350R00</t>
  </si>
  <si>
    <t>Odstranění podkladu, krytu frézováním povrch živičný, plochy přes 500 m2 na jednom objektu nebo při provádění pruhu šířky přes  750 mm s překážkami v trase, tloušťky 150 mm</t>
  </si>
  <si>
    <t>s naložením na dopravní prostředek, očištění povrchu od frézované plochy, opotřebování frézovacích nástrojů (nožů, upínacích kroužků, držáků) nutné ruční odstranění (vybourání) živičného krytu kolem překážek,</t>
  </si>
  <si>
    <t>ODKOPÁVKY PRO ZŘÍZENÍ AUTOBUSOVÉHO ZÁLIVU : 135*1,1*0,62</t>
  </si>
  <si>
    <t>ODKOPÁVKY PRO ZŘŘÍZENÍ  SANACE PLÁNĚ AUTOBUSOVÉHO ZÁLIVU TL. 300 mm : 135*1,1*0,3</t>
  </si>
  <si>
    <t>KOLEM OBRUBNÍKŮ 0,15m3/bm : 14*0,5</t>
  </si>
  <si>
    <t>PRO  AUTOBUSOVÝ ZÁLI : 111,80*1,1</t>
  </si>
  <si>
    <t>PRO ZŘÍZENÍ  SANACE PLÁNĚ AUTOBUSOVÉHO ZÁLIVU TL. 300 mm : 135*1,1*2</t>
  </si>
  <si>
    <t>564861111RT2</t>
  </si>
  <si>
    <t>Podklad ze štěrkodrti s rozprostřením a zhutněním frakce 0-32 mm, tloušťka po zhutnění 200 mm</t>
  </si>
  <si>
    <t>AUTOBUSOVÝ ZÁLIVV : 111,8*1,1</t>
  </si>
  <si>
    <t>565151111R00</t>
  </si>
  <si>
    <t>Podklad z kameniva obaleného asfaltem ACP 16+ až ACP 22+, v pruhu šířky do 3 m, třídy 1, tloušťka po zhutnění 70 mm</t>
  </si>
  <si>
    <t>s rozprostřením a zhutněním</t>
  </si>
  <si>
    <t>567211120R00</t>
  </si>
  <si>
    <t>Podklad z prostého betonu třídy I., tloušťky 200 mm</t>
  </si>
  <si>
    <t>AUTOBUSOVÝ ZÁLIV : 118,80*1,05</t>
  </si>
  <si>
    <t>573231125R00</t>
  </si>
  <si>
    <t>Postřik živičný spojovací bez posypu kamenivem , množství zbytkového asfaltu 0,50 kg/m2</t>
  </si>
  <si>
    <t>bez posypu kamenivem</t>
  </si>
  <si>
    <t>573231127R00</t>
  </si>
  <si>
    <t>Postřik živičný spojovací bez posypu kamenivem , množství zbytkového asfaltu 0,70 kg/m2</t>
  </si>
  <si>
    <t>577131111R00</t>
  </si>
  <si>
    <t>Beton asfaltový s rozprostřením a zhutněním v pruhu šířky do 3 m, ACO 11+, tloušťky 40 mm, plochy přes 1000 m2</t>
  </si>
  <si>
    <t>591141111R00</t>
  </si>
  <si>
    <t>Kladení dlažby z kostek velkých z kamene, do lože z cementové malty tloušťky 50 mm</t>
  </si>
  <si>
    <t>s provedením lože do 50 mm, s vyplněním spár, s dvojím beraněním a se smetením přebytečného materiálu na krajnici</t>
  </si>
  <si>
    <t>autobusový záliv : 120</t>
  </si>
  <si>
    <t>58910OA0</t>
  </si>
  <si>
    <t>VÝPLŇ SPAR ASFALTEM</t>
  </si>
  <si>
    <t>- dodávku předepsaného materiálu</t>
  </si>
  <si>
    <t>- vyčištění a výplň spar tímto materiálem</t>
  </si>
  <si>
    <t>200</t>
  </si>
  <si>
    <t>58380155R</t>
  </si>
  <si>
    <t>kostka dlažební materiálová skupina I/2 (žula); 15/17 cm</t>
  </si>
  <si>
    <t>SPCM</t>
  </si>
  <si>
    <t>RTS 23/ I</t>
  </si>
  <si>
    <t>autobusový záliv : 120/2,5</t>
  </si>
  <si>
    <t>89712OA0</t>
  </si>
  <si>
    <t>VPUSŤ KANALIZAČNÍ ULIČNÍ KOMPLETNÍ Z BETONOVÝCH DÍLCŮ</t>
  </si>
  <si>
    <t>- dodávku a osazení předepsaných dílů včetně mříže</t>
  </si>
  <si>
    <t>- výplň, těsnění  a tmelení spar a spojů,</t>
  </si>
  <si>
    <t>- opatření  povrchů  betonu  izolací  proti zemní vlhkosti v částech, kde přijdou do styku se zeminou nebo kamenivem,</t>
  </si>
  <si>
    <t>- předepsané podkladní konstrukce</t>
  </si>
  <si>
    <t>(KOMPLETNÍ DODVÁKA A MONTÁŽ - DL. NAPJENÍ JE UVAŽOVÁNA 3,0 m - DN 150 SN 10)</t>
  </si>
  <si>
    <t>6</t>
  </si>
  <si>
    <t>917931122RT2</t>
  </si>
  <si>
    <t>Osazení silniční přídlažby  z kamenných kostek, kladených ve dvou řadách, lože z betonu C16/20, včetně dodávky přídlažby</t>
  </si>
  <si>
    <t>919735113R00</t>
  </si>
  <si>
    <t>Řezání stávajících krytů nebo podkladů živičných, hloubky přes 100 do 150 mm</t>
  </si>
  <si>
    <t>včetně spotřeby vody</t>
  </si>
  <si>
    <t>V11a + 2x BUS : 60*0,125</t>
  </si>
  <si>
    <t>91725OA0</t>
  </si>
  <si>
    <t>NÁSTUPIŠTNÍ OBRUBNÍKY BETONOVÉ</t>
  </si>
  <si>
    <t>dodání a pokládku betonových obrubníků o rozměrech předepsaných zadávací dokumentací</t>
  </si>
  <si>
    <t>betonové lože i boční betonovou opěrku.</t>
  </si>
  <si>
    <t>zástavkový bezbariérový obrubník : 14</t>
  </si>
  <si>
    <t>979089001R00</t>
  </si>
  <si>
    <t xml:space="preserve">Nakládání na dopravní prostředky Poplatek za uložení </t>
  </si>
  <si>
    <t>pro vodorovnou dopravu</t>
  </si>
  <si>
    <t>VIZ. POLOŽKA Č. 122738OA0 : 578,53*2</t>
  </si>
  <si>
    <t>979990261R00.1</t>
  </si>
  <si>
    <t>Poplatek za uložení asfaltové směsi obsahující dehet</t>
  </si>
  <si>
    <t>ULOŽENÍ ASF. NA SKLÁDKU : 200*1*0,15*2,4</t>
  </si>
  <si>
    <t>979082213R00</t>
  </si>
  <si>
    <t>Vodorovná doprava suti po suchu bez naložení, ale se složením a hrubým urovnáním na vzdálenost do 1 km</t>
  </si>
  <si>
    <t>Přesun suti</t>
  </si>
  <si>
    <t>POL8_</t>
  </si>
  <si>
    <t>979082219R00</t>
  </si>
  <si>
    <t>Vodorovná doprava suti po suchu příplatek k ceně za každý další i započatý 1 km přes 1 km</t>
  </si>
  <si>
    <t>PŘEDPOKLÁDÁNÁ VZDÁLENOST JE 25 km (V PŘÍPADĚ DELŠÍ ODVOZOVÉ VZDÁLENOSTI NUTNO NACENIT DLE SKUTEČNÉ VZDÁLENSOTI SKLÁDKY NEBO RECKYL. DVORA ZHOTOVITELE)</t>
  </si>
  <si>
    <t>979087213R00</t>
  </si>
  <si>
    <t>Nakládání na dopravní prostředky vybouraných hmot</t>
  </si>
  <si>
    <t>- DO CENY JSOU ZAHRNUTY I NÁKLADY NA NPOJENÍ UL. VPUSTÍ NA KANALIZACI - VÝKOP, POTRUBÍ, NUTNÉ SPOJOVACÍ A NAPOJOVACÍ MATERÍÁLY, ZÁSYP A ZAPRAVENÍ</t>
  </si>
  <si>
    <t>181101102R00</t>
  </si>
  <si>
    <t>Úprava pláně v zářezech v hornině 1 až 4, se zhutněním</t>
  </si>
  <si>
    <t>800-1</t>
  </si>
  <si>
    <t>vyrovnáním výškových rozdílů, ploch vodorovných a ploch do sklonu 1 : 5.</t>
  </si>
  <si>
    <t>936+51,50+58+220</t>
  </si>
  <si>
    <t>308,88-117,45</t>
  </si>
  <si>
    <t>ODKOPÁVKY PRO SANACI POD CHODNÍKY DLÁŽDĚNÉ TL. 300 mm : 1124,70*1,1*0,3</t>
  </si>
  <si>
    <t>KOLEM OBRUBNÍKŮ 0,15m3/bm : (298+485)*0,15</t>
  </si>
  <si>
    <t>21457OA0</t>
  </si>
  <si>
    <t>SANAČNÍ VRSTVY Z KAMENIVA TĚŽENÉHO</t>
  </si>
  <si>
    <t>položka zahrnuje dodávku předepsaného kameniva, mimostaveništní a vnitrostaveništní dopravu a jeho uložení</t>
  </si>
  <si>
    <t>není-li v zadávací dokumentaci uvedeno jinak, jedná se o nakupovaný materiál</t>
  </si>
  <si>
    <t xml:space="preserve">SANACE PLÁNĚ Z ŠD FR. 0/63 mm : </t>
  </si>
  <si>
    <t>PRO SANACI CHODNÍKU TL. 300 mm : (936)*1,1*0,3</t>
  </si>
  <si>
    <t xml:space="preserve"> PRO SANACI POD CHODNÍKY DLÁŽDĚNÉ TL. 300 mm : 1124,70*1,1*2</t>
  </si>
  <si>
    <t>Podklad ze štěrkodrti s rozprostřením a zhutněním frakce 0-32 mm, tloušťka po zhutnění 200 mm, Kamenivo nestanovené</t>
  </si>
  <si>
    <t xml:space="preserve">Podsyp ze štěrkodrti (ŠDB  0/32.GN.ČSN 736126-1) : </t>
  </si>
  <si>
    <t>1124,70*1,1</t>
  </si>
  <si>
    <t>596215021R00</t>
  </si>
  <si>
    <t>Kladení zámkové dlažby do drtě tloušťka dlažby 60 mm, tloušťka lože 40 mm</t>
  </si>
  <si>
    <t>(VČETNĚ ŘEZÁNÍ A ZTRÁTNÉHO) : 1124,70</t>
  </si>
  <si>
    <t>PRO CHODNÍK : 1124,70*1,1</t>
  </si>
  <si>
    <t>592451151R</t>
  </si>
  <si>
    <t>dlažba betonová dvouvrstvá, skladebná; obdélník; dlaždice pro nevidomé; červená; l = 200 mm; š = 100 mm; tl. 60,0 mm</t>
  </si>
  <si>
    <t>50,97</t>
  </si>
  <si>
    <t>R003</t>
  </si>
  <si>
    <t>Dlažba vsakovací 20x20x6 cm přírodní</t>
  </si>
  <si>
    <t>CHODNÍKOVÁ PLOCHA : 1124,70-50,97</t>
  </si>
  <si>
    <t>ŽULOVÉ CHODNÍKOVÉ OBRUBNÍKY ŘEZANÉ : 485+298</t>
  </si>
  <si>
    <t xml:space="preserve">(KOMPLETNÍ DODÁVKA A MONTÁŽ OBRUB VČETNĚ LOŽE) : </t>
  </si>
  <si>
    <t>711823121RT2</t>
  </si>
  <si>
    <t>Ochrana konstrukcí nopovou fólií svisle, výška nopu 4 mm, včetně dodávky fólie</t>
  </si>
  <si>
    <t>800-711</t>
  </si>
  <si>
    <t>KOMPLETNÍ DODÁVKA A PROVEDENÍ, VČETNĚ UKONČOVACÍ LIŠTY</t>
  </si>
  <si>
    <t>75*1,1</t>
  </si>
  <si>
    <t>210040011R00</t>
  </si>
  <si>
    <t xml:space="preserve">Montáž stožáru ocelového trubkového včetně rozvozu, vztyčení, očíslování, složení, bez výstroje, 9-12 m,  </t>
  </si>
  <si>
    <t>kus</t>
  </si>
  <si>
    <t>kompletní demontáž včetně odvozu do sběrny, likvidace všech komponentů : 8</t>
  </si>
  <si>
    <t>210100001R00</t>
  </si>
  <si>
    <t>Ukončení vodičů  v rozvaděči včetně zapojení a vodičové koncovky,  , průřez do 2,5 mm2</t>
  </si>
  <si>
    <t xml:space="preserve">veškeré ukončení vodičů a jejich demontáž 3x1,5 CYKY : </t>
  </si>
  <si>
    <t>sloupy : 72</t>
  </si>
  <si>
    <t>demontáž : 72</t>
  </si>
  <si>
    <t>210100003R00</t>
  </si>
  <si>
    <t>Ukončení vodičů  v rozvaděči včetně zapojení a vodičové koncovky,  , průřez do 16 mm2</t>
  </si>
  <si>
    <t xml:space="preserve">kompletní spoje včetně veškerých úkonů tímto spojených : </t>
  </si>
  <si>
    <t>nový vodič : 68</t>
  </si>
  <si>
    <t>demontáž : 68</t>
  </si>
  <si>
    <t>210120001R00</t>
  </si>
  <si>
    <t>Montáž pojistky závitové s předním přívodem do 500 V včetně pojistkové hlavice, vložek, styčných kroužků a zapojení,  , E 27, do 25 A</t>
  </si>
  <si>
    <t>ve stožárové svorkovnici : 17</t>
  </si>
  <si>
    <t>210204011RS2</t>
  </si>
  <si>
    <t>Montáž stožáru veřejného osvětlení uličního, ocelového, délky do 12 m, včetně nákladů na autojeřáb</t>
  </si>
  <si>
    <t>Montáž stožárů, jejich rozvoz po trase, postavení, vyrovnání a definitivní zajištění v základu.</t>
  </si>
  <si>
    <t/>
  </si>
  <si>
    <t>osazení sloupu do lože, jeho vycentrování a fixace, montáž světla ve slopu,výložníku,nulování sloupu, včetně nákladů na autojeřáb, 8m nad terén</t>
  </si>
  <si>
    <t xml:space="preserve">KOMPLETNÍ DODÁVKA A MONTÁŽ STOŽÁRŮ : </t>
  </si>
  <si>
    <t>8 m : 11</t>
  </si>
  <si>
    <t>4 m : 6</t>
  </si>
  <si>
    <t>210220002RT2</t>
  </si>
  <si>
    <t>Montáž uzemňovacího vedení na povrchu, včetně svorek upevnění a připojení, z drátů ocelových pozinkovaných  (FeZn),  , včetně dodávky drátu průměru 10 mm, bez nátěru</t>
  </si>
  <si>
    <t>uložení do výkopu a vyvedení na sloup</t>
  </si>
  <si>
    <t>délka výkopku : 460</t>
  </si>
  <si>
    <t>vývody : 51</t>
  </si>
  <si>
    <t>prořez : 46</t>
  </si>
  <si>
    <t>210220301RT2</t>
  </si>
  <si>
    <t>Montáž svorky hromosvodové včetně dodávky svorky spojovací (SS)</t>
  </si>
  <si>
    <t>veškeré napojení hromosvodné, včetně izolace zemních spojů s dodávkou izolace, včetně napojení sloupů, včetně dokumentace provedení</t>
  </si>
  <si>
    <t>na sloupy : 17</t>
  </si>
  <si>
    <t>odnočky : 24</t>
  </si>
  <si>
    <t>210800105RT1</t>
  </si>
  <si>
    <t>Montáž kabelu CYKY 750 V, 3 x 1,5 mm2, uloženého pod omítkou, včetně dodávky kabelu</t>
  </si>
  <si>
    <t xml:space="preserve">rozvody ve sloupech : </t>
  </si>
  <si>
    <t>sloup 8 : 176</t>
  </si>
  <si>
    <t>sloup 4 : 48</t>
  </si>
  <si>
    <t>210800113RT1</t>
  </si>
  <si>
    <t>Montáž kabelu CYKY 750 V, 4 x 10 mm2, uloženého pod omítkou, včetně dodávky kabelu</t>
  </si>
  <si>
    <t>napájecí kabel včetně kompletní manipulace a osazení</t>
  </si>
  <si>
    <t>210040011RZ5</t>
  </si>
  <si>
    <t>Stožár ocelový trubkový 5-12 m</t>
  </si>
  <si>
    <t>osazení sloupu do lože, jeho vycentrování a fixace, montáž světla ve slopu,výložníku,nulování sloupu, včetně nákladů na autojeřáb : 11</t>
  </si>
  <si>
    <t>210040011RZ5.1</t>
  </si>
  <si>
    <t>Stožár ocelový trubkový 4 m</t>
  </si>
  <si>
    <t>osazení sloupu do lože, jeho vycentrování a fixace, montáž světla ve slopu,výložníku,nulování sloupu, včetně nákladů na autojeřáb : 6</t>
  </si>
  <si>
    <t>210200017RZ4</t>
  </si>
  <si>
    <t>Svítidlo stávající Demontáž</t>
  </si>
  <si>
    <t>RTS 19/ II</t>
  </si>
  <si>
    <t>demontáž stávajících světel včetně jejich likvidace, odvoz atd.</t>
  </si>
  <si>
    <t>8+4</t>
  </si>
  <si>
    <t>210202111R00.1</t>
  </si>
  <si>
    <t>Svítidlo veřejného osvětlení na výložník, včetně dodávky dle spedifikace</t>
  </si>
  <si>
    <t>cena zahrnuje i dodávvku a montáž výložníku, svítidla apod.</t>
  </si>
  <si>
    <t xml:space="preserve">cena včetně recyklačních poplatků : </t>
  </si>
  <si>
    <t>LED SVÍTIDLO - 24LED/28-80W, STOŽÁR 8m : 6</t>
  </si>
  <si>
    <t>210202111R00.2</t>
  </si>
  <si>
    <t>LED SVÍTIDLO - 32LED/37-110W, STOŽÁR 8m : 4</t>
  </si>
  <si>
    <t>LED SVÍTIDLO - 32LED/37-110W,+ LED SVÍTIDLO - 8LED/10-29W,  NA VÝLOŽNÍKU DL. 1,5m : 1</t>
  </si>
  <si>
    <t>210202115R00.3</t>
  </si>
  <si>
    <t>Svítidlo veřejného osvětlení parkové,včetně dodávky dle specifikace</t>
  </si>
  <si>
    <t>cena zahrnuje i dodávvku a montáž svítidla apod.</t>
  </si>
  <si>
    <t>LED SVÍTIDLO - 8LED/10-29W, STOŽÁR 4m : 6</t>
  </si>
  <si>
    <t>743Z34OA0</t>
  </si>
  <si>
    <t>DEMONTÁŽ NÁSTĚNNÉHO, PŘISAZENÉHO NEBO ZÁVĚSNÉHO SVÍTIDLA</t>
  </si>
  <si>
    <t xml:space="preserve"> Položka obsahuje:</t>
  </si>
  <si>
    <t xml:space="preserve"> – všechny náklady na demontáž stávajícího zařízení se všemi pomocnými doplňujícími úpravami pro jeho likvidaci</t>
  </si>
  <si>
    <t xml:space="preserve"> – naložení vybouraného materiálu na dopravní prostředek</t>
  </si>
  <si>
    <t xml:space="preserve"> – odvoz vybouraného materiálu</t>
  </si>
  <si>
    <t xml:space="preserve"> – poplatek za likvidaci odpadů</t>
  </si>
  <si>
    <t>DEMONTÁŽ SVÍTUDEL Z FASÁD DOMU : 4</t>
  </si>
  <si>
    <t>34571025R</t>
  </si>
  <si>
    <t>trubka ohebná, kovová, elektroinstalační; mat. pozinkovaná ocel.páska, vnitřní izolační vrstva; vnější pr.= 54,9 mm; vnitřní pr.= 48,0 mm; mech.odolnost střední; mezní hodnota zatížení 750 N/5 cm; teplot.rozsah -45 až 90 °C; použití: pro mechanickou ochranu vodičů a kabelů do vnitřních prostor</t>
  </si>
  <si>
    <t xml:space="preserve">ochranná trubka pro napájecí kabel : </t>
  </si>
  <si>
    <t>222301421R00</t>
  </si>
  <si>
    <t>Svodič přepětí drátový</t>
  </si>
  <si>
    <t>Svodič přepětí T2+T3 včetně dodávky svodiče : 17</t>
  </si>
  <si>
    <t>211290001RZ4</t>
  </si>
  <si>
    <t>výchozí revize elektro</t>
  </si>
  <si>
    <t xml:space="preserve">ks    </t>
  </si>
  <si>
    <t>kompletní výchozí revize elektro, předání el.</t>
  </si>
  <si>
    <t>460010022RT2</t>
  </si>
  <si>
    <t>Vytýčení kabelové trasy podél silnice, délka trasy do 500 m</t>
  </si>
  <si>
    <t>km</t>
  </si>
  <si>
    <t>0,46</t>
  </si>
  <si>
    <t>460100001RT1</t>
  </si>
  <si>
    <t>Pouzdrový základ 250x800 mm mimo osu trasy, kompletní zhot.pouzdrového základu</t>
  </si>
  <si>
    <t>veškeré provedení osazení stožárů, výkop, osazení stožáru, pouzdrový základ, vycentrování, jeřáb,odvoz suti na skládku aj. : 17</t>
  </si>
  <si>
    <t>460120002RT1</t>
  </si>
  <si>
    <t>Zához jámy, hornina třídy 3 - 4, upěchování a úprava povrchu</t>
  </si>
  <si>
    <t xml:space="preserve">zához jam pro sloupy včetně úpravy po demontovaných sloupech : </t>
  </si>
  <si>
    <t>460200164RT2</t>
  </si>
  <si>
    <t>Výkop kabelové rýhy 35/80 cm  hor.4, ruční výkop rýhy</t>
  </si>
  <si>
    <t>460</t>
  </si>
  <si>
    <t>460420371RT1</t>
  </si>
  <si>
    <t>Zřízení lože,kryt cihly 35 cm /podél/,zásyp 10 cm, lože a zásyp ze štěrkopísku</t>
  </si>
  <si>
    <t>460490012RT1</t>
  </si>
  <si>
    <t>Fólie výstražná z PVC, šířka 33 cm, fólie PVC šířka 33 cm</t>
  </si>
  <si>
    <t>460570164R00</t>
  </si>
  <si>
    <t>Zához rýhy 35/80 cm, hornina třídy 4, se zhutněním</t>
  </si>
  <si>
    <t>460921102R00</t>
  </si>
  <si>
    <t>Zaměření a zobrazení kabel. trasy na pevný bod</t>
  </si>
  <si>
    <t>41</t>
  </si>
  <si>
    <t>460961602R00</t>
  </si>
  <si>
    <t>Zpracování výsledku měření</t>
  </si>
  <si>
    <t>včetně montáže svorek spojovacích, odbočných, upevňovacích a spojovacího materiálu.</t>
  </si>
  <si>
    <t>451312OA0</t>
  </si>
  <si>
    <t>PODKLADNÍ A VÝPLŇOVÉ VRSTVY Z PROSTÉHO BETONU C12/15</t>
  </si>
  <si>
    <t>0,45*0,15*160</t>
  </si>
  <si>
    <t>460200283RT2</t>
  </si>
  <si>
    <t>Výkop kabelové rýhy 50/100 cm hor.3, ruční výkop rýhy</t>
  </si>
  <si>
    <t>VČETNĚ ODVOZU NA SKLÁDKU A POPLATKU ZA ULOŽENÍ.</t>
  </si>
  <si>
    <t>160</t>
  </si>
  <si>
    <t>460510203RT1</t>
  </si>
  <si>
    <t>Žlab kabelový prefabrikovaný TK 2, neasfaltovaný, včetně dodávky žlabu a poklopu</t>
  </si>
  <si>
    <t>460570283R00</t>
  </si>
  <si>
    <t>Zához rýhy 50/100 cm, hornina tř. 3, se zhutněním</t>
  </si>
  <si>
    <t>742J15OA0</t>
  </si>
  <si>
    <t>OCHRANNÁ TRUBKA OPTICKÉHO KABELU HDPE SVĚTLOST 10-40MM</t>
  </si>
  <si>
    <t>75II71OA0</t>
  </si>
  <si>
    <t>SPOJKA OPTICKÁ DO 72 VLÁKEN</t>
  </si>
  <si>
    <t>742J11OA0.1</t>
  </si>
  <si>
    <t>OPTICKÝ KABEL - SMĚROVÁ A VÝŠKOVÁ ÚPRAVA TRASY</t>
  </si>
  <si>
    <t>EXP 21</t>
  </si>
  <si>
    <t>93767OA0</t>
  </si>
  <si>
    <t>- montáž, osazení a dodávku kompletního zařízení, předepsaného zadávací dokumentací</t>
  </si>
  <si>
    <t>- mimostavništní a vnitrostaveništní dopravu</t>
  </si>
  <si>
    <t>- nezbytné zemní práce a základové konstrukce</t>
  </si>
  <si>
    <t>- předepsanou povrchovou úpravu (nátěry a pod.)</t>
  </si>
  <si>
    <t>MOBILIÁŘ - LAVIČKY</t>
  </si>
  <si>
    <t>Pozn.: materiál uvedený v textu představuje rozhodující podíl ve výrobku</t>
  </si>
  <si>
    <t>KOMPLETNÍ DODÁVKA A MONTÁŽ LAVIČEK, VČETNĚ ZÁKLADOVVÝCH PATEK A MONTÁŽNÍHO MATERIÁLU. : 12</t>
  </si>
  <si>
    <t>93753OA0.1</t>
  </si>
  <si>
    <t>MOBILIÁŘ -  KOŠE NA ODPADKY</t>
  </si>
  <si>
    <t>KOMPLETNÍ DODÁVKA A MONTÁŽ VČETNĚ KOTVÍVÍ PATKY A SPOJOVACÍHO MATERIÁLU : 8</t>
  </si>
  <si>
    <t>MOBILIÁŘ - DRŽÁKA NA SÁČKY NA PSÍ EXKREMENTY</t>
  </si>
  <si>
    <t>KOMPLETNÍ DODÁVKA VČETNĚ ZÁKLDOVÉ PATKY A MONTÁŽNÍHO MATERIÁLU : 4</t>
  </si>
  <si>
    <t>93753OA0.3</t>
  </si>
  <si>
    <t>MOBILIÁŘ - HLINÍKOVÁ INFORMAČNÍ VITRÍNA, (včetně LED podsvícení)</t>
  </si>
  <si>
    <t>KOMPLETNÍ DODÁVKA VČETNĚ ZÁKLDOVÉ PATKY A MONTÁŽNÍHO MATERIÁLU : 3</t>
  </si>
  <si>
    <t>171101101R00</t>
  </si>
  <si>
    <t>Uložení sypaniny do násypů zhutněných s uzavřením povrchu násypu z hornin soudržných s předepsanou mírou zhutnění v procentech výsledků zkoušek Proctor-Standard														 na 95 % PS</t>
  </si>
  <si>
    <t>m3</t>
  </si>
  <si>
    <t>POL1_0</t>
  </si>
  <si>
    <t>s rozprostřením sypaniny ve vrstvách a s hrubým urovnáním,</t>
  </si>
  <si>
    <t>K zasypání  bude použita vhodná zemina z výkopů ostatních stavebních objektů:</t>
  </si>
  <si>
    <t>PLOCHY URČENÉ K ZATRAVNĚNÍ : 975*0,4</t>
  </si>
  <si>
    <t>59691019.AR</t>
  </si>
  <si>
    <t>zemina recyklovaná</t>
  </si>
  <si>
    <t>RTS 22/ II</t>
  </si>
  <si>
    <t>(975*0,4)*2,1</t>
  </si>
  <si>
    <t>111104211R00</t>
  </si>
  <si>
    <t>Pokosení trávníku trávník parkový, v rovině nebo na svahu do 1:5, odvoz do 20 km se složením</t>
  </si>
  <si>
    <t>823-1</t>
  </si>
  <si>
    <t>s případným naložením shrabků na dopravní prostředek, odvozem do 20 km a se složením,</t>
  </si>
  <si>
    <t>Pokosení trávníku + odvoz -2x : 3250</t>
  </si>
  <si>
    <t>180402111R00</t>
  </si>
  <si>
    <t>Založení trávníku parkový trávník, výsevem, v rovině nebo na svahu do 1:5</t>
  </si>
  <si>
    <t>na půdě předem připravené s pokosením, naložením, odvozem odpadu do 20 km a se složením,</t>
  </si>
  <si>
    <t>ZATRAVNĚNÉ PLOCHY : 3250</t>
  </si>
  <si>
    <t>183101322R00</t>
  </si>
  <si>
    <t>Hloubení jamek s výměnou půdy na 100 % v rovině objem přes 1 do 2 m3</t>
  </si>
  <si>
    <t>pro vysazování rostlin v hornině 1 až 4 s výměnou půdy na 100%, s případným naložením přebytečných výkopků na dopravní prostředek, s odvozem na vzdálenost do 20 km a se složením,</t>
  </si>
  <si>
    <t>Výsadba do jamek o rezměru 1,8m a hloubce 0,7m -10ks : 10</t>
  </si>
  <si>
    <t>183403113R00</t>
  </si>
  <si>
    <t>Obdělávání půdy frézováním, v rovině nebo na svahu 1:5</t>
  </si>
  <si>
    <t>Frézování : 3250</t>
  </si>
  <si>
    <t>183403153R00</t>
  </si>
  <si>
    <t>Obdělávání půdy hrabáním, v rovině nebo na svahu 1:5</t>
  </si>
  <si>
    <t>Hrabání : 3250</t>
  </si>
  <si>
    <t>183403161R00</t>
  </si>
  <si>
    <t>Obdělávání půdy válením, v rovině nebo na svahu 1:5</t>
  </si>
  <si>
    <t>Válení : 3250</t>
  </si>
  <si>
    <t>184102118R00</t>
  </si>
  <si>
    <t xml:space="preserve">Výsadba dřevin s balem průměr přes 1000 do 1200 mm, v rovině nebo na svahu do 1:5,  </t>
  </si>
  <si>
    <t>do předem vyhloubené jamky se zalitím,</t>
  </si>
  <si>
    <t>10</t>
  </si>
  <si>
    <t>184202111R00</t>
  </si>
  <si>
    <t>Ukotvení dřevin průměr do 100 mm, délka do 2 m</t>
  </si>
  <si>
    <t>třemi a více kůly, s ochranou proti poškození v místě vzepření, (příloha č. 8) při  průměru kůlů do 10 cm,</t>
  </si>
  <si>
    <t>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t>
  </si>
  <si>
    <t>Do ceny jsou započítány veškeré náklady na dodávku materiálu a fixaci.</t>
  </si>
  <si>
    <t>Stromy : 10</t>
  </si>
  <si>
    <t>185804311R00</t>
  </si>
  <si>
    <t xml:space="preserve">Zalití rostlin vodou plocha do 20 m2,  </t>
  </si>
  <si>
    <t>POL1_1</t>
  </si>
  <si>
    <t>Zálivka ploch : 3250*0,04</t>
  </si>
  <si>
    <t>185851111R00</t>
  </si>
  <si>
    <t>Dovoz vody pro zálivku rostlin dovoz vody pro zálivku rostlin na vzdálenost do 6000 m</t>
  </si>
  <si>
    <t>Dovoz vody : 130</t>
  </si>
  <si>
    <t>R 800 02 DM</t>
  </si>
  <si>
    <t>Závlahová sonda</t>
  </si>
  <si>
    <t>Do stěny jámy bude uložena závlahová sonda ( perforovaná hadice , průměr 80mm ). Sonda bude uložena mezi horní a spodní vrstvu. Oba konce sondy budou vyústěny nad terén a po zamulčování seříznuté do úrovně terénu. Sonda se zasype hrubším makadamem  (zrnitost 8 – 16 mm ), aby se zabránilo vysýchání kořenů.</t>
  </si>
  <si>
    <t>Do ceny jsou započítány veškeré náklady na dodávku materiálu a montáž.</t>
  </si>
  <si>
    <t>Závlahové sondy u nově vysazených stromů : 10</t>
  </si>
  <si>
    <t>00572400R</t>
  </si>
  <si>
    <t>směs travní parková, pro běžnou zátěž</t>
  </si>
  <si>
    <t>kg</t>
  </si>
  <si>
    <t>Travní směs pro osetí ploch : 3250*0,025</t>
  </si>
  <si>
    <t>02655310R</t>
  </si>
  <si>
    <t>dřevina listnatá Lípa; Tilia cordata; v = do 250 cm; obvod kmene 9-10 cm; kontejner 40 l</t>
  </si>
  <si>
    <t>RTS 19/ I</t>
  </si>
  <si>
    <t>POL3_0</t>
  </si>
  <si>
    <t>02656042R</t>
  </si>
  <si>
    <t>dřevina listnatá Dub; Quercus robur; obvod kmene 20-25 cm; s balem (textilie+pletivo); vysokokmen</t>
  </si>
  <si>
    <t>08211320R</t>
  </si>
  <si>
    <t>vodné pro vodu pitnou</t>
  </si>
  <si>
    <t>Vodné : 130</t>
  </si>
  <si>
    <t>R 800 03 D</t>
  </si>
  <si>
    <t>Dodávka - Dlouhodobě rozpustné zásobní hnojivo (dávka 500g/strom).</t>
  </si>
  <si>
    <t>POL3_1</t>
  </si>
  <si>
    <t>Pro každý nově vysazený strom : 10*0,5</t>
  </si>
  <si>
    <t>R 800 04 D</t>
  </si>
  <si>
    <t>Kůrový substrát (fermentovaná kůra) v poměru 2:1, dodávka</t>
  </si>
  <si>
    <t xml:space="preserve">m3    </t>
  </si>
  <si>
    <t>Stromy : (10*1,3)*0,25</t>
  </si>
  <si>
    <t>998231311R00</t>
  </si>
  <si>
    <t>Přesun hmot pro krajinářské a sadovnické úpravy přesun hmot pro sadovnické a krajinářské úpravy do 5000 m vodorovně, bez svislého přesunu</t>
  </si>
  <si>
    <t xml:space="preserve">Hmotnosti z položek s pořadovými čísly: : </t>
  </si>
  <si>
    <t xml:space="preserve">2,10,13,23,28,29,30,31,32,33,34,35,36, : </t>
  </si>
  <si>
    <t>Součet: : 83,29766</t>
  </si>
  <si>
    <t>113107520R00</t>
  </si>
  <si>
    <t>Odstranění podkladů nebo krytů z kameniva hrubého drceného, v ploše jednotlivě do 50 m2, tloušťka vrstvy 200 mm</t>
  </si>
  <si>
    <t>odstranění stav. kce pod asf. plochou : 12,50+14*0,5</t>
  </si>
  <si>
    <t>113151119R00</t>
  </si>
  <si>
    <t>Odstranění podkladu, krytu frézováním povrch živičný, plochy do 500 m2 na jednom objektu nebo při provádění pruhu šířky do  750 mm, tloušťky 100 mm</t>
  </si>
  <si>
    <t>odstraněnmí stav. asf. krytu : 12,50+14*0,5</t>
  </si>
  <si>
    <t>12,50+14*0,5</t>
  </si>
  <si>
    <t>564861111R00</t>
  </si>
  <si>
    <t>Podklad ze štěrkodrti s rozprostřením a zhutněním frakce 0-63 mm, tloušťka po zhutnění 200 mm</t>
  </si>
  <si>
    <t>565141111R00</t>
  </si>
  <si>
    <t>Podklad z kameniva obaleného asfaltem ACP 16+ až ACP 22+, v pruhu šířky do 3 m, třídy 1, tloušťka po zhutnění 60 mm</t>
  </si>
  <si>
    <t>14*0,5</t>
  </si>
  <si>
    <t>568111111R00</t>
  </si>
  <si>
    <t>Vyztužení podkladní vrstvy z geotextilie, sklon povrchu do 1:5, role šířky 3 m</t>
  </si>
  <si>
    <t>573111111R00</t>
  </si>
  <si>
    <t>Postřik živičný infiltrační s posypem kamenivem v množství 0,6 kg/m2</t>
  </si>
  <si>
    <t>RTS 22/ I</t>
  </si>
  <si>
    <t>17*0,5</t>
  </si>
  <si>
    <t>573211112R00</t>
  </si>
  <si>
    <t>Postřik živičný spojovací bez posypu kamenivem z asfaltu silničního, v množství 0,2 kg/m2</t>
  </si>
  <si>
    <t>596111111R00</t>
  </si>
  <si>
    <t>Kladení dlažby z mozaiky komunikací pro pěší do lože z kameniva těženého, 1barva</t>
  </si>
  <si>
    <t>s provedením lože tl. do 40 mm, s vyplněním spár, s dvojím beraněním a se smetením přebytečného materiálu na vzdálenost do 3 m</t>
  </si>
  <si>
    <t>12,50</t>
  </si>
  <si>
    <t>14+0,5+0,5</t>
  </si>
  <si>
    <t>58380056.AR</t>
  </si>
  <si>
    <t>mozaika dlažební řezaná; materiálová skupina I/2 (žula); 6/6/4 cm; šedobílá</t>
  </si>
  <si>
    <t>69365044R</t>
  </si>
  <si>
    <t>geotextilie PES; funkce separační, výztužná, filtrační; plošná hmotnost 500 g/m2</t>
  </si>
  <si>
    <t>14</t>
  </si>
  <si>
    <t>919735112R00</t>
  </si>
  <si>
    <t>Řezání stávajících krytů nebo podkladů živičných, hloubky přes 50 do 100 mm</t>
  </si>
  <si>
    <t>9111A1OA0</t>
  </si>
  <si>
    <t>ZÁBRADLÍ SILNIČNÍ S VODOR MADLY - DODÁVKA A MONTÁŽ</t>
  </si>
  <si>
    <t>- dodání zábradlí včetně předepsané povrchové úpravy</t>
  </si>
  <si>
    <t>- osazení sloupků zaberaněním nebo osazením do betonových bloků (včetně betonových bloků a nutných zemních prací)</t>
  </si>
  <si>
    <t>- případné bednění ( trubku) betonové patky v gabionové zdi</t>
  </si>
  <si>
    <t>zpětná montáž zábradlí z nástupiště : 4+5</t>
  </si>
  <si>
    <t>9111A3OA0</t>
  </si>
  <si>
    <t>ZÁBRADLÍ SILNIČNÍ S VODOR MADLY - DEMONTÁŽ S PŘESUNEM</t>
  </si>
  <si>
    <t>- demontáž a odstranění zařízení</t>
  </si>
  <si>
    <t>- jeho odvoz na předepsané místo</t>
  </si>
  <si>
    <t>(v případě větší vzdálenosti skládky zhotovitele, nutno nacenit dle skutečné odovozové vzdílenosti)</t>
  </si>
  <si>
    <t>979990001R00</t>
  </si>
  <si>
    <t>Poplatek za skládku stavební suti, skupina 17 09 04 z Katalogu odpadů</t>
  </si>
  <si>
    <t>801-3</t>
  </si>
  <si>
    <t>RTS 20/ I</t>
  </si>
  <si>
    <t>odvoz přebytečné  na skládku, nebo recyklační dvůr s oprávněním</t>
  </si>
  <si>
    <t>(předpokládaná odovozová vzdálenost 20 km)</t>
  </si>
  <si>
    <t>027121OA0</t>
  </si>
  <si>
    <t>PROVIZORNÍ PŘÍSTUPOVÉ CESTY - ZŘÍZENÍ</t>
  </si>
  <si>
    <t>ZAJIŠTĚNÍ PŘÍSTUPU PRO PĚŠÍ PO CELOU DOBU VÝSATVBY : 150</t>
  </si>
  <si>
    <t xml:space="preserve">(VEŠKERÉ NÁKLADY NA ZAJIŠTĚNÍ PŘÍSTUPU POR PĚŠÍ) : </t>
  </si>
  <si>
    <t>027123OA0</t>
  </si>
  <si>
    <t>PROVIZORNÍ PŘÍSTUPOVÉ CESTY - ZRUŠENÍ</t>
  </si>
  <si>
    <t>Odkaz na mn. položky pořadí 1 : 150,00000</t>
  </si>
  <si>
    <t xml:space="preserve">LIKVIDACE PO UKONČENÍ STAVBY, VČETNĚ VŠECH PŘÍPADNÝCH POPLATKŮ : </t>
  </si>
  <si>
    <t>VRN 001</t>
  </si>
  <si>
    <t>OCHRANA STROMŮ PO DOBU VÝSTAVBY (ZŘÍZENÍ A DEMONTÁŽ)</t>
  </si>
  <si>
    <t>ZŘÍZENÍ, PROVOZ, DEMONTÁŽ A LIKVIDACE, PO CELOU DOBU STAVBY : 20</t>
  </si>
  <si>
    <t xml:space="preserve">(VČETNĚ DODÁVKA MATERIÁLU A JEHO LIKVIDACE PO UKONČENÍ STAVBY) : </t>
  </si>
  <si>
    <t>03100OA0</t>
  </si>
  <si>
    <t>ZAŘÍZENÍ STAVENIŠTĚ - ZŘÍZENÍ, PROVOZ, DEMONTÁŽ</t>
  </si>
  <si>
    <t>kompl</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</si>
  <si>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</si>
  <si>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</si>
  <si>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005111020R</t>
  </si>
  <si>
    <t>Vytyčení stavby</t>
  </si>
  <si>
    <t>soubor</t>
  </si>
  <si>
    <t>POL99_8</t>
  </si>
  <si>
    <t>Vytýčení stavebních  oprávněným geodetem.</t>
  </si>
  <si>
    <t>Vyhotovení protokolu o vytyčení stavby se seznamem souřadnic vytyčených bodů a jejich polohopisnými (S-JTSK) a výškopisnými (Bpv) hodnotami.</t>
  </si>
  <si>
    <t>005111021R</t>
  </si>
  <si>
    <t>Vytyčení inženýrských sítí</t>
  </si>
  <si>
    <t>Soubor</t>
  </si>
  <si>
    <t>Vytýčení stávajících inženýrských sítí a objektů, případná aktualizace příslušných vyjádření správců sítí. Cena zahrnuje i případný nutný výkop sond pro ověření polohy sítí.</t>
  </si>
  <si>
    <t>005211010R</t>
  </si>
  <si>
    <t>Předání a převzetí staveniště</t>
  </si>
  <si>
    <t>Náklady spojené s účastí zhotovitele  na předání a převzetí  staveniště.</t>
  </si>
  <si>
    <t>005211020R</t>
  </si>
  <si>
    <t>Ochrana stávaj. inženýrských sítí na staveništi</t>
  </si>
  <si>
    <t>Ochrana sítí na staveniští během výstavby.</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</si>
  <si>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 v průběhu výstavby.</t>
  </si>
  <si>
    <t>005211030R</t>
  </si>
  <si>
    <t xml:space="preserve">Dočasná dopravní opatření </t>
  </si>
  <si>
    <t>Náklady na vyhotovení návrhu dočasného dopravního značení, jeho projednání s dotčenými orgány a organizacemi, stanovení přechodné úpravy provozu na pozemních komunikacích, dodání dopravních značek, příp. světelné signalizace, jejich rozmístění a přemísťování, jejich údržba v průběhu výstavby včetně  následného odstranění po ukončenístavebních prací.</t>
  </si>
  <si>
    <t>005211080R</t>
  </si>
  <si>
    <t xml:space="preserve">Bezpečnostní a hygienická opatření na staveništi </t>
  </si>
  <si>
    <t>Náklady na ochranu staveniště před vstupem nepovolaných osob (oplocení staveniště),  včetně příslušného značení( bezpečnostní tabulky, zákazy vstupu na staveniště a pod),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</si>
  <si>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</si>
  <si>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</si>
  <si>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</si>
  <si>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005241010R</t>
  </si>
  <si>
    <t xml:space="preserve">Dokumentace skutečného provedení </t>
  </si>
  <si>
    <t>Zhotovitel pro vydání kolaudačních souhlasů  opatří  závazná stanoviska  dotčených orgánů k užívání stavby  vyžadovaná zvláštními předpisy: : 1</t>
  </si>
  <si>
    <t>005241020R</t>
  </si>
  <si>
    <t xml:space="preserve">Geodetické zaměření skutečného provedení  </t>
  </si>
  <si>
    <t>Náklady na provedení geodetického zaměření skutečného provedení stavby, v rozsahu nezbytném pro zápis změn do katastru nemovitostí.</t>
  </si>
  <si>
    <t>Vložení dat geodetického zaměření skutečného provedení stavby do JednotnéDigitální Technické Mapy KRNOV.</t>
  </si>
  <si>
    <t>005281010R</t>
  </si>
  <si>
    <t>Propagace</t>
  </si>
  <si>
    <t>Náklady spojené s písemným informováním občanů o stavbě - objednatel, zhotovitel, termín provádění, odpovědné osoby zhotovitele a pod.</t>
  </si>
  <si>
    <t>a o případných omezeních provozu či uzavření  chodníků, venkovních schodišť, přístupů do bytových domů a pod.</t>
  </si>
  <si>
    <t>00523  R1</t>
  </si>
  <si>
    <t>Zkoušky a revize - komunikace, chodníky zpevněné plochy</t>
  </si>
  <si>
    <t>Náklady zhotovitele, související s prováděním zkoušek a revizí předepsaných technickými normami nebo objednatelem a které jsou pro provedení díla nezbytné.</t>
  </si>
  <si>
    <t>Provedení zkoušek míry zhutnění  pláně a podkladních vrstev - chodníky, zpevněné plochy, komunikace  - 10x.</t>
  </si>
  <si>
    <t>005241010R.1</t>
  </si>
  <si>
    <t>Dokumentace skutečného provedení</t>
  </si>
  <si>
    <t>Náklady na vyhotovení dokumentace skutečného provedení stavby a její předání objednateli v požadované formě a v požadovaném počtu.</t>
  </si>
  <si>
    <t>Rozsah a obsah dokumentace  skutečného provedení stavby dle přílohy č. 7, vyhláška č. 499/2006 Sb. o dokumentaci staveb ve znění novel.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</si>
</sst>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0" fillId="0" borderId="0" xfId="0" applyAlignment="1">
      <alignment horizontal="center" vertical="top" shrinkToFit="1"/>
    </xf>
    <xf numFmtId="165" fontId="0" fillId="0" borderId="0" xfId="0" applyNumberFormat="1" applyAlignment="1">
      <alignment vertical="top" shrinkToFit="1"/>
    </xf>
    <xf numFmtId="4" fontId="0" fillId="0" borderId="0" xfId="0" applyNumberFormat="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8" fillId="3" borderId="22" xfId="0" applyFont="1" applyFill="1" applyBorder="1" applyAlignment="1">
      <alignment vertical="top" shrinkToFit="1"/>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vertical="top"/>
      <protection locked="0"/>
    </xf>
    <xf numFmtId="0" fontId="19" fillId="0" borderId="0" xfId="0" applyNumberFormat="1" applyFont="1" applyAlignment="1">
      <alignment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vertical="top"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49" fontId="16" fillId="4" borderId="18"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horizontal="left" vertical="top" wrapText="1"/>
      <protection locked="0"/>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ueL3Et/XnPokW185q0jDPRibse342bQklqGq8vEmXWDdF7oaj7HO0ElEiZLsKc0B8TlJfm9v6VoggHqpN8Bz2g==" saltValue="cuU527nffYRasanWNDw+n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1"/>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44</v>
      </c>
      <c r="E2" s="114" t="s">
        <v>45</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SUMIF(F79:F97,A16,I79:I97)+SUMIF(F79:F97,"PSU",I79:I97)</f>
        <v>0</v>
      </c>
      <c r="J16" s="85"/>
    </row>
    <row r="17" spans="1:10" ht="23.25" customHeight="1" x14ac:dyDescent="0.2">
      <c r="A17" s="194" t="s">
        <v>25</v>
      </c>
      <c r="B17" s="38" t="s">
        <v>25</v>
      </c>
      <c r="C17" s="62"/>
      <c r="D17" s="63"/>
      <c r="E17" s="83"/>
      <c r="F17" s="84"/>
      <c r="G17" s="83"/>
      <c r="H17" s="84"/>
      <c r="I17" s="83">
        <f>SUMIF(F79:F97,A17,I79:I97)</f>
        <v>0</v>
      </c>
      <c r="J17" s="85"/>
    </row>
    <row r="18" spans="1:10" ht="23.25" customHeight="1" x14ac:dyDescent="0.2">
      <c r="A18" s="194" t="s">
        <v>26</v>
      </c>
      <c r="B18" s="38" t="s">
        <v>26</v>
      </c>
      <c r="C18" s="62"/>
      <c r="D18" s="63"/>
      <c r="E18" s="83"/>
      <c r="F18" s="84"/>
      <c r="G18" s="83"/>
      <c r="H18" s="84"/>
      <c r="I18" s="83">
        <f>SUMIF(F79:F97,A18,I79:I97)</f>
        <v>0</v>
      </c>
      <c r="J18" s="85"/>
    </row>
    <row r="19" spans="1:10" ht="23.25" customHeight="1" x14ac:dyDescent="0.2">
      <c r="A19" s="194" t="s">
        <v>132</v>
      </c>
      <c r="B19" s="38" t="s">
        <v>27</v>
      </c>
      <c r="C19" s="62"/>
      <c r="D19" s="63"/>
      <c r="E19" s="83"/>
      <c r="F19" s="84"/>
      <c r="G19" s="83"/>
      <c r="H19" s="84"/>
      <c r="I19" s="83">
        <f>SUMIF(F79:F97,A19,I79:I97)</f>
        <v>0</v>
      </c>
      <c r="J19" s="85"/>
    </row>
    <row r="20" spans="1:10" ht="23.25" customHeight="1" x14ac:dyDescent="0.2">
      <c r="A20" s="194" t="s">
        <v>133</v>
      </c>
      <c r="B20" s="38" t="s">
        <v>28</v>
      </c>
      <c r="C20" s="62"/>
      <c r="D20" s="63"/>
      <c r="E20" s="83"/>
      <c r="F20" s="84"/>
      <c r="G20" s="83"/>
      <c r="H20" s="84"/>
      <c r="I20" s="83">
        <f>SUMIF(F79:F97,A20,I79:I97)</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77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46</v>
      </c>
      <c r="C39" s="145"/>
      <c r="D39" s="145"/>
      <c r="E39" s="145"/>
      <c r="F39" s="146">
        <f>'01 01.1. Pol'!AE9+'01 01.1._001 Pol'!AE86+'01 01.1._002 Pol'!AE40+'01 01.1._SO 101 Pol'!AE153+'01 01.1._SO 102 Pol'!AE117+'01 01.1._SO 801 Pol'!AE85+'01 01.2. Pol'!AE9+'01 01.2._SO 101 Pol'!AE182+'01 01.2._SO 451  Pol'!AE133+'01 01.2._SO 491 Pol'!AE36+'01 01.2._SO 701 Pol'!AE54+'02 01 Pol'!AE103+'02 VRN Pol'!AE81</f>
        <v>0</v>
      </c>
      <c r="G39" s="147">
        <f>'01 01.1. Pol'!AF9+'01 01.1._001 Pol'!AF86+'01 01.1._002 Pol'!AF40+'01 01.1._SO 101 Pol'!AF153+'01 01.1._SO 102 Pol'!AF117+'01 01.1._SO 801 Pol'!AF85+'01 01.2. Pol'!AF9+'01 01.2._SO 101 Pol'!AF182+'01 01.2._SO 451  Pol'!AF133+'01 01.2._SO 491 Pol'!AF36+'01 01.2._SO 701 Pol'!AF54+'02 01 Pol'!AF103+'02 VRN Pol'!AF81</f>
        <v>0</v>
      </c>
      <c r="H39" s="148">
        <f>(F39*SazbaDPH1/100)+(G39*SazbaDPH2/100)</f>
        <v>0</v>
      </c>
      <c r="I39" s="148">
        <f>F39+G39+H39</f>
        <v>0</v>
      </c>
      <c r="J39" s="149" t="str">
        <f>IF(CenaCelkemVypocet=0,"",I39/CenaCelkemVypocet*100)</f>
        <v/>
      </c>
    </row>
    <row r="40" spans="1:10" ht="25.5" customHeight="1" x14ac:dyDescent="0.2">
      <c r="A40" s="134">
        <v>2</v>
      </c>
      <c r="B40" s="150"/>
      <c r="C40" s="151" t="s">
        <v>47</v>
      </c>
      <c r="D40" s="151"/>
      <c r="E40" s="151"/>
      <c r="F40" s="152"/>
      <c r="G40" s="153"/>
      <c r="H40" s="153">
        <f>(F40*SazbaDPH1/100)+(G40*SazbaDPH2/100)</f>
        <v>0</v>
      </c>
      <c r="I40" s="153"/>
      <c r="J40" s="154"/>
    </row>
    <row r="41" spans="1:10" ht="25.5" customHeight="1" x14ac:dyDescent="0.2">
      <c r="A41" s="134">
        <v>2</v>
      </c>
      <c r="B41" s="150" t="s">
        <v>48</v>
      </c>
      <c r="C41" s="151" t="s">
        <v>49</v>
      </c>
      <c r="D41" s="151"/>
      <c r="E41" s="151"/>
      <c r="F41" s="152">
        <f>'01 01.1. Pol'!AE9+'01 01.1._001 Pol'!AE86+'01 01.1._002 Pol'!AE40+'01 01.1._SO 101 Pol'!AE153+'01 01.1._SO 102 Pol'!AE117+'01 01.1._SO 801 Pol'!AE85+'01 01.2. Pol'!AE9+'01 01.2._SO 101 Pol'!AE182+'01 01.2._SO 451  Pol'!AE133+'01 01.2._SO 491 Pol'!AE36+'01 01.2._SO 701 Pol'!AE54</f>
        <v>0</v>
      </c>
      <c r="G41" s="153">
        <f>'01 01.1. Pol'!AF9+'01 01.1._001 Pol'!AF86+'01 01.1._002 Pol'!AF40+'01 01.1._SO 101 Pol'!AF153+'01 01.1._SO 102 Pol'!AF117+'01 01.1._SO 801 Pol'!AF85+'01 01.2. Pol'!AF9+'01 01.2._SO 101 Pol'!AF182+'01 01.2._SO 451  Pol'!AF133+'01 01.2._SO 491 Pol'!AF36+'01 01.2._SO 701 Pol'!AF54</f>
        <v>0</v>
      </c>
      <c r="H41" s="153">
        <f>(F41*SazbaDPH1/100)+(G41*SazbaDPH2/100)</f>
        <v>0</v>
      </c>
      <c r="I41" s="153">
        <f>F41+G41+H41</f>
        <v>0</v>
      </c>
      <c r="J41" s="154" t="str">
        <f>IF(CenaCelkemVypocet=0,"",I41/CenaCelkemVypocet*100)</f>
        <v/>
      </c>
    </row>
    <row r="42" spans="1:10" ht="25.5" customHeight="1" x14ac:dyDescent="0.2">
      <c r="A42" s="134">
        <v>3</v>
      </c>
      <c r="B42" s="155" t="s">
        <v>50</v>
      </c>
      <c r="C42" s="145" t="s">
        <v>51</v>
      </c>
      <c r="D42" s="145"/>
      <c r="E42" s="145"/>
      <c r="F42" s="156">
        <f>'01 01.1. Pol'!AE9</f>
        <v>0</v>
      </c>
      <c r="G42" s="148">
        <f>'01 01.1. Pol'!AF9</f>
        <v>0</v>
      </c>
      <c r="H42" s="148">
        <f>(F42*SazbaDPH1/100)+(G42*SazbaDPH2/100)</f>
        <v>0</v>
      </c>
      <c r="I42" s="148">
        <f>F42+G42+H42</f>
        <v>0</v>
      </c>
      <c r="J42" s="149" t="str">
        <f>IF(CenaCelkemVypocet=0,"",I42/CenaCelkemVypocet*100)</f>
        <v/>
      </c>
    </row>
    <row r="43" spans="1:10" ht="25.5" customHeight="1" x14ac:dyDescent="0.2">
      <c r="A43" s="134">
        <v>3</v>
      </c>
      <c r="B43" s="155" t="s">
        <v>52</v>
      </c>
      <c r="C43" s="145" t="s">
        <v>53</v>
      </c>
      <c r="D43" s="145"/>
      <c r="E43" s="145"/>
      <c r="F43" s="156">
        <f>'01 01.1._001 Pol'!AE86</f>
        <v>0</v>
      </c>
      <c r="G43" s="148">
        <f>'01 01.1._001 Pol'!AF86</f>
        <v>0</v>
      </c>
      <c r="H43" s="148">
        <f>(F43*SazbaDPH1/100)+(G43*SazbaDPH2/100)</f>
        <v>0</v>
      </c>
      <c r="I43" s="148">
        <f>F43+G43+H43</f>
        <v>0</v>
      </c>
      <c r="J43" s="149" t="str">
        <f>IF(CenaCelkemVypocet=0,"",I43/CenaCelkemVypocet*100)</f>
        <v/>
      </c>
    </row>
    <row r="44" spans="1:10" ht="25.5" customHeight="1" x14ac:dyDescent="0.2">
      <c r="A44" s="134">
        <v>3</v>
      </c>
      <c r="B44" s="155" t="s">
        <v>54</v>
      </c>
      <c r="C44" s="145" t="s">
        <v>55</v>
      </c>
      <c r="D44" s="145"/>
      <c r="E44" s="145"/>
      <c r="F44" s="156">
        <f>'01 01.1._002 Pol'!AE40</f>
        <v>0</v>
      </c>
      <c r="G44" s="148">
        <f>'01 01.1._002 Pol'!AF40</f>
        <v>0</v>
      </c>
      <c r="H44" s="148">
        <f>(F44*SazbaDPH1/100)+(G44*SazbaDPH2/100)</f>
        <v>0</v>
      </c>
      <c r="I44" s="148">
        <f>F44+G44+H44</f>
        <v>0</v>
      </c>
      <c r="J44" s="149" t="str">
        <f>IF(CenaCelkemVypocet=0,"",I44/CenaCelkemVypocet*100)</f>
        <v/>
      </c>
    </row>
    <row r="45" spans="1:10" ht="25.5" customHeight="1" x14ac:dyDescent="0.2">
      <c r="A45" s="134">
        <v>3</v>
      </c>
      <c r="B45" s="155" t="s">
        <v>56</v>
      </c>
      <c r="C45" s="145" t="s">
        <v>57</v>
      </c>
      <c r="D45" s="145"/>
      <c r="E45" s="145"/>
      <c r="F45" s="156">
        <f>'01 01.1._SO 101 Pol'!AE153</f>
        <v>0</v>
      </c>
      <c r="G45" s="148">
        <f>'01 01.1._SO 101 Pol'!AF153</f>
        <v>0</v>
      </c>
      <c r="H45" s="148">
        <f>(F45*SazbaDPH1/100)+(G45*SazbaDPH2/100)</f>
        <v>0</v>
      </c>
      <c r="I45" s="148">
        <f>F45+G45+H45</f>
        <v>0</v>
      </c>
      <c r="J45" s="149" t="str">
        <f>IF(CenaCelkemVypocet=0,"",I45/CenaCelkemVypocet*100)</f>
        <v/>
      </c>
    </row>
    <row r="46" spans="1:10" ht="25.5" customHeight="1" x14ac:dyDescent="0.2">
      <c r="A46" s="134">
        <v>3</v>
      </c>
      <c r="B46" s="155" t="s">
        <v>58</v>
      </c>
      <c r="C46" s="145" t="s">
        <v>59</v>
      </c>
      <c r="D46" s="145"/>
      <c r="E46" s="145"/>
      <c r="F46" s="156">
        <f>'01 01.1._SO 102 Pol'!AE117</f>
        <v>0</v>
      </c>
      <c r="G46" s="148">
        <f>'01 01.1._SO 102 Pol'!AF117</f>
        <v>0</v>
      </c>
      <c r="H46" s="148">
        <f>(F46*SazbaDPH1/100)+(G46*SazbaDPH2/100)</f>
        <v>0</v>
      </c>
      <c r="I46" s="148">
        <f>F46+G46+H46</f>
        <v>0</v>
      </c>
      <c r="J46" s="149" t="str">
        <f>IF(CenaCelkemVypocet=0,"",I46/CenaCelkemVypocet*100)</f>
        <v/>
      </c>
    </row>
    <row r="47" spans="1:10" ht="25.5" customHeight="1" x14ac:dyDescent="0.2">
      <c r="A47" s="134">
        <v>3</v>
      </c>
      <c r="B47" s="155" t="s">
        <v>60</v>
      </c>
      <c r="C47" s="145" t="s">
        <v>61</v>
      </c>
      <c r="D47" s="145"/>
      <c r="E47" s="145"/>
      <c r="F47" s="156">
        <f>'01 01.1._SO 801 Pol'!AE85</f>
        <v>0</v>
      </c>
      <c r="G47" s="148">
        <f>'01 01.1._SO 801 Pol'!AF85</f>
        <v>0</v>
      </c>
      <c r="H47" s="148">
        <f>(F47*SazbaDPH1/100)+(G47*SazbaDPH2/100)</f>
        <v>0</v>
      </c>
      <c r="I47" s="148">
        <f>F47+G47+H47</f>
        <v>0</v>
      </c>
      <c r="J47" s="149" t="str">
        <f>IF(CenaCelkemVypocet=0,"",I47/CenaCelkemVypocet*100)</f>
        <v/>
      </c>
    </row>
    <row r="48" spans="1:10" ht="25.5" customHeight="1" x14ac:dyDescent="0.2">
      <c r="A48" s="134">
        <v>3</v>
      </c>
      <c r="B48" s="155" t="s">
        <v>62</v>
      </c>
      <c r="C48" s="145" t="s">
        <v>63</v>
      </c>
      <c r="D48" s="145"/>
      <c r="E48" s="145"/>
      <c r="F48" s="156">
        <f>'01 01.2. Pol'!AE9</f>
        <v>0</v>
      </c>
      <c r="G48" s="148">
        <f>'01 01.2. Pol'!AF9</f>
        <v>0</v>
      </c>
      <c r="H48" s="148">
        <f>(F48*SazbaDPH1/100)+(G48*SazbaDPH2/100)</f>
        <v>0</v>
      </c>
      <c r="I48" s="148">
        <f>F48+G48+H48</f>
        <v>0</v>
      </c>
      <c r="J48" s="149" t="str">
        <f>IF(CenaCelkemVypocet=0,"",I48/CenaCelkemVypocet*100)</f>
        <v/>
      </c>
    </row>
    <row r="49" spans="1:10" ht="25.5" customHeight="1" x14ac:dyDescent="0.2">
      <c r="A49" s="134">
        <v>3</v>
      </c>
      <c r="B49" s="155" t="s">
        <v>64</v>
      </c>
      <c r="C49" s="145" t="s">
        <v>57</v>
      </c>
      <c r="D49" s="145"/>
      <c r="E49" s="145"/>
      <c r="F49" s="156">
        <f>'01 01.2._SO 101 Pol'!AE182</f>
        <v>0</v>
      </c>
      <c r="G49" s="148">
        <f>'01 01.2._SO 101 Pol'!AF182</f>
        <v>0</v>
      </c>
      <c r="H49" s="148">
        <f>(F49*SazbaDPH1/100)+(G49*SazbaDPH2/100)</f>
        <v>0</v>
      </c>
      <c r="I49" s="148">
        <f>F49+G49+H49</f>
        <v>0</v>
      </c>
      <c r="J49" s="149" t="str">
        <f>IF(CenaCelkemVypocet=0,"",I49/CenaCelkemVypocet*100)</f>
        <v/>
      </c>
    </row>
    <row r="50" spans="1:10" ht="25.5" customHeight="1" x14ac:dyDescent="0.2">
      <c r="A50" s="134">
        <v>3</v>
      </c>
      <c r="B50" s="155" t="s">
        <v>65</v>
      </c>
      <c r="C50" s="145" t="s">
        <v>66</v>
      </c>
      <c r="D50" s="145"/>
      <c r="E50" s="145"/>
      <c r="F50" s="156">
        <f>'01 01.2._SO 451  Pol'!AE133</f>
        <v>0</v>
      </c>
      <c r="G50" s="148">
        <f>'01 01.2._SO 451  Pol'!AF133</f>
        <v>0</v>
      </c>
      <c r="H50" s="148">
        <f>(F50*SazbaDPH1/100)+(G50*SazbaDPH2/100)</f>
        <v>0</v>
      </c>
      <c r="I50" s="148">
        <f>F50+G50+H50</f>
        <v>0</v>
      </c>
      <c r="J50" s="149" t="str">
        <f>IF(CenaCelkemVypocet=0,"",I50/CenaCelkemVypocet*100)</f>
        <v/>
      </c>
    </row>
    <row r="51" spans="1:10" ht="25.5" customHeight="1" x14ac:dyDescent="0.2">
      <c r="A51" s="134">
        <v>3</v>
      </c>
      <c r="B51" s="155" t="s">
        <v>67</v>
      </c>
      <c r="C51" s="145" t="s">
        <v>68</v>
      </c>
      <c r="D51" s="145"/>
      <c r="E51" s="145"/>
      <c r="F51" s="156">
        <f>'01 01.2._SO 491 Pol'!AE36</f>
        <v>0</v>
      </c>
      <c r="G51" s="148">
        <f>'01 01.2._SO 491 Pol'!AF36</f>
        <v>0</v>
      </c>
      <c r="H51" s="148">
        <f>(F51*SazbaDPH1/100)+(G51*SazbaDPH2/100)</f>
        <v>0</v>
      </c>
      <c r="I51" s="148">
        <f>F51+G51+H51</f>
        <v>0</v>
      </c>
      <c r="J51" s="149" t="str">
        <f>IF(CenaCelkemVypocet=0,"",I51/CenaCelkemVypocet*100)</f>
        <v/>
      </c>
    </row>
    <row r="52" spans="1:10" ht="25.5" customHeight="1" x14ac:dyDescent="0.2">
      <c r="A52" s="134">
        <v>3</v>
      </c>
      <c r="B52" s="155" t="s">
        <v>69</v>
      </c>
      <c r="C52" s="145" t="s">
        <v>70</v>
      </c>
      <c r="D52" s="145"/>
      <c r="E52" s="145"/>
      <c r="F52" s="156">
        <f>'01 01.2._SO 701 Pol'!AE54</f>
        <v>0</v>
      </c>
      <c r="G52" s="148">
        <f>'01 01.2._SO 701 Pol'!AF54</f>
        <v>0</v>
      </c>
      <c r="H52" s="148">
        <f>(F52*SazbaDPH1/100)+(G52*SazbaDPH2/100)</f>
        <v>0</v>
      </c>
      <c r="I52" s="148">
        <f>F52+G52+H52</f>
        <v>0</v>
      </c>
      <c r="J52" s="149" t="str">
        <f>IF(CenaCelkemVypocet=0,"",I52/CenaCelkemVypocet*100)</f>
        <v/>
      </c>
    </row>
    <row r="53" spans="1:10" ht="25.5" customHeight="1" x14ac:dyDescent="0.2">
      <c r="A53" s="134">
        <v>2</v>
      </c>
      <c r="B53" s="150" t="s">
        <v>71</v>
      </c>
      <c r="C53" s="151" t="s">
        <v>72</v>
      </c>
      <c r="D53" s="151"/>
      <c r="E53" s="151"/>
      <c r="F53" s="152">
        <f>'02 01 Pol'!AE103+'02 VRN Pol'!AE81</f>
        <v>0</v>
      </c>
      <c r="G53" s="153">
        <f>'02 01 Pol'!AF103+'02 VRN Pol'!AF81</f>
        <v>0</v>
      </c>
      <c r="H53" s="153">
        <f>(F53*SazbaDPH1/100)+(G53*SazbaDPH2/100)</f>
        <v>0</v>
      </c>
      <c r="I53" s="153">
        <f>F53+G53+H53</f>
        <v>0</v>
      </c>
      <c r="J53" s="154" t="str">
        <f>IF(CenaCelkemVypocet=0,"",I53/CenaCelkemVypocet*100)</f>
        <v/>
      </c>
    </row>
    <row r="54" spans="1:10" ht="25.5" customHeight="1" x14ac:dyDescent="0.2">
      <c r="A54" s="134">
        <v>3</v>
      </c>
      <c r="B54" s="155" t="s">
        <v>48</v>
      </c>
      <c r="C54" s="145" t="s">
        <v>73</v>
      </c>
      <c r="D54" s="145"/>
      <c r="E54" s="145"/>
      <c r="F54" s="156">
        <f>'02 01 Pol'!AE103</f>
        <v>0</v>
      </c>
      <c r="G54" s="148">
        <f>'02 01 Pol'!AF103</f>
        <v>0</v>
      </c>
      <c r="H54" s="148">
        <f>(F54*SazbaDPH1/100)+(G54*SazbaDPH2/100)</f>
        <v>0</v>
      </c>
      <c r="I54" s="148">
        <f>F54+G54+H54</f>
        <v>0</v>
      </c>
      <c r="J54" s="149" t="str">
        <f>IF(CenaCelkemVypocet=0,"",I54/CenaCelkemVypocet*100)</f>
        <v/>
      </c>
    </row>
    <row r="55" spans="1:10" ht="25.5" customHeight="1" x14ac:dyDescent="0.2">
      <c r="A55" s="134">
        <v>3</v>
      </c>
      <c r="B55" s="155" t="s">
        <v>74</v>
      </c>
      <c r="C55" s="145" t="s">
        <v>75</v>
      </c>
      <c r="D55" s="145"/>
      <c r="E55" s="145"/>
      <c r="F55" s="156">
        <f>'02 VRN Pol'!AE81</f>
        <v>0</v>
      </c>
      <c r="G55" s="148">
        <f>'02 VRN Pol'!AF81</f>
        <v>0</v>
      </c>
      <c r="H55" s="148">
        <f>(F55*SazbaDPH1/100)+(G55*SazbaDPH2/100)</f>
        <v>0</v>
      </c>
      <c r="I55" s="148">
        <f>F55+G55+H55</f>
        <v>0</v>
      </c>
      <c r="J55" s="149" t="str">
        <f>IF(CenaCelkemVypocet=0,"",I55/CenaCelkemVypocet*100)</f>
        <v/>
      </c>
    </row>
    <row r="56" spans="1:10" ht="25.5" customHeight="1" x14ac:dyDescent="0.2">
      <c r="A56" s="134"/>
      <c r="B56" s="157" t="s">
        <v>76</v>
      </c>
      <c r="C56" s="158"/>
      <c r="D56" s="158"/>
      <c r="E56" s="159"/>
      <c r="F56" s="160">
        <f>SUMIF(A39:A55,"=1",F39:F55)</f>
        <v>0</v>
      </c>
      <c r="G56" s="161">
        <f>SUMIF(A39:A55,"=1",G39:G55)</f>
        <v>0</v>
      </c>
      <c r="H56" s="161">
        <f>SUMIF(A39:A55,"=1",H39:H55)</f>
        <v>0</v>
      </c>
      <c r="I56" s="161">
        <f>SUMIF(A39:A55,"=1",I39:I55)</f>
        <v>0</v>
      </c>
      <c r="J56" s="162">
        <f>SUMIF(A39:A55,"=1",J39:J55)</f>
        <v>0</v>
      </c>
    </row>
    <row r="58" spans="1:10" x14ac:dyDescent="0.2">
      <c r="A58" t="s">
        <v>78</v>
      </c>
      <c r="B58" t="s">
        <v>79</v>
      </c>
    </row>
    <row r="59" spans="1:10" x14ac:dyDescent="0.2">
      <c r="A59" t="s">
        <v>80</v>
      </c>
      <c r="B59" t="s">
        <v>81</v>
      </c>
    </row>
    <row r="60" spans="1:10" x14ac:dyDescent="0.2">
      <c r="A60" t="s">
        <v>82</v>
      </c>
      <c r="B60" t="s">
        <v>83</v>
      </c>
    </row>
    <row r="61" spans="1:10" x14ac:dyDescent="0.2">
      <c r="A61" t="s">
        <v>82</v>
      </c>
      <c r="B61" t="s">
        <v>84</v>
      </c>
    </row>
    <row r="62" spans="1:10" x14ac:dyDescent="0.2">
      <c r="A62" t="s">
        <v>82</v>
      </c>
      <c r="B62" t="s">
        <v>85</v>
      </c>
    </row>
    <row r="63" spans="1:10" x14ac:dyDescent="0.2">
      <c r="A63" t="s">
        <v>82</v>
      </c>
      <c r="B63" t="s">
        <v>86</v>
      </c>
    </row>
    <row r="64" spans="1:10" x14ac:dyDescent="0.2">
      <c r="A64" t="s">
        <v>82</v>
      </c>
      <c r="B64" t="s">
        <v>87</v>
      </c>
    </row>
    <row r="65" spans="1:10" x14ac:dyDescent="0.2">
      <c r="A65" t="s">
        <v>82</v>
      </c>
      <c r="B65" t="s">
        <v>87</v>
      </c>
    </row>
    <row r="66" spans="1:10" x14ac:dyDescent="0.2">
      <c r="A66" t="s">
        <v>82</v>
      </c>
      <c r="B66" t="s">
        <v>88</v>
      </c>
    </row>
    <row r="67" spans="1:10" x14ac:dyDescent="0.2">
      <c r="A67" t="s">
        <v>82</v>
      </c>
      <c r="B67" t="s">
        <v>89</v>
      </c>
    </row>
    <row r="68" spans="1:10" x14ac:dyDescent="0.2">
      <c r="A68" t="s">
        <v>82</v>
      </c>
      <c r="B68" t="s">
        <v>90</v>
      </c>
    </row>
    <row r="69" spans="1:10" x14ac:dyDescent="0.2">
      <c r="A69" t="s">
        <v>82</v>
      </c>
      <c r="B69" t="s">
        <v>91</v>
      </c>
    </row>
    <row r="70" spans="1:10" x14ac:dyDescent="0.2">
      <c r="A70" t="s">
        <v>82</v>
      </c>
      <c r="B70" t="s">
        <v>92</v>
      </c>
    </row>
    <row r="71" spans="1:10" x14ac:dyDescent="0.2">
      <c r="A71" t="s">
        <v>80</v>
      </c>
      <c r="B71" t="s">
        <v>93</v>
      </c>
    </row>
    <row r="72" spans="1:10" x14ac:dyDescent="0.2">
      <c r="A72" t="s">
        <v>82</v>
      </c>
      <c r="B72" t="s">
        <v>94</v>
      </c>
    </row>
    <row r="73" spans="1:10" x14ac:dyDescent="0.2">
      <c r="A73" t="s">
        <v>82</v>
      </c>
      <c r="B73" t="s">
        <v>95</v>
      </c>
    </row>
    <row r="76" spans="1:10" ht="15.75" x14ac:dyDescent="0.25">
      <c r="B76" s="173" t="s">
        <v>96</v>
      </c>
    </row>
    <row r="78" spans="1:10" ht="25.5" customHeight="1" x14ac:dyDescent="0.2">
      <c r="A78" s="175"/>
      <c r="B78" s="178" t="s">
        <v>17</v>
      </c>
      <c r="C78" s="178" t="s">
        <v>5</v>
      </c>
      <c r="D78" s="179"/>
      <c r="E78" s="179"/>
      <c r="F78" s="180" t="s">
        <v>97</v>
      </c>
      <c r="G78" s="180"/>
      <c r="H78" s="180"/>
      <c r="I78" s="180" t="s">
        <v>29</v>
      </c>
      <c r="J78" s="180" t="s">
        <v>0</v>
      </c>
    </row>
    <row r="79" spans="1:10" ht="36.75" customHeight="1" x14ac:dyDescent="0.2">
      <c r="A79" s="176"/>
      <c r="B79" s="181" t="s">
        <v>98</v>
      </c>
      <c r="C79" s="182" t="s">
        <v>99</v>
      </c>
      <c r="D79" s="183"/>
      <c r="E79" s="183"/>
      <c r="F79" s="190" t="s">
        <v>24</v>
      </c>
      <c r="G79" s="191"/>
      <c r="H79" s="191"/>
      <c r="I79" s="191">
        <f>'01 01.1._001 Pol'!G8+'01 01.1._002 Pol'!G8+'01 01.1._SO 101 Pol'!G8+'01 01.2._SO 101 Pol'!G8+'01 01.1._SO 102 Pol'!G8+'02 01 Pol'!G8+'02 VRN Pol'!G8</f>
        <v>0</v>
      </c>
      <c r="J79" s="187" t="str">
        <f>IF(I98=0,"",I79/I98*100)</f>
        <v/>
      </c>
    </row>
    <row r="80" spans="1:10" ht="36.75" customHeight="1" x14ac:dyDescent="0.2">
      <c r="A80" s="176"/>
      <c r="B80" s="181" t="s">
        <v>100</v>
      </c>
      <c r="C80" s="182" t="s">
        <v>101</v>
      </c>
      <c r="D80" s="183"/>
      <c r="E80" s="183"/>
      <c r="F80" s="190" t="s">
        <v>24</v>
      </c>
      <c r="G80" s="191"/>
      <c r="H80" s="191"/>
      <c r="I80" s="191">
        <f>'01 01.1._SO 801 Pol'!G8</f>
        <v>0</v>
      </c>
      <c r="J80" s="187" t="str">
        <f>IF(I98=0,"",I80/I98*100)</f>
        <v/>
      </c>
    </row>
    <row r="81" spans="1:10" ht="36.75" customHeight="1" x14ac:dyDescent="0.2">
      <c r="A81" s="176"/>
      <c r="B81" s="181" t="s">
        <v>102</v>
      </c>
      <c r="C81" s="182" t="s">
        <v>103</v>
      </c>
      <c r="D81" s="183"/>
      <c r="E81" s="183"/>
      <c r="F81" s="190" t="s">
        <v>24</v>
      </c>
      <c r="G81" s="191"/>
      <c r="H81" s="191"/>
      <c r="I81" s="191">
        <f>'01 01.1._SO 801 Pol'!G17</f>
        <v>0</v>
      </c>
      <c r="J81" s="187" t="str">
        <f>IF(I98=0,"",I81/I98*100)</f>
        <v/>
      </c>
    </row>
    <row r="82" spans="1:10" ht="36.75" customHeight="1" x14ac:dyDescent="0.2">
      <c r="A82" s="176"/>
      <c r="B82" s="181" t="s">
        <v>104</v>
      </c>
      <c r="C82" s="182" t="s">
        <v>105</v>
      </c>
      <c r="D82" s="183"/>
      <c r="E82" s="183"/>
      <c r="F82" s="190" t="s">
        <v>24</v>
      </c>
      <c r="G82" s="191"/>
      <c r="H82" s="191"/>
      <c r="I82" s="191">
        <f>'01 01.1._SO 101 Pol'!G62+'01 01.2._SO 101 Pol'!G69+'01 01.1._SO 102 Pol'!G65</f>
        <v>0</v>
      </c>
      <c r="J82" s="187" t="str">
        <f>IF(I98=0,"",I82/I98*100)</f>
        <v/>
      </c>
    </row>
    <row r="83" spans="1:10" ht="36.75" customHeight="1" x14ac:dyDescent="0.2">
      <c r="A83" s="176"/>
      <c r="B83" s="181" t="s">
        <v>106</v>
      </c>
      <c r="C83" s="182" t="s">
        <v>107</v>
      </c>
      <c r="D83" s="183"/>
      <c r="E83" s="183"/>
      <c r="F83" s="190" t="s">
        <v>24</v>
      </c>
      <c r="G83" s="191"/>
      <c r="H83" s="191"/>
      <c r="I83" s="191">
        <f>'01 01.2._SO 491 Pol'!G8</f>
        <v>0</v>
      </c>
      <c r="J83" s="187" t="str">
        <f>IF(I98=0,"",I83/I98*100)</f>
        <v/>
      </c>
    </row>
    <row r="84" spans="1:10" ht="36.75" customHeight="1" x14ac:dyDescent="0.2">
      <c r="A84" s="176"/>
      <c r="B84" s="181" t="s">
        <v>108</v>
      </c>
      <c r="C84" s="182" t="s">
        <v>109</v>
      </c>
      <c r="D84" s="183"/>
      <c r="E84" s="183"/>
      <c r="F84" s="190" t="s">
        <v>24</v>
      </c>
      <c r="G84" s="191"/>
      <c r="H84" s="191"/>
      <c r="I84" s="191">
        <f>'01 01.1._SO 101 Pol'!G75+'01 01.2._SO 101 Pol'!G82+'01 01.1._SO 102 Pol'!G72+'02 01 Pol'!G20</f>
        <v>0</v>
      </c>
      <c r="J84" s="187" t="str">
        <f>IF(I98=0,"",I84/I98*100)</f>
        <v/>
      </c>
    </row>
    <row r="85" spans="1:10" ht="36.75" customHeight="1" x14ac:dyDescent="0.2">
      <c r="A85" s="176"/>
      <c r="B85" s="181" t="s">
        <v>110</v>
      </c>
      <c r="C85" s="182" t="s">
        <v>111</v>
      </c>
      <c r="D85" s="183"/>
      <c r="E85" s="183"/>
      <c r="F85" s="190" t="s">
        <v>24</v>
      </c>
      <c r="G85" s="191"/>
      <c r="H85" s="191"/>
      <c r="I85" s="191">
        <f>'01 01.1._SO 101 Pol'!G111+'01 01.2._SO 101 Pol'!G130</f>
        <v>0</v>
      </c>
      <c r="J85" s="187" t="str">
        <f>IF(I98=0,"",I85/I98*100)</f>
        <v/>
      </c>
    </row>
    <row r="86" spans="1:10" ht="36.75" customHeight="1" x14ac:dyDescent="0.2">
      <c r="A86" s="176"/>
      <c r="B86" s="181" t="s">
        <v>112</v>
      </c>
      <c r="C86" s="182" t="s">
        <v>113</v>
      </c>
      <c r="D86" s="183"/>
      <c r="E86" s="183"/>
      <c r="F86" s="190" t="s">
        <v>24</v>
      </c>
      <c r="G86" s="191"/>
      <c r="H86" s="191"/>
      <c r="I86" s="191">
        <f>'01 01.1._001 Pol'!G55+'01 01.1._SO 101 Pol'!G120+'01 01.2._SO 101 Pol'!G141+'01 01.1._SO 102 Pol'!G101+'02 01 Pol'!G54</f>
        <v>0</v>
      </c>
      <c r="J86" s="187" t="str">
        <f>IF(I98=0,"",I86/I98*100)</f>
        <v/>
      </c>
    </row>
    <row r="87" spans="1:10" ht="36.75" customHeight="1" x14ac:dyDescent="0.2">
      <c r="A87" s="176"/>
      <c r="B87" s="181" t="s">
        <v>114</v>
      </c>
      <c r="C87" s="182" t="s">
        <v>115</v>
      </c>
      <c r="D87" s="183"/>
      <c r="E87" s="183"/>
      <c r="F87" s="190" t="s">
        <v>24</v>
      </c>
      <c r="G87" s="191"/>
      <c r="H87" s="191"/>
      <c r="I87" s="191">
        <f>'01 01.1._001 Pol'!G60+'01 01.2._SO 701 Pol'!G8+'02 01 Pol'!G75</f>
        <v>0</v>
      </c>
      <c r="J87" s="187" t="str">
        <f>IF(I98=0,"",I87/I98*100)</f>
        <v/>
      </c>
    </row>
    <row r="88" spans="1:10" ht="36.75" customHeight="1" x14ac:dyDescent="0.2">
      <c r="A88" s="176"/>
      <c r="B88" s="181" t="s">
        <v>116</v>
      </c>
      <c r="C88" s="182" t="s">
        <v>117</v>
      </c>
      <c r="D88" s="183"/>
      <c r="E88" s="183"/>
      <c r="F88" s="190" t="s">
        <v>24</v>
      </c>
      <c r="G88" s="191"/>
      <c r="H88" s="191"/>
      <c r="I88" s="191">
        <f>'01 01.1._001 Pol'!G76</f>
        <v>0</v>
      </c>
      <c r="J88" s="187" t="str">
        <f>IF(I98=0,"",I88/I98*100)</f>
        <v/>
      </c>
    </row>
    <row r="89" spans="1:10" ht="36.75" customHeight="1" x14ac:dyDescent="0.2">
      <c r="A89" s="176"/>
      <c r="B89" s="181" t="s">
        <v>118</v>
      </c>
      <c r="C89" s="182" t="s">
        <v>119</v>
      </c>
      <c r="D89" s="183"/>
      <c r="E89" s="183"/>
      <c r="F89" s="190" t="s">
        <v>24</v>
      </c>
      <c r="G89" s="191"/>
      <c r="H89" s="191"/>
      <c r="I89" s="191">
        <f>'01 01.2._SO 101 Pol'!G158</f>
        <v>0</v>
      </c>
      <c r="J89" s="187" t="str">
        <f>IF(I98=0,"",I89/I98*100)</f>
        <v/>
      </c>
    </row>
    <row r="90" spans="1:10" ht="36.75" customHeight="1" x14ac:dyDescent="0.2">
      <c r="A90" s="176"/>
      <c r="B90" s="181" t="s">
        <v>120</v>
      </c>
      <c r="C90" s="182" t="s">
        <v>121</v>
      </c>
      <c r="D90" s="183"/>
      <c r="E90" s="183"/>
      <c r="F90" s="190" t="s">
        <v>24</v>
      </c>
      <c r="G90" s="191"/>
      <c r="H90" s="191"/>
      <c r="I90" s="191">
        <f>'01 01.1._SO 101 Pol'!G148+'01 01.2._SO 101 Pol'!G163+'01 01.1._SO 102 Pol'!G107+'01 01.1._SO 801 Pol'!G78+'02 01 Pol'!G85</f>
        <v>0</v>
      </c>
      <c r="J90" s="187" t="str">
        <f>IF(I98=0,"",I90/I98*100)</f>
        <v/>
      </c>
    </row>
    <row r="91" spans="1:10" ht="36.75" customHeight="1" x14ac:dyDescent="0.2">
      <c r="A91" s="176"/>
      <c r="B91" s="181" t="s">
        <v>122</v>
      </c>
      <c r="C91" s="182" t="s">
        <v>123</v>
      </c>
      <c r="D91" s="183"/>
      <c r="E91" s="183"/>
      <c r="F91" s="190" t="s">
        <v>25</v>
      </c>
      <c r="G91" s="191"/>
      <c r="H91" s="191"/>
      <c r="I91" s="191">
        <f>'01 01.1._SO 102 Pol'!G111</f>
        <v>0</v>
      </c>
      <c r="J91" s="187" t="str">
        <f>IF(I98=0,"",I91/I98*100)</f>
        <v/>
      </c>
    </row>
    <row r="92" spans="1:10" ht="36.75" customHeight="1" x14ac:dyDescent="0.2">
      <c r="A92" s="176"/>
      <c r="B92" s="181" t="s">
        <v>124</v>
      </c>
      <c r="C92" s="182" t="s">
        <v>125</v>
      </c>
      <c r="D92" s="183"/>
      <c r="E92" s="183"/>
      <c r="F92" s="190" t="s">
        <v>26</v>
      </c>
      <c r="G92" s="191"/>
      <c r="H92" s="191"/>
      <c r="I92" s="191">
        <f>'01 01.2._SO 451  Pol'!G8</f>
        <v>0</v>
      </c>
      <c r="J92" s="187" t="str">
        <f>IF(I98=0,"",I92/I98*100)</f>
        <v/>
      </c>
    </row>
    <row r="93" spans="1:10" ht="36.75" customHeight="1" x14ac:dyDescent="0.2">
      <c r="A93" s="176"/>
      <c r="B93" s="181" t="s">
        <v>126</v>
      </c>
      <c r="C93" s="182" t="s">
        <v>127</v>
      </c>
      <c r="D93" s="183"/>
      <c r="E93" s="183"/>
      <c r="F93" s="190" t="s">
        <v>26</v>
      </c>
      <c r="G93" s="191"/>
      <c r="H93" s="191"/>
      <c r="I93" s="191">
        <f>'01 01.2._SO 451  Pol'!G95</f>
        <v>0</v>
      </c>
      <c r="J93" s="187" t="str">
        <f>IF(I98=0,"",I93/I98*100)</f>
        <v/>
      </c>
    </row>
    <row r="94" spans="1:10" ht="36.75" customHeight="1" x14ac:dyDescent="0.2">
      <c r="A94" s="176"/>
      <c r="B94" s="181" t="s">
        <v>128</v>
      </c>
      <c r="C94" s="182" t="s">
        <v>129</v>
      </c>
      <c r="D94" s="183"/>
      <c r="E94" s="183"/>
      <c r="F94" s="190" t="s">
        <v>26</v>
      </c>
      <c r="G94" s="191"/>
      <c r="H94" s="191"/>
      <c r="I94" s="191">
        <f>'01 01.2._SO 451  Pol'!G103+'01 01.2._SO 491 Pol'!G12</f>
        <v>0</v>
      </c>
      <c r="J94" s="187" t="str">
        <f>IF(I98=0,"",I94/I98*100)</f>
        <v/>
      </c>
    </row>
    <row r="95" spans="1:10" ht="36.75" customHeight="1" x14ac:dyDescent="0.2">
      <c r="A95" s="176"/>
      <c r="B95" s="181" t="s">
        <v>130</v>
      </c>
      <c r="C95" s="182" t="s">
        <v>119</v>
      </c>
      <c r="D95" s="183"/>
      <c r="E95" s="183"/>
      <c r="F95" s="190" t="s">
        <v>131</v>
      </c>
      <c r="G95" s="191"/>
      <c r="H95" s="191"/>
      <c r="I95" s="191">
        <f>'01 01.2._SO 101 Pol'!G167+'02 01 Pol'!G89</f>
        <v>0</v>
      </c>
      <c r="J95" s="187" t="str">
        <f>IF(I98=0,"",I95/I98*100)</f>
        <v/>
      </c>
    </row>
    <row r="96" spans="1:10" ht="36.75" customHeight="1" x14ac:dyDescent="0.2">
      <c r="A96" s="176"/>
      <c r="B96" s="181" t="s">
        <v>132</v>
      </c>
      <c r="C96" s="182" t="s">
        <v>27</v>
      </c>
      <c r="D96" s="183"/>
      <c r="E96" s="183"/>
      <c r="F96" s="190" t="s">
        <v>132</v>
      </c>
      <c r="G96" s="191"/>
      <c r="H96" s="191"/>
      <c r="I96" s="191">
        <f>'02 VRN Pol'!G21</f>
        <v>0</v>
      </c>
      <c r="J96" s="187" t="str">
        <f>IF(I98=0,"",I96/I98*100)</f>
        <v/>
      </c>
    </row>
    <row r="97" spans="1:10" ht="36.75" customHeight="1" x14ac:dyDescent="0.2">
      <c r="A97" s="176"/>
      <c r="B97" s="181" t="s">
        <v>133</v>
      </c>
      <c r="C97" s="182" t="s">
        <v>28</v>
      </c>
      <c r="D97" s="183"/>
      <c r="E97" s="183"/>
      <c r="F97" s="190" t="s">
        <v>133</v>
      </c>
      <c r="G97" s="191"/>
      <c r="H97" s="191"/>
      <c r="I97" s="191">
        <f>'02 VRN Pol'!G36</f>
        <v>0</v>
      </c>
      <c r="J97" s="187" t="str">
        <f>IF(I98=0,"",I97/I98*100)</f>
        <v/>
      </c>
    </row>
    <row r="98" spans="1:10" ht="25.5" customHeight="1" x14ac:dyDescent="0.2">
      <c r="A98" s="177"/>
      <c r="B98" s="184" t="s">
        <v>1</v>
      </c>
      <c r="C98" s="185"/>
      <c r="D98" s="186"/>
      <c r="E98" s="186"/>
      <c r="F98" s="192"/>
      <c r="G98" s="193"/>
      <c r="H98" s="193"/>
      <c r="I98" s="193">
        <f>SUM(I79:I97)</f>
        <v>0</v>
      </c>
      <c r="J98" s="188">
        <f>SUM(J79:J97)</f>
        <v>0</v>
      </c>
    </row>
    <row r="99" spans="1:10" x14ac:dyDescent="0.2">
      <c r="F99" s="133"/>
      <c r="G99" s="133"/>
      <c r="H99" s="133"/>
      <c r="I99" s="133"/>
      <c r="J99" s="189"/>
    </row>
    <row r="100" spans="1:10" x14ac:dyDescent="0.2">
      <c r="F100" s="133"/>
      <c r="G100" s="133"/>
      <c r="H100" s="133"/>
      <c r="I100" s="133"/>
      <c r="J100" s="189"/>
    </row>
    <row r="101" spans="1:10" x14ac:dyDescent="0.2">
      <c r="F101" s="133"/>
      <c r="G101" s="133"/>
      <c r="H101" s="133"/>
      <c r="I101" s="133"/>
      <c r="J101" s="189"/>
    </row>
  </sheetData>
  <sheetProtection algorithmName="SHA-512" hashValue="q4IbTArI7nC8jVpVIxNKTyJkdwsr/oyoK13feL/zDwtgjAvsFia2MFtK5S4/LXkXQpSawVMVUs9zRIzoN7TzWw==" saltValue="Rj3AtiGxqKJpyttzTEKiS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8">
    <mergeCell ref="C96:E96"/>
    <mergeCell ref="C97:E97"/>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54:E54"/>
    <mergeCell ref="C55:E55"/>
    <mergeCell ref="B56:E56"/>
    <mergeCell ref="C79:E79"/>
    <mergeCell ref="C80:E80"/>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DyJMe6FMtMTeqJW0VuaVreDR7wIoqqQO23gyAjL/JG0v7L2zXFhoyENSx/Ow5JpYNZET1olPi20p8y3i4zbRKg==" saltValue="3qhUYsWvzmZsKG1JeQ4Sf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0C98-F84F-401D-B7CB-4B60BC7F5E10}">
  <sheetPr>
    <outlinePr summaryBelow="0"/>
  </sheetPr>
  <dimension ref="A1:BH5000"/>
  <sheetViews>
    <sheetView tabSelected="1" workbookViewId="0">
      <pane ySplit="7" topLeftCell="A65"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52</v>
      </c>
      <c r="C4" s="202" t="s">
        <v>53</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SUMIF(AG9:AG54,"&lt;&gt;NOR",G9:G54)</f>
        <v>0</v>
      </c>
      <c r="H8" s="235"/>
      <c r="I8" s="235">
        <f>SUM(I9:I54)</f>
        <v>0</v>
      </c>
      <c r="J8" s="235"/>
      <c r="K8" s="235">
        <f>SUM(K9:K54)</f>
        <v>0</v>
      </c>
      <c r="L8" s="235"/>
      <c r="M8" s="235">
        <f>SUM(M9:M54)</f>
        <v>0</v>
      </c>
      <c r="N8" s="234"/>
      <c r="O8" s="234">
        <f>SUM(O9:O54)</f>
        <v>0</v>
      </c>
      <c r="P8" s="234"/>
      <c r="Q8" s="234">
        <f>SUM(Q9:Q54)</f>
        <v>2059.8199999999997</v>
      </c>
      <c r="R8" s="235"/>
      <c r="S8" s="235"/>
      <c r="T8" s="236"/>
      <c r="U8" s="230"/>
      <c r="V8" s="230">
        <f>SUM(V9:V54)</f>
        <v>0</v>
      </c>
      <c r="W8" s="230"/>
      <c r="X8" s="230"/>
      <c r="Y8" s="230"/>
      <c r="AG8" t="s">
        <v>162</v>
      </c>
    </row>
    <row r="9" spans="1:60" outlineLevel="1" x14ac:dyDescent="0.2">
      <c r="A9" s="238">
        <v>1</v>
      </c>
      <c r="B9" s="239" t="s">
        <v>163</v>
      </c>
      <c r="C9" s="250" t="s">
        <v>164</v>
      </c>
      <c r="D9" s="240" t="s">
        <v>165</v>
      </c>
      <c r="E9" s="241">
        <v>1430.44</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166</v>
      </c>
      <c r="T9" s="244" t="s">
        <v>167</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1" t="s">
        <v>171</v>
      </c>
      <c r="D10" s="245"/>
      <c r="E10" s="245"/>
      <c r="F10" s="245"/>
      <c r="G10" s="245"/>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2" t="s">
        <v>173</v>
      </c>
      <c r="D11" s="228"/>
      <c r="E11" s="229">
        <v>1430.44</v>
      </c>
      <c r="F11" s="224"/>
      <c r="G11" s="224"/>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21"/>
      <c r="B12" s="222"/>
      <c r="C12" s="253"/>
      <c r="D12" s="246"/>
      <c r="E12" s="246"/>
      <c r="F12" s="246"/>
      <c r="G12" s="246"/>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8">
        <v>2</v>
      </c>
      <c r="B13" s="239" t="s">
        <v>176</v>
      </c>
      <c r="C13" s="250" t="s">
        <v>177</v>
      </c>
      <c r="D13" s="240" t="s">
        <v>178</v>
      </c>
      <c r="E13" s="241">
        <v>250</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166</v>
      </c>
      <c r="T13" s="244" t="s">
        <v>167</v>
      </c>
      <c r="U13" s="224">
        <v>0</v>
      </c>
      <c r="V13" s="224">
        <f>ROUND(E13*U13,2)</f>
        <v>0</v>
      </c>
      <c r="W13" s="224"/>
      <c r="X13" s="224" t="s">
        <v>168</v>
      </c>
      <c r="Y13" s="224" t="s">
        <v>169</v>
      </c>
      <c r="Z13" s="210"/>
      <c r="AA13" s="210"/>
      <c r="AB13" s="210"/>
      <c r="AC13" s="210"/>
      <c r="AD13" s="210"/>
      <c r="AE13" s="210"/>
      <c r="AF13" s="210"/>
      <c r="AG13" s="210" t="s">
        <v>170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1" t="s">
        <v>179</v>
      </c>
      <c r="D14" s="245"/>
      <c r="E14" s="245"/>
      <c r="F14" s="245"/>
      <c r="G14" s="245"/>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2" t="s">
        <v>180</v>
      </c>
      <c r="D15" s="228"/>
      <c r="E15" s="229">
        <v>250</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8">
        <v>3</v>
      </c>
      <c r="B17" s="239" t="s">
        <v>181</v>
      </c>
      <c r="C17" s="250" t="s">
        <v>182</v>
      </c>
      <c r="D17" s="240" t="s">
        <v>183</v>
      </c>
      <c r="E17" s="241">
        <v>22.8</v>
      </c>
      <c r="F17" s="242"/>
      <c r="G17" s="243">
        <f>ROUND(E17*F17,2)</f>
        <v>0</v>
      </c>
      <c r="H17" s="242"/>
      <c r="I17" s="243">
        <f>ROUND(E17*H17,2)</f>
        <v>0</v>
      </c>
      <c r="J17" s="242"/>
      <c r="K17" s="243">
        <f>ROUND(E17*J17,2)</f>
        <v>0</v>
      </c>
      <c r="L17" s="243">
        <v>21</v>
      </c>
      <c r="M17" s="243">
        <f>G17*(1+L17/100)</f>
        <v>0</v>
      </c>
      <c r="N17" s="241">
        <v>0</v>
      </c>
      <c r="O17" s="241">
        <f>ROUND(E17*N17,2)</f>
        <v>0</v>
      </c>
      <c r="P17" s="241">
        <v>2.2080000000000002</v>
      </c>
      <c r="Q17" s="241">
        <f>ROUND(E17*P17,2)</f>
        <v>50.34</v>
      </c>
      <c r="R17" s="243"/>
      <c r="S17" s="243" t="s">
        <v>166</v>
      </c>
      <c r="T17" s="244" t="s">
        <v>184</v>
      </c>
      <c r="U17" s="224">
        <v>0</v>
      </c>
      <c r="V17" s="224">
        <f>ROUND(E17*U17,2)</f>
        <v>0</v>
      </c>
      <c r="W17" s="224"/>
      <c r="X17" s="224" t="s">
        <v>168</v>
      </c>
      <c r="Y17" s="224" t="s">
        <v>169</v>
      </c>
      <c r="Z17" s="210"/>
      <c r="AA17" s="210"/>
      <c r="AB17" s="210"/>
      <c r="AC17" s="210"/>
      <c r="AD17" s="210"/>
      <c r="AE17" s="210"/>
      <c r="AF17" s="210"/>
      <c r="AG17" s="210" t="s">
        <v>170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2" x14ac:dyDescent="0.2">
      <c r="A18" s="221"/>
      <c r="B18" s="222"/>
      <c r="C18" s="251" t="s">
        <v>185</v>
      </c>
      <c r="D18" s="245"/>
      <c r="E18" s="245"/>
      <c r="F18" s="245"/>
      <c r="G18" s="245"/>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172</v>
      </c>
      <c r="AH18" s="210"/>
      <c r="AI18" s="210"/>
      <c r="AJ18" s="210"/>
      <c r="AK18" s="210"/>
      <c r="AL18" s="210"/>
      <c r="AM18" s="210"/>
      <c r="AN18" s="210"/>
      <c r="AO18" s="210"/>
      <c r="AP18" s="210"/>
      <c r="AQ18" s="210"/>
      <c r="AR18" s="210"/>
      <c r="AS18" s="210"/>
      <c r="AT18" s="210"/>
      <c r="AU18" s="210"/>
      <c r="AV18" s="210"/>
      <c r="AW18" s="210"/>
      <c r="AX18" s="210"/>
      <c r="AY18" s="210"/>
      <c r="AZ18" s="210"/>
      <c r="BA18" s="247" t="str">
        <f>C18</f>
        <v>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v>
      </c>
      <c r="BB18" s="210"/>
      <c r="BC18" s="210"/>
      <c r="BD18" s="210"/>
      <c r="BE18" s="210"/>
      <c r="BF18" s="210"/>
      <c r="BG18" s="210"/>
      <c r="BH18" s="210"/>
    </row>
    <row r="19" spans="1:60" outlineLevel="2" x14ac:dyDescent="0.2">
      <c r="A19" s="221"/>
      <c r="B19" s="222"/>
      <c r="C19" s="252" t="s">
        <v>186</v>
      </c>
      <c r="D19" s="228"/>
      <c r="E19" s="229">
        <v>22.8</v>
      </c>
      <c r="F19" s="224"/>
      <c r="G19" s="224"/>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174</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21"/>
      <c r="B20" s="222"/>
      <c r="C20" s="253"/>
      <c r="D20" s="246"/>
      <c r="E20" s="246"/>
      <c r="F20" s="246"/>
      <c r="G20" s="246"/>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8">
        <v>4</v>
      </c>
      <c r="B21" s="239" t="s">
        <v>187</v>
      </c>
      <c r="C21" s="250" t="s">
        <v>188</v>
      </c>
      <c r="D21" s="240" t="s">
        <v>183</v>
      </c>
      <c r="E21" s="241">
        <v>650.20000000000005</v>
      </c>
      <c r="F21" s="242"/>
      <c r="G21" s="243">
        <f>ROUND(E21*F21,2)</f>
        <v>0</v>
      </c>
      <c r="H21" s="242"/>
      <c r="I21" s="243">
        <f>ROUND(E21*H21,2)</f>
        <v>0</v>
      </c>
      <c r="J21" s="242"/>
      <c r="K21" s="243">
        <f>ROUND(E21*J21,2)</f>
        <v>0</v>
      </c>
      <c r="L21" s="243">
        <v>21</v>
      </c>
      <c r="M21" s="243">
        <f>G21*(1+L21/100)</f>
        <v>0</v>
      </c>
      <c r="N21" s="241">
        <v>0</v>
      </c>
      <c r="O21" s="241">
        <f>ROUND(E21*N21,2)</f>
        <v>0</v>
      </c>
      <c r="P21" s="241">
        <v>2.64</v>
      </c>
      <c r="Q21" s="241">
        <f>ROUND(E21*P21,2)</f>
        <v>1716.53</v>
      </c>
      <c r="R21" s="243"/>
      <c r="S21" s="243" t="s">
        <v>166</v>
      </c>
      <c r="T21" s="244" t="s">
        <v>184</v>
      </c>
      <c r="U21" s="224">
        <v>0</v>
      </c>
      <c r="V21" s="224">
        <f>ROUND(E21*U21,2)</f>
        <v>0</v>
      </c>
      <c r="W21" s="224"/>
      <c r="X21" s="224" t="s">
        <v>168</v>
      </c>
      <c r="Y21" s="224" t="s">
        <v>169</v>
      </c>
      <c r="Z21" s="210"/>
      <c r="AA21" s="210"/>
      <c r="AB21" s="210"/>
      <c r="AC21" s="210"/>
      <c r="AD21" s="210"/>
      <c r="AE21" s="210"/>
      <c r="AF21" s="210"/>
      <c r="AG21" s="210" t="s">
        <v>170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2" x14ac:dyDescent="0.2">
      <c r="A22" s="221"/>
      <c r="B22" s="222"/>
      <c r="C22" s="251" t="s">
        <v>185</v>
      </c>
      <c r="D22" s="245"/>
      <c r="E22" s="245"/>
      <c r="F22" s="245"/>
      <c r="G22" s="245"/>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47" t="str">
        <f>C22</f>
        <v>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v>
      </c>
      <c r="BB22" s="210"/>
      <c r="BC22" s="210"/>
      <c r="BD22" s="210"/>
      <c r="BE22" s="210"/>
      <c r="BF22" s="210"/>
      <c r="BG22" s="210"/>
      <c r="BH22" s="210"/>
    </row>
    <row r="23" spans="1:60" outlineLevel="2" x14ac:dyDescent="0.2">
      <c r="A23" s="221"/>
      <c r="B23" s="222"/>
      <c r="C23" s="252" t="s">
        <v>189</v>
      </c>
      <c r="D23" s="228"/>
      <c r="E23" s="229">
        <v>559</v>
      </c>
      <c r="F23" s="224"/>
      <c r="G23" s="224"/>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174</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21"/>
      <c r="B24" s="222"/>
      <c r="C24" s="252" t="s">
        <v>190</v>
      </c>
      <c r="D24" s="228"/>
      <c r="E24" s="229">
        <v>91.2</v>
      </c>
      <c r="F24" s="224"/>
      <c r="G24" s="224"/>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174</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53"/>
      <c r="D25" s="246"/>
      <c r="E25" s="246"/>
      <c r="F25" s="246"/>
      <c r="G25" s="246"/>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8">
        <v>5</v>
      </c>
      <c r="B26" s="239" t="s">
        <v>191</v>
      </c>
      <c r="C26" s="250" t="s">
        <v>192</v>
      </c>
      <c r="D26" s="240" t="s">
        <v>193</v>
      </c>
      <c r="E26" s="241">
        <v>1085</v>
      </c>
      <c r="F26" s="242"/>
      <c r="G26" s="243">
        <f>ROUND(E26*F26,2)</f>
        <v>0</v>
      </c>
      <c r="H26" s="242"/>
      <c r="I26" s="243">
        <f>ROUND(E26*H26,2)</f>
        <v>0</v>
      </c>
      <c r="J26" s="242"/>
      <c r="K26" s="243">
        <f>ROUND(E26*J26,2)</f>
        <v>0</v>
      </c>
      <c r="L26" s="243">
        <v>21</v>
      </c>
      <c r="M26" s="243">
        <f>G26*(1+L26/100)</f>
        <v>0</v>
      </c>
      <c r="N26" s="241">
        <v>0</v>
      </c>
      <c r="O26" s="241">
        <f>ROUND(E26*N26,2)</f>
        <v>0</v>
      </c>
      <c r="P26" s="241">
        <v>0.27</v>
      </c>
      <c r="Q26" s="241">
        <f>ROUND(E26*P26,2)</f>
        <v>292.95</v>
      </c>
      <c r="R26" s="243"/>
      <c r="S26" s="243" t="s">
        <v>166</v>
      </c>
      <c r="T26" s="244" t="s">
        <v>184</v>
      </c>
      <c r="U26" s="224">
        <v>0</v>
      </c>
      <c r="V26" s="224">
        <f>ROUND(E26*U26,2)</f>
        <v>0</v>
      </c>
      <c r="W26" s="224"/>
      <c r="X26" s="224" t="s">
        <v>168</v>
      </c>
      <c r="Y26" s="224" t="s">
        <v>169</v>
      </c>
      <c r="Z26" s="210"/>
      <c r="AA26" s="210"/>
      <c r="AB26" s="210"/>
      <c r="AC26" s="210"/>
      <c r="AD26" s="210"/>
      <c r="AE26" s="210"/>
      <c r="AF26" s="210"/>
      <c r="AG26" s="210" t="s">
        <v>170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2" x14ac:dyDescent="0.2">
      <c r="A27" s="221"/>
      <c r="B27" s="222"/>
      <c r="C27" s="251" t="s">
        <v>185</v>
      </c>
      <c r="D27" s="245"/>
      <c r="E27" s="245"/>
      <c r="F27" s="245"/>
      <c r="G27" s="245"/>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47" t="str">
        <f>C27</f>
        <v>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v>
      </c>
      <c r="BB27" s="210"/>
      <c r="BC27" s="210"/>
      <c r="BD27" s="210"/>
      <c r="BE27" s="210"/>
      <c r="BF27" s="210"/>
      <c r="BG27" s="210"/>
      <c r="BH27" s="210"/>
    </row>
    <row r="28" spans="1:60" outlineLevel="2" x14ac:dyDescent="0.2">
      <c r="A28" s="221"/>
      <c r="B28" s="222"/>
      <c r="C28" s="252" t="s">
        <v>194</v>
      </c>
      <c r="D28" s="228"/>
      <c r="E28" s="229">
        <v>690</v>
      </c>
      <c r="F28" s="224"/>
      <c r="G28" s="224"/>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174</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21"/>
      <c r="B29" s="222"/>
      <c r="C29" s="252" t="s">
        <v>195</v>
      </c>
      <c r="D29" s="228"/>
      <c r="E29" s="229">
        <v>395</v>
      </c>
      <c r="F29" s="224"/>
      <c r="G29" s="224"/>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174</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21"/>
      <c r="B30" s="222"/>
      <c r="C30" s="253"/>
      <c r="D30" s="246"/>
      <c r="E30" s="246"/>
      <c r="F30" s="246"/>
      <c r="G30" s="246"/>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8">
        <v>6</v>
      </c>
      <c r="B31" s="239" t="s">
        <v>196</v>
      </c>
      <c r="C31" s="250" t="s">
        <v>197</v>
      </c>
      <c r="D31" s="240" t="s">
        <v>198</v>
      </c>
      <c r="E31" s="241">
        <v>12072</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c r="S31" s="243" t="s">
        <v>166</v>
      </c>
      <c r="T31" s="244" t="s">
        <v>184</v>
      </c>
      <c r="U31" s="224">
        <v>0</v>
      </c>
      <c r="V31" s="224">
        <f>ROUND(E31*U31,2)</f>
        <v>0</v>
      </c>
      <c r="W31" s="224"/>
      <c r="X31" s="224" t="s">
        <v>168</v>
      </c>
      <c r="Y31" s="224" t="s">
        <v>169</v>
      </c>
      <c r="Z31" s="210"/>
      <c r="AA31" s="210"/>
      <c r="AB31" s="210"/>
      <c r="AC31" s="210"/>
      <c r="AD31" s="210"/>
      <c r="AE31" s="210"/>
      <c r="AF31" s="210"/>
      <c r="AG31" s="210" t="s">
        <v>170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2" x14ac:dyDescent="0.2">
      <c r="A32" s="221"/>
      <c r="B32" s="222"/>
      <c r="C32" s="251" t="s">
        <v>199</v>
      </c>
      <c r="D32" s="245"/>
      <c r="E32" s="245"/>
      <c r="F32" s="245"/>
      <c r="G32" s="245"/>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47" t="str">
        <f>C32</f>
        <v>Položka zahrnuje samostatnou dopravu suti a vybouraných hmot. Množství se určí jako součin hmotnosti [t] a požadované vzdálenosti [km].</v>
      </c>
      <c r="BB32" s="210"/>
      <c r="BC32" s="210"/>
      <c r="BD32" s="210"/>
      <c r="BE32" s="210"/>
      <c r="BF32" s="210"/>
      <c r="BG32" s="210"/>
      <c r="BH32" s="210"/>
    </row>
    <row r="33" spans="1:60" outlineLevel="2" x14ac:dyDescent="0.2">
      <c r="A33" s="221"/>
      <c r="B33" s="222"/>
      <c r="C33" s="252" t="s">
        <v>200</v>
      </c>
      <c r="D33" s="228"/>
      <c r="E33" s="229">
        <v>8280</v>
      </c>
      <c r="F33" s="224"/>
      <c r="G33" s="224"/>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174</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21"/>
      <c r="B34" s="222"/>
      <c r="C34" s="252" t="s">
        <v>201</v>
      </c>
      <c r="D34" s="228"/>
      <c r="E34" s="229">
        <v>3792</v>
      </c>
      <c r="F34" s="224"/>
      <c r="G34" s="224"/>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174</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21"/>
      <c r="B35" s="222"/>
      <c r="C35" s="253"/>
      <c r="D35" s="246"/>
      <c r="E35" s="246"/>
      <c r="F35" s="246"/>
      <c r="G35" s="246"/>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8">
        <v>7</v>
      </c>
      <c r="B36" s="239" t="s">
        <v>202</v>
      </c>
      <c r="C36" s="250" t="s">
        <v>203</v>
      </c>
      <c r="D36" s="240" t="s">
        <v>178</v>
      </c>
      <c r="E36" s="241">
        <v>205</v>
      </c>
      <c r="F36" s="242"/>
      <c r="G36" s="243">
        <f>ROUND(E36*F36,2)</f>
        <v>0</v>
      </c>
      <c r="H36" s="242"/>
      <c r="I36" s="243">
        <f>ROUND(E36*H36,2)</f>
        <v>0</v>
      </c>
      <c r="J36" s="242"/>
      <c r="K36" s="243">
        <f>ROUND(E36*J36,2)</f>
        <v>0</v>
      </c>
      <c r="L36" s="243">
        <v>21</v>
      </c>
      <c r="M36" s="243">
        <f>G36*(1+L36/100)</f>
        <v>0</v>
      </c>
      <c r="N36" s="241">
        <v>0</v>
      </c>
      <c r="O36" s="241">
        <f>ROUND(E36*N36,2)</f>
        <v>0</v>
      </c>
      <c r="P36" s="241">
        <v>0</v>
      </c>
      <c r="Q36" s="241">
        <f>ROUND(E36*P36,2)</f>
        <v>0</v>
      </c>
      <c r="R36" s="243"/>
      <c r="S36" s="243" t="s">
        <v>166</v>
      </c>
      <c r="T36" s="244" t="s">
        <v>184</v>
      </c>
      <c r="U36" s="224">
        <v>0</v>
      </c>
      <c r="V36" s="224">
        <f>ROUND(E36*U36,2)</f>
        <v>0</v>
      </c>
      <c r="W36" s="224"/>
      <c r="X36" s="224" t="s">
        <v>168</v>
      </c>
      <c r="Y36" s="224" t="s">
        <v>169</v>
      </c>
      <c r="Z36" s="210"/>
      <c r="AA36" s="210"/>
      <c r="AB36" s="210"/>
      <c r="AC36" s="210"/>
      <c r="AD36" s="210"/>
      <c r="AE36" s="210"/>
      <c r="AF36" s="210"/>
      <c r="AG36" s="210" t="s">
        <v>170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2" x14ac:dyDescent="0.2">
      <c r="A37" s="221"/>
      <c r="B37" s="222"/>
      <c r="C37" s="251" t="s">
        <v>185</v>
      </c>
      <c r="D37" s="245"/>
      <c r="E37" s="245"/>
      <c r="F37" s="245"/>
      <c r="G37" s="245"/>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172</v>
      </c>
      <c r="AH37" s="210"/>
      <c r="AI37" s="210"/>
      <c r="AJ37" s="210"/>
      <c r="AK37" s="210"/>
      <c r="AL37" s="210"/>
      <c r="AM37" s="210"/>
      <c r="AN37" s="210"/>
      <c r="AO37" s="210"/>
      <c r="AP37" s="210"/>
      <c r="AQ37" s="210"/>
      <c r="AR37" s="210"/>
      <c r="AS37" s="210"/>
      <c r="AT37" s="210"/>
      <c r="AU37" s="210"/>
      <c r="AV37" s="210"/>
      <c r="AW37" s="210"/>
      <c r="AX37" s="210"/>
      <c r="AY37" s="210"/>
      <c r="AZ37" s="210"/>
      <c r="BA37" s="247" t="str">
        <f>C37</f>
        <v>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v>
      </c>
      <c r="BB37" s="210"/>
      <c r="BC37" s="210"/>
      <c r="BD37" s="210"/>
      <c r="BE37" s="210"/>
      <c r="BF37" s="210"/>
      <c r="BG37" s="210"/>
      <c r="BH37" s="210"/>
    </row>
    <row r="38" spans="1:60" outlineLevel="2" x14ac:dyDescent="0.2">
      <c r="A38" s="221"/>
      <c r="B38" s="222"/>
      <c r="C38" s="252" t="s">
        <v>204</v>
      </c>
      <c r="D38" s="228"/>
      <c r="E38" s="229">
        <v>205</v>
      </c>
      <c r="F38" s="224"/>
      <c r="G38" s="224"/>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174</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21"/>
      <c r="B39" s="222"/>
      <c r="C39" s="253"/>
      <c r="D39" s="246"/>
      <c r="E39" s="246"/>
      <c r="F39" s="246"/>
      <c r="G39" s="246"/>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8">
        <v>8</v>
      </c>
      <c r="B40" s="239" t="s">
        <v>205</v>
      </c>
      <c r="C40" s="250" t="s">
        <v>206</v>
      </c>
      <c r="D40" s="240" t="s">
        <v>178</v>
      </c>
      <c r="E40" s="241">
        <v>2150</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c r="S40" s="243" t="s">
        <v>166</v>
      </c>
      <c r="T40" s="244" t="s">
        <v>184</v>
      </c>
      <c r="U40" s="224">
        <v>0</v>
      </c>
      <c r="V40" s="224">
        <f>ROUND(E40*U40,2)</f>
        <v>0</v>
      </c>
      <c r="W40" s="224"/>
      <c r="X40" s="224" t="s">
        <v>168</v>
      </c>
      <c r="Y40" s="224" t="s">
        <v>169</v>
      </c>
      <c r="Z40" s="210"/>
      <c r="AA40" s="210"/>
      <c r="AB40" s="210"/>
      <c r="AC40" s="210"/>
      <c r="AD40" s="210"/>
      <c r="AE40" s="210"/>
      <c r="AF40" s="210"/>
      <c r="AG40" s="210" t="s">
        <v>170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33.75" outlineLevel="2" x14ac:dyDescent="0.2">
      <c r="A41" s="221"/>
      <c r="B41" s="222"/>
      <c r="C41" s="251" t="s">
        <v>185</v>
      </c>
      <c r="D41" s="245"/>
      <c r="E41" s="245"/>
      <c r="F41" s="245"/>
      <c r="G41" s="245"/>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172</v>
      </c>
      <c r="AH41" s="210"/>
      <c r="AI41" s="210"/>
      <c r="AJ41" s="210"/>
      <c r="AK41" s="210"/>
      <c r="AL41" s="210"/>
      <c r="AM41" s="210"/>
      <c r="AN41" s="210"/>
      <c r="AO41" s="210"/>
      <c r="AP41" s="210"/>
      <c r="AQ41" s="210"/>
      <c r="AR41" s="210"/>
      <c r="AS41" s="210"/>
      <c r="AT41" s="210"/>
      <c r="AU41" s="210"/>
      <c r="AV41" s="210"/>
      <c r="AW41" s="210"/>
      <c r="AX41" s="210"/>
      <c r="AY41" s="210"/>
      <c r="AZ41" s="210"/>
      <c r="BA41" s="247" t="str">
        <f>C41</f>
        <v>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v>
      </c>
      <c r="BB41" s="210"/>
      <c r="BC41" s="210"/>
      <c r="BD41" s="210"/>
      <c r="BE41" s="210"/>
      <c r="BF41" s="210"/>
      <c r="BG41" s="210"/>
      <c r="BH41" s="210"/>
    </row>
    <row r="42" spans="1:60" outlineLevel="2" x14ac:dyDescent="0.2">
      <c r="A42" s="221"/>
      <c r="B42" s="222"/>
      <c r="C42" s="252" t="s">
        <v>207</v>
      </c>
      <c r="D42" s="228"/>
      <c r="E42" s="229">
        <v>2150</v>
      </c>
      <c r="F42" s="224"/>
      <c r="G42" s="224"/>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174</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21"/>
      <c r="B43" s="222"/>
      <c r="C43" s="253"/>
      <c r="D43" s="246"/>
      <c r="E43" s="246"/>
      <c r="F43" s="246"/>
      <c r="G43" s="246"/>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8">
        <v>9</v>
      </c>
      <c r="B44" s="239" t="s">
        <v>208</v>
      </c>
      <c r="C44" s="250" t="s">
        <v>209</v>
      </c>
      <c r="D44" s="240" t="s">
        <v>165</v>
      </c>
      <c r="E44" s="241">
        <v>798.6</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c r="S44" s="243" t="s">
        <v>210</v>
      </c>
      <c r="T44" s="244" t="s">
        <v>167</v>
      </c>
      <c r="U44" s="224">
        <v>0</v>
      </c>
      <c r="V44" s="224">
        <f>ROUND(E44*U44,2)</f>
        <v>0</v>
      </c>
      <c r="W44" s="224"/>
      <c r="X44" s="224" t="s">
        <v>168</v>
      </c>
      <c r="Y44" s="224" t="s">
        <v>169</v>
      </c>
      <c r="Z44" s="210"/>
      <c r="AA44" s="210"/>
      <c r="AB44" s="210"/>
      <c r="AC44" s="210"/>
      <c r="AD44" s="210"/>
      <c r="AE44" s="210"/>
      <c r="AF44" s="210"/>
      <c r="AG44" s="210" t="s">
        <v>170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21"/>
      <c r="B45" s="222"/>
      <c r="C45" s="251" t="s">
        <v>211</v>
      </c>
      <c r="D45" s="245"/>
      <c r="E45" s="245"/>
      <c r="F45" s="245"/>
      <c r="G45" s="245"/>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21"/>
      <c r="B46" s="222"/>
      <c r="C46" s="254" t="s">
        <v>212</v>
      </c>
      <c r="D46" s="248"/>
      <c r="E46" s="248"/>
      <c r="F46" s="248"/>
      <c r="G46" s="248"/>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21"/>
      <c r="B47" s="222"/>
      <c r="C47" s="252" t="s">
        <v>213</v>
      </c>
      <c r="D47" s="228"/>
      <c r="E47" s="229">
        <v>24.6</v>
      </c>
      <c r="F47" s="224"/>
      <c r="G47" s="224"/>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174</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21"/>
      <c r="B48" s="222"/>
      <c r="C48" s="252" t="s">
        <v>214</v>
      </c>
      <c r="D48" s="228"/>
      <c r="E48" s="229">
        <v>774</v>
      </c>
      <c r="F48" s="224"/>
      <c r="G48" s="224"/>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174</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21"/>
      <c r="B49" s="222"/>
      <c r="C49" s="253"/>
      <c r="D49" s="246"/>
      <c r="E49" s="246"/>
      <c r="F49" s="246"/>
      <c r="G49" s="246"/>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8">
        <v>10</v>
      </c>
      <c r="B50" s="239" t="s">
        <v>215</v>
      </c>
      <c r="C50" s="250" t="s">
        <v>216</v>
      </c>
      <c r="D50" s="240" t="s">
        <v>165</v>
      </c>
      <c r="E50" s="241">
        <v>658.32</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c r="S50" s="243" t="s">
        <v>210</v>
      </c>
      <c r="T50" s="244" t="s">
        <v>167</v>
      </c>
      <c r="U50" s="224">
        <v>0</v>
      </c>
      <c r="V50" s="224">
        <f>ROUND(E50*U50,2)</f>
        <v>0</v>
      </c>
      <c r="W50" s="224"/>
      <c r="X50" s="224" t="s">
        <v>168</v>
      </c>
      <c r="Y50" s="224" t="s">
        <v>169</v>
      </c>
      <c r="Z50" s="210"/>
      <c r="AA50" s="210"/>
      <c r="AB50" s="210"/>
      <c r="AC50" s="210"/>
      <c r="AD50" s="210"/>
      <c r="AE50" s="210"/>
      <c r="AF50" s="210"/>
      <c r="AG50" s="210" t="s">
        <v>170</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21"/>
      <c r="B51" s="222"/>
      <c r="C51" s="252" t="s">
        <v>217</v>
      </c>
      <c r="D51" s="228"/>
      <c r="E51" s="229">
        <v>54.72</v>
      </c>
      <c r="F51" s="224"/>
      <c r="G51" s="224"/>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174</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21"/>
      <c r="B52" s="222"/>
      <c r="C52" s="252" t="s">
        <v>218</v>
      </c>
      <c r="D52" s="228"/>
      <c r="E52" s="229">
        <v>414</v>
      </c>
      <c r="F52" s="224"/>
      <c r="G52" s="224"/>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174</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21"/>
      <c r="B53" s="222"/>
      <c r="C53" s="252" t="s">
        <v>219</v>
      </c>
      <c r="D53" s="228"/>
      <c r="E53" s="229">
        <v>189.6</v>
      </c>
      <c r="F53" s="224"/>
      <c r="G53" s="224"/>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174</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21"/>
      <c r="B54" s="222"/>
      <c r="C54" s="253"/>
      <c r="D54" s="246"/>
      <c r="E54" s="246"/>
      <c r="F54" s="246"/>
      <c r="G54" s="246"/>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31" t="s">
        <v>161</v>
      </c>
      <c r="B55" s="232" t="s">
        <v>112</v>
      </c>
      <c r="C55" s="249" t="s">
        <v>113</v>
      </c>
      <c r="D55" s="233"/>
      <c r="E55" s="234"/>
      <c r="F55" s="235"/>
      <c r="G55" s="235">
        <f>SUMIF(AG56:AG59,"&lt;&gt;NOR",G56:G59)</f>
        <v>0</v>
      </c>
      <c r="H55" s="235"/>
      <c r="I55" s="235">
        <f>SUM(I56:I59)</f>
        <v>0</v>
      </c>
      <c r="J55" s="235"/>
      <c r="K55" s="235">
        <f>SUM(K56:K59)</f>
        <v>0</v>
      </c>
      <c r="L55" s="235"/>
      <c r="M55" s="235">
        <f>SUM(M56:M59)</f>
        <v>0</v>
      </c>
      <c r="N55" s="234"/>
      <c r="O55" s="234">
        <f>SUM(O56:O59)</f>
        <v>0</v>
      </c>
      <c r="P55" s="234"/>
      <c r="Q55" s="234">
        <f>SUM(Q56:Q59)</f>
        <v>0.9</v>
      </c>
      <c r="R55" s="235"/>
      <c r="S55" s="235"/>
      <c r="T55" s="236"/>
      <c r="U55" s="230"/>
      <c r="V55" s="230">
        <f>SUM(V56:V59)</f>
        <v>0</v>
      </c>
      <c r="W55" s="230"/>
      <c r="X55" s="230"/>
      <c r="Y55" s="230"/>
      <c r="AG55" t="s">
        <v>162</v>
      </c>
    </row>
    <row r="56" spans="1:60" outlineLevel="1" x14ac:dyDescent="0.2">
      <c r="A56" s="238">
        <v>11</v>
      </c>
      <c r="B56" s="239" t="s">
        <v>220</v>
      </c>
      <c r="C56" s="250" t="s">
        <v>221</v>
      </c>
      <c r="D56" s="240" t="s">
        <v>222</v>
      </c>
      <c r="E56" s="241">
        <v>11</v>
      </c>
      <c r="F56" s="242"/>
      <c r="G56" s="243">
        <f>ROUND(E56*F56,2)</f>
        <v>0</v>
      </c>
      <c r="H56" s="242"/>
      <c r="I56" s="243">
        <f>ROUND(E56*H56,2)</f>
        <v>0</v>
      </c>
      <c r="J56" s="242"/>
      <c r="K56" s="243">
        <f>ROUND(E56*J56,2)</f>
        <v>0</v>
      </c>
      <c r="L56" s="243">
        <v>21</v>
      </c>
      <c r="M56" s="243">
        <f>G56*(1+L56/100)</f>
        <v>0</v>
      </c>
      <c r="N56" s="241">
        <v>0</v>
      </c>
      <c r="O56" s="241">
        <f>ROUND(E56*N56,2)</f>
        <v>0</v>
      </c>
      <c r="P56" s="241">
        <v>8.2000000000000003E-2</v>
      </c>
      <c r="Q56" s="241">
        <f>ROUND(E56*P56,2)</f>
        <v>0.9</v>
      </c>
      <c r="R56" s="243"/>
      <c r="S56" s="243" t="s">
        <v>166</v>
      </c>
      <c r="T56" s="244" t="s">
        <v>184</v>
      </c>
      <c r="U56" s="224">
        <v>0</v>
      </c>
      <c r="V56" s="224">
        <f>ROUND(E56*U56,2)</f>
        <v>0</v>
      </c>
      <c r="W56" s="224"/>
      <c r="X56" s="224" t="s">
        <v>168</v>
      </c>
      <c r="Y56" s="224" t="s">
        <v>169</v>
      </c>
      <c r="Z56" s="210"/>
      <c r="AA56" s="210"/>
      <c r="AB56" s="210"/>
      <c r="AC56" s="210"/>
      <c r="AD56" s="210"/>
      <c r="AE56" s="210"/>
      <c r="AF56" s="210"/>
      <c r="AG56" s="210" t="s">
        <v>170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21"/>
      <c r="B57" s="222"/>
      <c r="C57" s="251" t="s">
        <v>223</v>
      </c>
      <c r="D57" s="245"/>
      <c r="E57" s="245"/>
      <c r="F57" s="245"/>
      <c r="G57" s="245"/>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21"/>
      <c r="B58" s="222"/>
      <c r="C58" s="252" t="s">
        <v>224</v>
      </c>
      <c r="D58" s="228"/>
      <c r="E58" s="229">
        <v>11</v>
      </c>
      <c r="F58" s="224"/>
      <c r="G58" s="224"/>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174</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21"/>
      <c r="B59" s="222"/>
      <c r="C59" s="253"/>
      <c r="D59" s="246"/>
      <c r="E59" s="246"/>
      <c r="F59" s="246"/>
      <c r="G59" s="246"/>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31" t="s">
        <v>161</v>
      </c>
      <c r="B60" s="232" t="s">
        <v>114</v>
      </c>
      <c r="C60" s="249" t="s">
        <v>115</v>
      </c>
      <c r="D60" s="233"/>
      <c r="E60" s="234"/>
      <c r="F60" s="235"/>
      <c r="G60" s="235">
        <f>SUMIF(AG61:AG75,"&lt;&gt;NOR",G61:G75)</f>
        <v>0</v>
      </c>
      <c r="H60" s="235"/>
      <c r="I60" s="235">
        <f>SUM(I61:I75)</f>
        <v>0</v>
      </c>
      <c r="J60" s="235"/>
      <c r="K60" s="235">
        <f>SUM(K61:K75)</f>
        <v>0</v>
      </c>
      <c r="L60" s="235"/>
      <c r="M60" s="235">
        <f>SUM(M61:M75)</f>
        <v>0</v>
      </c>
      <c r="N60" s="234"/>
      <c r="O60" s="234">
        <f>SUM(O61:O75)</f>
        <v>0</v>
      </c>
      <c r="P60" s="234"/>
      <c r="Q60" s="234">
        <f>SUM(Q61:Q75)</f>
        <v>0</v>
      </c>
      <c r="R60" s="235"/>
      <c r="S60" s="235"/>
      <c r="T60" s="236"/>
      <c r="U60" s="230"/>
      <c r="V60" s="230">
        <f>SUM(V61:V75)</f>
        <v>0</v>
      </c>
      <c r="W60" s="230"/>
      <c r="X60" s="230"/>
      <c r="Y60" s="230"/>
      <c r="AG60" t="s">
        <v>162</v>
      </c>
    </row>
    <row r="61" spans="1:60" outlineLevel="1" x14ac:dyDescent="0.2">
      <c r="A61" s="238">
        <v>12</v>
      </c>
      <c r="B61" s="239" t="s">
        <v>225</v>
      </c>
      <c r="C61" s="250" t="s">
        <v>226</v>
      </c>
      <c r="D61" s="240" t="s">
        <v>222</v>
      </c>
      <c r="E61" s="241">
        <v>5</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c r="S61" s="243" t="s">
        <v>210</v>
      </c>
      <c r="T61" s="244" t="s">
        <v>167</v>
      </c>
      <c r="U61" s="224">
        <v>0</v>
      </c>
      <c r="V61" s="224">
        <f>ROUND(E61*U61,2)</f>
        <v>0</v>
      </c>
      <c r="W61" s="224"/>
      <c r="X61" s="224" t="s">
        <v>168</v>
      </c>
      <c r="Y61" s="224" t="s">
        <v>169</v>
      </c>
      <c r="Z61" s="210"/>
      <c r="AA61" s="210"/>
      <c r="AB61" s="210"/>
      <c r="AC61" s="210"/>
      <c r="AD61" s="210"/>
      <c r="AE61" s="210"/>
      <c r="AF61" s="210"/>
      <c r="AG61" s="210" t="s">
        <v>170</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21"/>
      <c r="B62" s="222"/>
      <c r="C62" s="251" t="s">
        <v>227</v>
      </c>
      <c r="D62" s="245"/>
      <c r="E62" s="245"/>
      <c r="F62" s="245"/>
      <c r="G62" s="245"/>
      <c r="H62" s="224"/>
      <c r="I62" s="224"/>
      <c r="J62" s="224"/>
      <c r="K62" s="224"/>
      <c r="L62" s="224"/>
      <c r="M62" s="224"/>
      <c r="N62" s="223"/>
      <c r="O62" s="223"/>
      <c r="P62" s="223"/>
      <c r="Q62" s="223"/>
      <c r="R62" s="224"/>
      <c r="S62" s="224"/>
      <c r="T62" s="224"/>
      <c r="U62" s="224"/>
      <c r="V62" s="224"/>
      <c r="W62" s="224"/>
      <c r="X62" s="224"/>
      <c r="Y62" s="224"/>
      <c r="Z62" s="210"/>
      <c r="AA62" s="210"/>
      <c r="AB62" s="210"/>
      <c r="AC62" s="210"/>
      <c r="AD62" s="210"/>
      <c r="AE62" s="210"/>
      <c r="AF62" s="210"/>
      <c r="AG62" s="210" t="s">
        <v>172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3" x14ac:dyDescent="0.2">
      <c r="A63" s="221"/>
      <c r="B63" s="222"/>
      <c r="C63" s="254" t="s">
        <v>228</v>
      </c>
      <c r="D63" s="248"/>
      <c r="E63" s="248"/>
      <c r="F63" s="248"/>
      <c r="G63" s="248"/>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172</v>
      </c>
      <c r="AH63" s="210"/>
      <c r="AI63" s="210"/>
      <c r="AJ63" s="210"/>
      <c r="AK63" s="210"/>
      <c r="AL63" s="210"/>
      <c r="AM63" s="210"/>
      <c r="AN63" s="210"/>
      <c r="AO63" s="210"/>
      <c r="AP63" s="210"/>
      <c r="AQ63" s="210"/>
      <c r="AR63" s="210"/>
      <c r="AS63" s="210"/>
      <c r="AT63" s="210"/>
      <c r="AU63" s="210"/>
      <c r="AV63" s="210"/>
      <c r="AW63" s="210"/>
      <c r="AX63" s="210"/>
      <c r="AY63" s="210"/>
      <c r="AZ63" s="210"/>
      <c r="BA63" s="247" t="str">
        <f>C63</f>
        <v>- kompletní demontáž, včetně základových konstrukcí. vnitrostavenišntí a mimostavveništní dopravy, likvidace odpadu včetě všech poplatků atd.</v>
      </c>
      <c r="BB63" s="210"/>
      <c r="BC63" s="210"/>
      <c r="BD63" s="210"/>
      <c r="BE63" s="210"/>
      <c r="BF63" s="210"/>
      <c r="BG63" s="210"/>
      <c r="BH63" s="210"/>
    </row>
    <row r="64" spans="1:60" outlineLevel="2" x14ac:dyDescent="0.2">
      <c r="A64" s="221"/>
      <c r="B64" s="222"/>
      <c r="C64" s="252" t="s">
        <v>229</v>
      </c>
      <c r="D64" s="228"/>
      <c r="E64" s="229">
        <v>5</v>
      </c>
      <c r="F64" s="224"/>
      <c r="G64" s="224"/>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174</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21"/>
      <c r="B65" s="222"/>
      <c r="C65" s="253"/>
      <c r="D65" s="246"/>
      <c r="E65" s="246"/>
      <c r="F65" s="246"/>
      <c r="G65" s="246"/>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8">
        <v>13</v>
      </c>
      <c r="B66" s="239" t="s">
        <v>230</v>
      </c>
      <c r="C66" s="250" t="s">
        <v>231</v>
      </c>
      <c r="D66" s="240" t="s">
        <v>222</v>
      </c>
      <c r="E66" s="241">
        <v>5</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c r="S66" s="243" t="s">
        <v>210</v>
      </c>
      <c r="T66" s="244" t="s">
        <v>167</v>
      </c>
      <c r="U66" s="224">
        <v>0</v>
      </c>
      <c r="V66" s="224">
        <f>ROUND(E66*U66,2)</f>
        <v>0</v>
      </c>
      <c r="W66" s="224"/>
      <c r="X66" s="224" t="s">
        <v>168</v>
      </c>
      <c r="Y66" s="224" t="s">
        <v>169</v>
      </c>
      <c r="Z66" s="210"/>
      <c r="AA66" s="210"/>
      <c r="AB66" s="210"/>
      <c r="AC66" s="210"/>
      <c r="AD66" s="210"/>
      <c r="AE66" s="210"/>
      <c r="AF66" s="210"/>
      <c r="AG66" s="210" t="s">
        <v>170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1" t="s">
        <v>227</v>
      </c>
      <c r="D67" s="245"/>
      <c r="E67" s="245"/>
      <c r="F67" s="245"/>
      <c r="G67" s="245"/>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3" x14ac:dyDescent="0.2">
      <c r="A68" s="221"/>
      <c r="B68" s="222"/>
      <c r="C68" s="254" t="s">
        <v>228</v>
      </c>
      <c r="D68" s="248"/>
      <c r="E68" s="248"/>
      <c r="F68" s="248"/>
      <c r="G68" s="248"/>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172</v>
      </c>
      <c r="AH68" s="210"/>
      <c r="AI68" s="210"/>
      <c r="AJ68" s="210"/>
      <c r="AK68" s="210"/>
      <c r="AL68" s="210"/>
      <c r="AM68" s="210"/>
      <c r="AN68" s="210"/>
      <c r="AO68" s="210"/>
      <c r="AP68" s="210"/>
      <c r="AQ68" s="210"/>
      <c r="AR68" s="210"/>
      <c r="AS68" s="210"/>
      <c r="AT68" s="210"/>
      <c r="AU68" s="210"/>
      <c r="AV68" s="210"/>
      <c r="AW68" s="210"/>
      <c r="AX68" s="210"/>
      <c r="AY68" s="210"/>
      <c r="AZ68" s="210"/>
      <c r="BA68" s="247" t="str">
        <f>C68</f>
        <v>- kompletní demontáž, včetně základových konstrukcí. vnitrostavenišntí a mimostavveništní dopravy, likvidace odpadu včetě všech poplatků atd.</v>
      </c>
      <c r="BB68" s="210"/>
      <c r="BC68" s="210"/>
      <c r="BD68" s="210"/>
      <c r="BE68" s="210"/>
      <c r="BF68" s="210"/>
      <c r="BG68" s="210"/>
      <c r="BH68" s="210"/>
    </row>
    <row r="69" spans="1:60" outlineLevel="2" x14ac:dyDescent="0.2">
      <c r="A69" s="221"/>
      <c r="B69" s="222"/>
      <c r="C69" s="252" t="s">
        <v>229</v>
      </c>
      <c r="D69" s="228"/>
      <c r="E69" s="229">
        <v>5</v>
      </c>
      <c r="F69" s="224"/>
      <c r="G69" s="224"/>
      <c r="H69" s="224"/>
      <c r="I69" s="224"/>
      <c r="J69" s="224"/>
      <c r="K69" s="224"/>
      <c r="L69" s="224"/>
      <c r="M69" s="224"/>
      <c r="N69" s="223"/>
      <c r="O69" s="223"/>
      <c r="P69" s="223"/>
      <c r="Q69" s="223"/>
      <c r="R69" s="224"/>
      <c r="S69" s="224"/>
      <c r="T69" s="224"/>
      <c r="U69" s="224"/>
      <c r="V69" s="224"/>
      <c r="W69" s="224"/>
      <c r="X69" s="224"/>
      <c r="Y69" s="224"/>
      <c r="Z69" s="210"/>
      <c r="AA69" s="210"/>
      <c r="AB69" s="210"/>
      <c r="AC69" s="210"/>
      <c r="AD69" s="210"/>
      <c r="AE69" s="210"/>
      <c r="AF69" s="210"/>
      <c r="AG69" s="210" t="s">
        <v>174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21"/>
      <c r="B70" s="222"/>
      <c r="C70" s="253"/>
      <c r="D70" s="246"/>
      <c r="E70" s="246"/>
      <c r="F70" s="246"/>
      <c r="G70" s="246"/>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8">
        <v>14</v>
      </c>
      <c r="B71" s="239" t="s">
        <v>232</v>
      </c>
      <c r="C71" s="250" t="s">
        <v>233</v>
      </c>
      <c r="D71" s="240" t="s">
        <v>222</v>
      </c>
      <c r="E71" s="241">
        <v>1</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210</v>
      </c>
      <c r="T71" s="244" t="s">
        <v>167</v>
      </c>
      <c r="U71" s="224">
        <v>0</v>
      </c>
      <c r="V71" s="224">
        <f>ROUND(E71*U71,2)</f>
        <v>0</v>
      </c>
      <c r="W71" s="224"/>
      <c r="X71" s="224" t="s">
        <v>168</v>
      </c>
      <c r="Y71" s="224" t="s">
        <v>169</v>
      </c>
      <c r="Z71" s="210"/>
      <c r="AA71" s="210"/>
      <c r="AB71" s="210"/>
      <c r="AC71" s="210"/>
      <c r="AD71" s="210"/>
      <c r="AE71" s="210"/>
      <c r="AF71" s="210"/>
      <c r="AG71" s="210" t="s">
        <v>170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21"/>
      <c r="B72" s="222"/>
      <c r="C72" s="251" t="s">
        <v>227</v>
      </c>
      <c r="D72" s="245"/>
      <c r="E72" s="245"/>
      <c r="F72" s="245"/>
      <c r="G72" s="245"/>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3" x14ac:dyDescent="0.2">
      <c r="A73" s="221"/>
      <c r="B73" s="222"/>
      <c r="C73" s="254" t="s">
        <v>228</v>
      </c>
      <c r="D73" s="248"/>
      <c r="E73" s="248"/>
      <c r="F73" s="248"/>
      <c r="G73" s="248"/>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172</v>
      </c>
      <c r="AH73" s="210"/>
      <c r="AI73" s="210"/>
      <c r="AJ73" s="210"/>
      <c r="AK73" s="210"/>
      <c r="AL73" s="210"/>
      <c r="AM73" s="210"/>
      <c r="AN73" s="210"/>
      <c r="AO73" s="210"/>
      <c r="AP73" s="210"/>
      <c r="AQ73" s="210"/>
      <c r="AR73" s="210"/>
      <c r="AS73" s="210"/>
      <c r="AT73" s="210"/>
      <c r="AU73" s="210"/>
      <c r="AV73" s="210"/>
      <c r="AW73" s="210"/>
      <c r="AX73" s="210"/>
      <c r="AY73" s="210"/>
      <c r="AZ73" s="210"/>
      <c r="BA73" s="247" t="str">
        <f>C73</f>
        <v>- kompletní demontáž, včetně základových konstrukcí. vnitrostavenišntí a mimostavveništní dopravy, likvidace odpadu včetě všech poplatků atd.</v>
      </c>
      <c r="BB73" s="210"/>
      <c r="BC73" s="210"/>
      <c r="BD73" s="210"/>
      <c r="BE73" s="210"/>
      <c r="BF73" s="210"/>
      <c r="BG73" s="210"/>
      <c r="BH73" s="210"/>
    </row>
    <row r="74" spans="1:60" outlineLevel="2" x14ac:dyDescent="0.2">
      <c r="A74" s="221"/>
      <c r="B74" s="222"/>
      <c r="C74" s="252" t="s">
        <v>98</v>
      </c>
      <c r="D74" s="228"/>
      <c r="E74" s="229">
        <v>1</v>
      </c>
      <c r="F74" s="224"/>
      <c r="G74" s="224"/>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174</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21"/>
      <c r="B75" s="222"/>
      <c r="C75" s="253"/>
      <c r="D75" s="246"/>
      <c r="E75" s="246"/>
      <c r="F75" s="246"/>
      <c r="G75" s="246"/>
      <c r="H75" s="224"/>
      <c r="I75" s="224"/>
      <c r="J75" s="224"/>
      <c r="K75" s="224"/>
      <c r="L75" s="224"/>
      <c r="M75" s="224"/>
      <c r="N75" s="223"/>
      <c r="O75" s="223"/>
      <c r="P75" s="223"/>
      <c r="Q75" s="223"/>
      <c r="R75" s="224"/>
      <c r="S75" s="224"/>
      <c r="T75" s="224"/>
      <c r="U75" s="224"/>
      <c r="V75" s="224"/>
      <c r="W75" s="224"/>
      <c r="X75" s="224"/>
      <c r="Y75" s="224"/>
      <c r="Z75" s="210"/>
      <c r="AA75" s="210"/>
      <c r="AB75" s="210"/>
      <c r="AC75" s="210"/>
      <c r="AD75" s="210"/>
      <c r="AE75" s="210"/>
      <c r="AF75" s="210"/>
      <c r="AG75" s="210" t="s">
        <v>175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31" t="s">
        <v>161</v>
      </c>
      <c r="B76" s="232" t="s">
        <v>116</v>
      </c>
      <c r="C76" s="249" t="s">
        <v>117</v>
      </c>
      <c r="D76" s="233"/>
      <c r="E76" s="234"/>
      <c r="F76" s="235"/>
      <c r="G76" s="235">
        <f>SUMIF(AG77:AG84,"&lt;&gt;NOR",G77:G84)</f>
        <v>0</v>
      </c>
      <c r="H76" s="235"/>
      <c r="I76" s="235">
        <f>SUM(I77:I84)</f>
        <v>0</v>
      </c>
      <c r="J76" s="235"/>
      <c r="K76" s="235">
        <f>SUM(K77:K84)</f>
        <v>0</v>
      </c>
      <c r="L76" s="235"/>
      <c r="M76" s="235">
        <f>SUM(M77:M84)</f>
        <v>0</v>
      </c>
      <c r="N76" s="234"/>
      <c r="O76" s="234">
        <f>SUM(O77:O84)</f>
        <v>0</v>
      </c>
      <c r="P76" s="234"/>
      <c r="Q76" s="234">
        <f>SUM(Q77:Q84)</f>
        <v>0</v>
      </c>
      <c r="R76" s="235"/>
      <c r="S76" s="235"/>
      <c r="T76" s="236"/>
      <c r="U76" s="230"/>
      <c r="V76" s="230">
        <f>SUM(V77:V84)</f>
        <v>0</v>
      </c>
      <c r="W76" s="230"/>
      <c r="X76" s="230"/>
      <c r="Y76" s="230"/>
      <c r="AG76" t="s">
        <v>162</v>
      </c>
    </row>
    <row r="77" spans="1:60" outlineLevel="1" x14ac:dyDescent="0.2">
      <c r="A77" s="238">
        <v>15</v>
      </c>
      <c r="B77" s="239" t="s">
        <v>234</v>
      </c>
      <c r="C77" s="250" t="s">
        <v>235</v>
      </c>
      <c r="D77" s="240" t="s">
        <v>222</v>
      </c>
      <c r="E77" s="241">
        <v>5</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c r="S77" s="243" t="s">
        <v>166</v>
      </c>
      <c r="T77" s="244" t="s">
        <v>184</v>
      </c>
      <c r="U77" s="224">
        <v>0</v>
      </c>
      <c r="V77" s="224">
        <f>ROUND(E77*U77,2)</f>
        <v>0</v>
      </c>
      <c r="W77" s="224"/>
      <c r="X77" s="224" t="s">
        <v>168</v>
      </c>
      <c r="Y77" s="224" t="s">
        <v>169</v>
      </c>
      <c r="Z77" s="210"/>
      <c r="AA77" s="210"/>
      <c r="AB77" s="210"/>
      <c r="AC77" s="210"/>
      <c r="AD77" s="210"/>
      <c r="AE77" s="210"/>
      <c r="AF77" s="210"/>
      <c r="AG77" s="210" t="s">
        <v>170</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21"/>
      <c r="B78" s="222"/>
      <c r="C78" s="251" t="s">
        <v>236</v>
      </c>
      <c r="D78" s="245"/>
      <c r="E78" s="245"/>
      <c r="F78" s="245"/>
      <c r="G78" s="245"/>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21"/>
      <c r="B79" s="222"/>
      <c r="C79" s="254" t="s">
        <v>237</v>
      </c>
      <c r="D79" s="248"/>
      <c r="E79" s="248"/>
      <c r="F79" s="248"/>
      <c r="G79" s="248"/>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21"/>
      <c r="B80" s="222"/>
      <c r="C80" s="254" t="s">
        <v>238</v>
      </c>
      <c r="D80" s="248"/>
      <c r="E80" s="248"/>
      <c r="F80" s="248"/>
      <c r="G80" s="248"/>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21"/>
      <c r="B81" s="222"/>
      <c r="C81" s="254" t="s">
        <v>239</v>
      </c>
      <c r="D81" s="248"/>
      <c r="E81" s="248"/>
      <c r="F81" s="248"/>
      <c r="G81" s="248"/>
      <c r="H81" s="224"/>
      <c r="I81" s="224"/>
      <c r="J81" s="224"/>
      <c r="K81" s="224"/>
      <c r="L81" s="224"/>
      <c r="M81" s="224"/>
      <c r="N81" s="223"/>
      <c r="O81" s="223"/>
      <c r="P81" s="223"/>
      <c r="Q81" s="223"/>
      <c r="R81" s="224"/>
      <c r="S81" s="224"/>
      <c r="T81" s="224"/>
      <c r="U81" s="224"/>
      <c r="V81" s="224"/>
      <c r="W81" s="224"/>
      <c r="X81" s="224"/>
      <c r="Y81" s="224"/>
      <c r="Z81" s="210"/>
      <c r="AA81" s="210"/>
      <c r="AB81" s="210"/>
      <c r="AC81" s="210"/>
      <c r="AD81" s="210"/>
      <c r="AE81" s="210"/>
      <c r="AF81" s="210"/>
      <c r="AG81" s="210" t="s">
        <v>172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21"/>
      <c r="B82" s="222"/>
      <c r="C82" s="254" t="s">
        <v>240</v>
      </c>
      <c r="D82" s="248"/>
      <c r="E82" s="248"/>
      <c r="F82" s="248"/>
      <c r="G82" s="248"/>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172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21"/>
      <c r="B83" s="222"/>
      <c r="C83" s="252" t="s">
        <v>108</v>
      </c>
      <c r="D83" s="228"/>
      <c r="E83" s="229">
        <v>5</v>
      </c>
      <c r="F83" s="224"/>
      <c r="G83" s="224"/>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174</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21"/>
      <c r="B84" s="222"/>
      <c r="C84" s="253"/>
      <c r="D84" s="246"/>
      <c r="E84" s="246"/>
      <c r="F84" s="246"/>
      <c r="G84" s="246"/>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3"/>
      <c r="B85" s="4"/>
      <c r="C85" s="255"/>
      <c r="D85" s="6"/>
      <c r="E85" s="3"/>
      <c r="F85" s="3"/>
      <c r="G85" s="3"/>
      <c r="H85" s="3"/>
      <c r="I85" s="3"/>
      <c r="J85" s="3"/>
      <c r="K85" s="3"/>
      <c r="L85" s="3"/>
      <c r="M85" s="3"/>
      <c r="N85" s="3"/>
      <c r="O85" s="3"/>
      <c r="P85" s="3"/>
      <c r="Q85" s="3"/>
      <c r="R85" s="3"/>
      <c r="S85" s="3"/>
      <c r="T85" s="3"/>
      <c r="U85" s="3"/>
      <c r="V85" s="3"/>
      <c r="W85" s="3"/>
      <c r="X85" s="3"/>
      <c r="Y85" s="3"/>
      <c r="AE85">
        <v>15</v>
      </c>
      <c r="AF85">
        <v>21</v>
      </c>
      <c r="AG85" t="s">
        <v>147</v>
      </c>
    </row>
    <row r="86" spans="1:60" x14ac:dyDescent="0.2">
      <c r="A86" s="216"/>
      <c r="B86" s="217" t="s">
        <v>29</v>
      </c>
      <c r="C86" s="256"/>
      <c r="D86" s="218"/>
      <c r="E86" s="219"/>
      <c r="F86" s="219"/>
      <c r="G86" s="237">
        <f>G8+G55+G60+G76</f>
        <v>0</v>
      </c>
      <c r="H86" s="3"/>
      <c r="I86" s="3"/>
      <c r="J86" s="3"/>
      <c r="K86" s="3"/>
      <c r="L86" s="3"/>
      <c r="M86" s="3"/>
      <c r="N86" s="3"/>
      <c r="O86" s="3"/>
      <c r="P86" s="3"/>
      <c r="Q86" s="3"/>
      <c r="R86" s="3"/>
      <c r="S86" s="3"/>
      <c r="T86" s="3"/>
      <c r="U86" s="3"/>
      <c r="V86" s="3"/>
      <c r="W86" s="3"/>
      <c r="X86" s="3"/>
      <c r="Y86" s="3"/>
      <c r="AE86">
        <f>SUMIF(L7:L84,AE85,G7:G84)</f>
        <v>0</v>
      </c>
      <c r="AF86">
        <f>SUMIF(L7:L84,AF85,G7:G84)</f>
        <v>0</v>
      </c>
      <c r="AG86" t="s">
        <v>241</v>
      </c>
    </row>
    <row r="87" spans="1:60" x14ac:dyDescent="0.2">
      <c r="C87" s="257"/>
      <c r="D87" s="10"/>
      <c r="AG87" t="s">
        <v>242</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kLUd0Z4zS1+MvUY1rFUcWnnrZp5FmbKV8W2SpeqTRC2+R26qeG7sdbluaPX5OFdE1JRBlw5dON9ig7bihqR8g==" saltValue="ZLNYzmK3AUjwKWusKbx99g==" spinCount="100000" sheet="1" formatRows="0"/>
  <mergeCells count="41">
    <mergeCell ref="C79:G79"/>
    <mergeCell ref="C80:G80"/>
    <mergeCell ref="C81:G81"/>
    <mergeCell ref="C82:G82"/>
    <mergeCell ref="C84:G84"/>
    <mergeCell ref="C68:G68"/>
    <mergeCell ref="C70:G70"/>
    <mergeCell ref="C72:G72"/>
    <mergeCell ref="C73:G73"/>
    <mergeCell ref="C75:G75"/>
    <mergeCell ref="C78:G78"/>
    <mergeCell ref="C57:G57"/>
    <mergeCell ref="C59:G59"/>
    <mergeCell ref="C62:G62"/>
    <mergeCell ref="C63:G63"/>
    <mergeCell ref="C65:G65"/>
    <mergeCell ref="C67:G67"/>
    <mergeCell ref="C41:G41"/>
    <mergeCell ref="C43:G43"/>
    <mergeCell ref="C45:G45"/>
    <mergeCell ref="C46:G46"/>
    <mergeCell ref="C49:G49"/>
    <mergeCell ref="C54:G54"/>
    <mergeCell ref="C27:G27"/>
    <mergeCell ref="C30:G30"/>
    <mergeCell ref="C32:G32"/>
    <mergeCell ref="C35:G35"/>
    <mergeCell ref="C37:G37"/>
    <mergeCell ref="C39:G39"/>
    <mergeCell ref="C14:G14"/>
    <mergeCell ref="C16:G16"/>
    <mergeCell ref="C18:G18"/>
    <mergeCell ref="C20:G20"/>
    <mergeCell ref="C22:G22"/>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8F42-026C-4346-A6E1-2A4B91570E8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54</v>
      </c>
      <c r="C4" s="202" t="s">
        <v>55</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SUMIF(AG9:AG38,"&lt;&gt;NOR",G9:G38)</f>
        <v>0</v>
      </c>
      <c r="H8" s="235"/>
      <c r="I8" s="235">
        <f>SUM(I9:I38)</f>
        <v>0</v>
      </c>
      <c r="J8" s="235"/>
      <c r="K8" s="235">
        <f>SUM(K9:K38)</f>
        <v>0</v>
      </c>
      <c r="L8" s="235"/>
      <c r="M8" s="235">
        <f>SUM(M9:M38)</f>
        <v>0</v>
      </c>
      <c r="N8" s="234"/>
      <c r="O8" s="234">
        <f>SUM(O9:O38)</f>
        <v>0</v>
      </c>
      <c r="P8" s="234"/>
      <c r="Q8" s="234">
        <f>SUM(Q9:Q38)</f>
        <v>0</v>
      </c>
      <c r="R8" s="235"/>
      <c r="S8" s="235"/>
      <c r="T8" s="236"/>
      <c r="U8" s="230"/>
      <c r="V8" s="230">
        <f>SUM(V9:V38)</f>
        <v>0</v>
      </c>
      <c r="W8" s="230"/>
      <c r="X8" s="230"/>
      <c r="Y8" s="230"/>
      <c r="AG8" t="s">
        <v>162</v>
      </c>
    </row>
    <row r="9" spans="1:60" outlineLevel="1" x14ac:dyDescent="0.2">
      <c r="A9" s="238">
        <v>1</v>
      </c>
      <c r="B9" s="239" t="s">
        <v>243</v>
      </c>
      <c r="C9" s="250" t="s">
        <v>244</v>
      </c>
      <c r="D9" s="240" t="s">
        <v>178</v>
      </c>
      <c r="E9" s="241">
        <v>150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166</v>
      </c>
      <c r="T9" s="244" t="s">
        <v>184</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1" t="s">
        <v>245</v>
      </c>
      <c r="D10" s="245"/>
      <c r="E10" s="245"/>
      <c r="F10" s="245"/>
      <c r="G10" s="245"/>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
      <c r="A11" s="221"/>
      <c r="B11" s="222"/>
      <c r="C11" s="254" t="s">
        <v>246</v>
      </c>
      <c r="D11" s="248"/>
      <c r="E11" s="248"/>
      <c r="F11" s="248"/>
      <c r="G11" s="248"/>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21"/>
      <c r="B12" s="222"/>
      <c r="C12" s="254" t="s">
        <v>247</v>
      </c>
      <c r="D12" s="248"/>
      <c r="E12" s="248"/>
      <c r="F12" s="248"/>
      <c r="G12" s="248"/>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21"/>
      <c r="B13" s="222"/>
      <c r="C13" s="252" t="s">
        <v>248</v>
      </c>
      <c r="D13" s="228"/>
      <c r="E13" s="229">
        <v>150</v>
      </c>
      <c r="F13" s="224"/>
      <c r="G13" s="224"/>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174</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3"/>
      <c r="D14" s="246"/>
      <c r="E14" s="246"/>
      <c r="F14" s="246"/>
      <c r="G14" s="246"/>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8">
        <v>2</v>
      </c>
      <c r="B15" s="239" t="s">
        <v>249</v>
      </c>
      <c r="C15" s="250" t="s">
        <v>250</v>
      </c>
      <c r="D15" s="240" t="s">
        <v>222</v>
      </c>
      <c r="E15" s="241">
        <v>16</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c r="S15" s="243" t="s">
        <v>166</v>
      </c>
      <c r="T15" s="244" t="s">
        <v>184</v>
      </c>
      <c r="U15" s="224">
        <v>0</v>
      </c>
      <c r="V15" s="224">
        <f>ROUND(E15*U15,2)</f>
        <v>0</v>
      </c>
      <c r="W15" s="224"/>
      <c r="X15" s="224" t="s">
        <v>168</v>
      </c>
      <c r="Y15" s="224" t="s">
        <v>169</v>
      </c>
      <c r="Z15" s="210"/>
      <c r="AA15" s="210"/>
      <c r="AB15" s="210"/>
      <c r="AC15" s="210"/>
      <c r="AD15" s="210"/>
      <c r="AE15" s="210"/>
      <c r="AF15" s="210"/>
      <c r="AG15" s="210" t="s">
        <v>170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1" t="s">
        <v>251</v>
      </c>
      <c r="D16" s="245"/>
      <c r="E16" s="245"/>
      <c r="F16" s="245"/>
      <c r="G16" s="245"/>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172</v>
      </c>
      <c r="AH16" s="210"/>
      <c r="AI16" s="210"/>
      <c r="AJ16" s="210"/>
      <c r="AK16" s="210"/>
      <c r="AL16" s="210"/>
      <c r="AM16" s="210"/>
      <c r="AN16" s="210"/>
      <c r="AO16" s="210"/>
      <c r="AP16" s="210"/>
      <c r="AQ16" s="210"/>
      <c r="AR16" s="210"/>
      <c r="AS16" s="210"/>
      <c r="AT16" s="210"/>
      <c r="AU16" s="210"/>
      <c r="AV16" s="210"/>
      <c r="AW16" s="210"/>
      <c r="AX16" s="210"/>
      <c r="AY16" s="210"/>
      <c r="AZ16" s="210"/>
      <c r="BA16" s="247" t="str">
        <f>C16</f>
        <v>Kácení stromů se měří v [ks] poražených stromů (průměr stromů se měří ve výšce 1,3m nad terénem) a zahrnuje zejména:</v>
      </c>
      <c r="BB16" s="210"/>
      <c r="BC16" s="210"/>
      <c r="BD16" s="210"/>
      <c r="BE16" s="210"/>
      <c r="BF16" s="210"/>
      <c r="BG16" s="210"/>
      <c r="BH16" s="210"/>
    </row>
    <row r="17" spans="1:60" outlineLevel="3" x14ac:dyDescent="0.2">
      <c r="A17" s="221"/>
      <c r="B17" s="222"/>
      <c r="C17" s="254" t="s">
        <v>252</v>
      </c>
      <c r="D17" s="248"/>
      <c r="E17" s="248"/>
      <c r="F17" s="248"/>
      <c r="G17" s="248"/>
      <c r="H17" s="224"/>
      <c r="I17" s="224"/>
      <c r="J17" s="224"/>
      <c r="K17" s="224"/>
      <c r="L17" s="224"/>
      <c r="M17" s="224"/>
      <c r="N17" s="223"/>
      <c r="O17" s="223"/>
      <c r="P17" s="223"/>
      <c r="Q17" s="223"/>
      <c r="R17" s="224"/>
      <c r="S17" s="224"/>
      <c r="T17" s="224"/>
      <c r="U17" s="224"/>
      <c r="V17" s="224"/>
      <c r="W17" s="224"/>
      <c r="X17" s="224"/>
      <c r="Y17" s="224"/>
      <c r="Z17" s="210"/>
      <c r="AA17" s="210"/>
      <c r="AB17" s="210"/>
      <c r="AC17" s="210"/>
      <c r="AD17" s="210"/>
      <c r="AE17" s="210"/>
      <c r="AF17" s="210"/>
      <c r="AG17" s="210" t="s">
        <v>172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21"/>
      <c r="B18" s="222"/>
      <c r="C18" s="254" t="s">
        <v>253</v>
      </c>
      <c r="D18" s="248"/>
      <c r="E18" s="248"/>
      <c r="F18" s="248"/>
      <c r="G18" s="248"/>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21"/>
      <c r="B19" s="222"/>
      <c r="C19" s="254" t="s">
        <v>254</v>
      </c>
      <c r="D19" s="248"/>
      <c r="E19" s="248"/>
      <c r="F19" s="248"/>
      <c r="G19" s="248"/>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21"/>
      <c r="B20" s="222"/>
      <c r="C20" s="254" t="s">
        <v>255</v>
      </c>
      <c r="D20" s="248"/>
      <c r="E20" s="248"/>
      <c r="F20" s="248"/>
      <c r="G20" s="248"/>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21"/>
      <c r="B21" s="222"/>
      <c r="C21" s="254" t="s">
        <v>256</v>
      </c>
      <c r="D21" s="248"/>
      <c r="E21" s="248"/>
      <c r="F21" s="248"/>
      <c r="G21" s="248"/>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21"/>
      <c r="B22" s="222"/>
      <c r="C22" s="254" t="s">
        <v>257</v>
      </c>
      <c r="D22" s="248"/>
      <c r="E22" s="248"/>
      <c r="F22" s="248"/>
      <c r="G22" s="248"/>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21"/>
      <c r="B23" s="222"/>
      <c r="C23" s="254" t="s">
        <v>258</v>
      </c>
      <c r="D23" s="248"/>
      <c r="E23" s="248"/>
      <c r="F23" s="248"/>
      <c r="G23" s="248"/>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21"/>
      <c r="B24" s="222"/>
      <c r="C24" s="254" t="s">
        <v>259</v>
      </c>
      <c r="D24" s="248"/>
      <c r="E24" s="248"/>
      <c r="F24" s="248"/>
      <c r="G24" s="248"/>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52" t="s">
        <v>260</v>
      </c>
      <c r="D25" s="228"/>
      <c r="E25" s="229">
        <v>16</v>
      </c>
      <c r="F25" s="224"/>
      <c r="G25" s="224"/>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174</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21"/>
      <c r="B26" s="222"/>
      <c r="C26" s="253"/>
      <c r="D26" s="246"/>
      <c r="E26" s="246"/>
      <c r="F26" s="246"/>
      <c r="G26" s="246"/>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8">
        <v>3</v>
      </c>
      <c r="B27" s="239" t="s">
        <v>261</v>
      </c>
      <c r="C27" s="250" t="s">
        <v>262</v>
      </c>
      <c r="D27" s="240" t="s">
        <v>222</v>
      </c>
      <c r="E27" s="241">
        <v>27</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c r="S27" s="243" t="s">
        <v>166</v>
      </c>
      <c r="T27" s="244" t="s">
        <v>184</v>
      </c>
      <c r="U27" s="224">
        <v>0</v>
      </c>
      <c r="V27" s="224">
        <f>ROUND(E27*U27,2)</f>
        <v>0</v>
      </c>
      <c r="W27" s="224"/>
      <c r="X27" s="224" t="s">
        <v>168</v>
      </c>
      <c r="Y27" s="224" t="s">
        <v>169</v>
      </c>
      <c r="Z27" s="210"/>
      <c r="AA27" s="210"/>
      <c r="AB27" s="210"/>
      <c r="AC27" s="210"/>
      <c r="AD27" s="210"/>
      <c r="AE27" s="210"/>
      <c r="AF27" s="210"/>
      <c r="AG27" s="210" t="s">
        <v>170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21"/>
      <c r="B28" s="222"/>
      <c r="C28" s="251" t="s">
        <v>263</v>
      </c>
      <c r="D28" s="245"/>
      <c r="E28" s="245"/>
      <c r="F28" s="245"/>
      <c r="G28" s="245"/>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47" t="str">
        <f>C28</f>
        <v>Kácení stromů se měří v [ks] poražených stromů (průměr stromů se měří v místě řezu) a zahrnuje zejména:</v>
      </c>
      <c r="BB28" s="210"/>
      <c r="BC28" s="210"/>
      <c r="BD28" s="210"/>
      <c r="BE28" s="210"/>
      <c r="BF28" s="210"/>
      <c r="BG28" s="210"/>
      <c r="BH28" s="210"/>
    </row>
    <row r="29" spans="1:60" outlineLevel="3" x14ac:dyDescent="0.2">
      <c r="A29" s="221"/>
      <c r="B29" s="222"/>
      <c r="C29" s="254" t="s">
        <v>252</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21"/>
      <c r="B30" s="222"/>
      <c r="C30" s="254" t="s">
        <v>253</v>
      </c>
      <c r="D30" s="248"/>
      <c r="E30" s="248"/>
      <c r="F30" s="248"/>
      <c r="G30" s="248"/>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21"/>
      <c r="B31" s="222"/>
      <c r="C31" s="254" t="s">
        <v>254</v>
      </c>
      <c r="D31" s="248"/>
      <c r="E31" s="248"/>
      <c r="F31" s="248"/>
      <c r="G31" s="248"/>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21"/>
      <c r="B32" s="222"/>
      <c r="C32" s="254" t="s">
        <v>255</v>
      </c>
      <c r="D32" s="248"/>
      <c r="E32" s="248"/>
      <c r="F32" s="248"/>
      <c r="G32" s="248"/>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21"/>
      <c r="B33" s="222"/>
      <c r="C33" s="254" t="s">
        <v>256</v>
      </c>
      <c r="D33" s="248"/>
      <c r="E33" s="248"/>
      <c r="F33" s="248"/>
      <c r="G33" s="248"/>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21"/>
      <c r="B34" s="222"/>
      <c r="C34" s="254" t="s">
        <v>257</v>
      </c>
      <c r="D34" s="248"/>
      <c r="E34" s="248"/>
      <c r="F34" s="248"/>
      <c r="G34" s="248"/>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21"/>
      <c r="B35" s="222"/>
      <c r="C35" s="254" t="s">
        <v>258</v>
      </c>
      <c r="D35" s="248"/>
      <c r="E35" s="248"/>
      <c r="F35" s="248"/>
      <c r="G35" s="248"/>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21"/>
      <c r="B36" s="222"/>
      <c r="C36" s="254" t="s">
        <v>259</v>
      </c>
      <c r="D36" s="248"/>
      <c r="E36" s="248"/>
      <c r="F36" s="248"/>
      <c r="G36" s="248"/>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21"/>
      <c r="B37" s="222"/>
      <c r="C37" s="252" t="s">
        <v>264</v>
      </c>
      <c r="D37" s="228"/>
      <c r="E37" s="229">
        <v>27</v>
      </c>
      <c r="F37" s="224"/>
      <c r="G37" s="224"/>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174</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21"/>
      <c r="B38" s="222"/>
      <c r="C38" s="253"/>
      <c r="D38" s="246"/>
      <c r="E38" s="246"/>
      <c r="F38" s="246"/>
      <c r="G38" s="246"/>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3"/>
      <c r="B39" s="4"/>
      <c r="C39" s="255"/>
      <c r="D39" s="6"/>
      <c r="E39" s="3"/>
      <c r="F39" s="3"/>
      <c r="G39" s="3"/>
      <c r="H39" s="3"/>
      <c r="I39" s="3"/>
      <c r="J39" s="3"/>
      <c r="K39" s="3"/>
      <c r="L39" s="3"/>
      <c r="M39" s="3"/>
      <c r="N39" s="3"/>
      <c r="O39" s="3"/>
      <c r="P39" s="3"/>
      <c r="Q39" s="3"/>
      <c r="R39" s="3"/>
      <c r="S39" s="3"/>
      <c r="T39" s="3"/>
      <c r="U39" s="3"/>
      <c r="V39" s="3"/>
      <c r="W39" s="3"/>
      <c r="X39" s="3"/>
      <c r="Y39" s="3"/>
      <c r="AE39">
        <v>15</v>
      </c>
      <c r="AF39">
        <v>21</v>
      </c>
      <c r="AG39" t="s">
        <v>147</v>
      </c>
    </row>
    <row r="40" spans="1:60" x14ac:dyDescent="0.2">
      <c r="A40" s="216"/>
      <c r="B40" s="217" t="s">
        <v>29</v>
      </c>
      <c r="C40" s="256"/>
      <c r="D40" s="218"/>
      <c r="E40" s="219"/>
      <c r="F40" s="219"/>
      <c r="G40" s="237">
        <f>G8</f>
        <v>0</v>
      </c>
      <c r="H40" s="3"/>
      <c r="I40" s="3"/>
      <c r="J40" s="3"/>
      <c r="K40" s="3"/>
      <c r="L40" s="3"/>
      <c r="M40" s="3"/>
      <c r="N40" s="3"/>
      <c r="O40" s="3"/>
      <c r="P40" s="3"/>
      <c r="Q40" s="3"/>
      <c r="R40" s="3"/>
      <c r="S40" s="3"/>
      <c r="T40" s="3"/>
      <c r="U40" s="3"/>
      <c r="V40" s="3"/>
      <c r="W40" s="3"/>
      <c r="X40" s="3"/>
      <c r="Y40" s="3"/>
      <c r="AE40">
        <f>SUMIF(L7:L38,AE39,G7:G38)</f>
        <v>0</v>
      </c>
      <c r="AF40">
        <f>SUMIF(L7:L38,AF39,G7:G38)</f>
        <v>0</v>
      </c>
      <c r="AG40" t="s">
        <v>241</v>
      </c>
    </row>
    <row r="41" spans="1:60" x14ac:dyDescent="0.2">
      <c r="C41" s="257"/>
      <c r="D41" s="10"/>
      <c r="AG41" t="s">
        <v>242</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Cfu/y5enlUWdneVySd3KtQIhUgQfvXAxcX025X4VW3K/92z6j3YTx7VljV6Efd+82XO9J3gf71QLt5ZEn158g==" saltValue="pG5dxSll53A9Kn+D9HuXlg==" spinCount="100000" sheet="1" formatRows="0"/>
  <mergeCells count="28">
    <mergeCell ref="C34:G34"/>
    <mergeCell ref="C35:G35"/>
    <mergeCell ref="C36:G36"/>
    <mergeCell ref="C38:G38"/>
    <mergeCell ref="C28:G28"/>
    <mergeCell ref="C29:G29"/>
    <mergeCell ref="C30:G30"/>
    <mergeCell ref="C31:G31"/>
    <mergeCell ref="C32:G32"/>
    <mergeCell ref="C33:G33"/>
    <mergeCell ref="C20:G20"/>
    <mergeCell ref="C21:G21"/>
    <mergeCell ref="C22:G22"/>
    <mergeCell ref="C23:G23"/>
    <mergeCell ref="C24:G24"/>
    <mergeCell ref="C26:G26"/>
    <mergeCell ref="C12:G12"/>
    <mergeCell ref="C14:G14"/>
    <mergeCell ref="C16:G16"/>
    <mergeCell ref="C17:G17"/>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B76E-CB0F-4B20-93FC-29EF2AE07ABD}">
  <sheetPr>
    <outlinePr summaryBelow="0"/>
  </sheetPr>
  <dimension ref="A1:AG5000"/>
  <sheetViews>
    <sheetView workbookViewId="0">
      <pane ySplit="7" topLeftCell="A8" activePane="bottomLeft" state="frozen"/>
      <selection pane="bottomLeft" sqref="A1:G1"/>
    </sheetView>
  </sheetViews>
  <sheetFormatPr defaultRowHeight="12.75"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33" ht="15.75" customHeight="1" x14ac:dyDescent="0.25">
      <c r="A1" s="195" t="s">
        <v>134</v>
      </c>
      <c r="B1" s="195"/>
      <c r="C1" s="195"/>
      <c r="D1" s="195"/>
      <c r="E1" s="195"/>
      <c r="F1" s="195"/>
      <c r="G1" s="195"/>
      <c r="AG1" t="s">
        <v>135</v>
      </c>
    </row>
    <row r="2" spans="1:33" ht="24.95" customHeight="1" x14ac:dyDescent="0.2">
      <c r="A2" s="196" t="s">
        <v>7</v>
      </c>
      <c r="B2" s="49" t="s">
        <v>44</v>
      </c>
      <c r="C2" s="199" t="s">
        <v>45</v>
      </c>
      <c r="D2" s="197"/>
      <c r="E2" s="197"/>
      <c r="F2" s="197"/>
      <c r="G2" s="198"/>
      <c r="AG2" t="s">
        <v>136</v>
      </c>
    </row>
    <row r="3" spans="1:33" ht="24.95" customHeight="1" x14ac:dyDescent="0.2">
      <c r="A3" s="196" t="s">
        <v>8</v>
      </c>
      <c r="B3" s="49" t="s">
        <v>48</v>
      </c>
      <c r="C3" s="199" t="s">
        <v>49</v>
      </c>
      <c r="D3" s="197"/>
      <c r="E3" s="197"/>
      <c r="F3" s="197"/>
      <c r="G3" s="198"/>
      <c r="AC3" s="174" t="s">
        <v>136</v>
      </c>
      <c r="AG3" t="s">
        <v>137</v>
      </c>
    </row>
    <row r="4" spans="1:33" ht="24.95" customHeight="1" x14ac:dyDescent="0.2">
      <c r="A4" s="200" t="s">
        <v>9</v>
      </c>
      <c r="B4" s="201" t="s">
        <v>50</v>
      </c>
      <c r="C4" s="202" t="s">
        <v>51</v>
      </c>
      <c r="D4" s="203"/>
      <c r="E4" s="203"/>
      <c r="F4" s="203"/>
      <c r="G4" s="204"/>
      <c r="AG4" t="s">
        <v>138</v>
      </c>
    </row>
    <row r="5" spans="1:33" x14ac:dyDescent="0.2">
      <c r="D5" s="10"/>
    </row>
    <row r="6" spans="1:33"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33" hidden="1" x14ac:dyDescent="0.2">
      <c r="A7" s="3"/>
      <c r="B7" s="4"/>
      <c r="C7" s="4"/>
      <c r="D7" s="213"/>
      <c r="E7" s="214"/>
      <c r="F7" s="215"/>
      <c r="G7" s="215"/>
      <c r="H7" s="215"/>
      <c r="I7" s="215"/>
      <c r="J7" s="215"/>
      <c r="K7" s="215"/>
      <c r="L7" s="215"/>
      <c r="M7" s="215"/>
      <c r="N7" s="214"/>
      <c r="O7" s="214"/>
      <c r="P7" s="214"/>
      <c r="Q7" s="214"/>
      <c r="R7" s="215"/>
      <c r="S7" s="215"/>
      <c r="T7" s="215"/>
      <c r="U7" s="215"/>
      <c r="V7" s="215"/>
      <c r="W7" s="215"/>
      <c r="X7" s="215"/>
      <c r="Y7" s="215"/>
    </row>
    <row r="8" spans="1:33" x14ac:dyDescent="0.2">
      <c r="A8" s="3"/>
      <c r="B8" s="4"/>
      <c r="C8" s="255"/>
      <c r="D8" s="213"/>
      <c r="E8" s="258"/>
      <c r="F8" s="258"/>
      <c r="G8" s="258"/>
      <c r="H8" s="258"/>
      <c r="I8" s="258"/>
      <c r="J8" s="258"/>
      <c r="K8" s="258"/>
      <c r="L8" s="258"/>
      <c r="M8" s="258"/>
      <c r="N8" s="258"/>
      <c r="O8" s="258"/>
      <c r="P8" s="258"/>
      <c r="Q8" s="258"/>
      <c r="R8" s="258"/>
      <c r="S8" s="258"/>
      <c r="T8" s="258"/>
      <c r="U8" s="258"/>
      <c r="V8" s="258"/>
      <c r="W8" s="258"/>
      <c r="X8" s="258"/>
      <c r="Y8" s="258"/>
      <c r="AE8">
        <v>15</v>
      </c>
      <c r="AF8">
        <v>21</v>
      </c>
      <c r="AG8" t="s">
        <v>147</v>
      </c>
    </row>
    <row r="9" spans="1:33" x14ac:dyDescent="0.2">
      <c r="A9" s="216"/>
      <c r="B9" s="217" t="s">
        <v>29</v>
      </c>
      <c r="C9" s="256"/>
      <c r="D9" s="218"/>
      <c r="E9" s="219"/>
      <c r="F9" s="219"/>
      <c r="G9" s="220"/>
      <c r="H9" s="3"/>
      <c r="I9" s="3"/>
      <c r="J9" s="3"/>
      <c r="K9" s="3"/>
      <c r="L9" s="3"/>
      <c r="M9" s="3"/>
      <c r="N9" s="3"/>
      <c r="O9" s="3"/>
      <c r="P9" s="3"/>
      <c r="Q9" s="3"/>
      <c r="R9" s="3"/>
      <c r="S9" s="3"/>
      <c r="T9" s="3"/>
      <c r="U9" s="3"/>
      <c r="V9" s="3"/>
      <c r="W9" s="3"/>
      <c r="X9" s="3"/>
      <c r="Y9" s="3"/>
      <c r="AE9">
        <f>SUMIF(L7:L7,AE8,G7:G7)</f>
        <v>0</v>
      </c>
      <c r="AF9">
        <f>SUMIF(L7:L7,AF8,G7:G7)</f>
        <v>0</v>
      </c>
      <c r="AG9" t="s">
        <v>241</v>
      </c>
    </row>
    <row r="10" spans="1:33" x14ac:dyDescent="0.2">
      <c r="C10" s="257"/>
      <c r="D10" s="10"/>
      <c r="AG10" t="s">
        <v>242</v>
      </c>
    </row>
    <row r="11" spans="1:33" x14ac:dyDescent="0.2">
      <c r="D11" s="10"/>
    </row>
    <row r="12" spans="1:33" x14ac:dyDescent="0.2">
      <c r="D12" s="10"/>
    </row>
    <row r="13" spans="1:33" x14ac:dyDescent="0.2">
      <c r="D13" s="10"/>
    </row>
    <row r="14" spans="1:33" x14ac:dyDescent="0.2">
      <c r="D14" s="10"/>
    </row>
    <row r="15" spans="1:33" x14ac:dyDescent="0.2">
      <c r="D15" s="10"/>
    </row>
    <row r="16" spans="1:33"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LdXWLBrPz7fxa3u/S+M9tocrvxl4wBOEtNHMsWocVpYCaH8xVHcmtVvQfCclJo8V3fwEGB+7bIhSy66Gu3dkw==" saltValue="oJFSFbjV3IhkRGHcpzCi+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39B8-392C-475E-A516-FE690189BFFD}">
  <sheetPr>
    <outlinePr summaryBelow="0"/>
  </sheetPr>
  <dimension ref="A1:AG5000"/>
  <sheetViews>
    <sheetView workbookViewId="0">
      <pane ySplit="7" topLeftCell="A8" activePane="bottomLeft" state="frozen"/>
      <selection pane="bottomLeft" sqref="A1:G1"/>
    </sheetView>
  </sheetViews>
  <sheetFormatPr defaultRowHeight="12.75"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33" ht="15.75" customHeight="1" x14ac:dyDescent="0.25">
      <c r="A1" s="195" t="s">
        <v>134</v>
      </c>
      <c r="B1" s="195"/>
      <c r="C1" s="195"/>
      <c r="D1" s="195"/>
      <c r="E1" s="195"/>
      <c r="F1" s="195"/>
      <c r="G1" s="195"/>
      <c r="AG1" t="s">
        <v>135</v>
      </c>
    </row>
    <row r="2" spans="1:33" ht="24.95" customHeight="1" x14ac:dyDescent="0.2">
      <c r="A2" s="196" t="s">
        <v>7</v>
      </c>
      <c r="B2" s="49" t="s">
        <v>44</v>
      </c>
      <c r="C2" s="199" t="s">
        <v>45</v>
      </c>
      <c r="D2" s="197"/>
      <c r="E2" s="197"/>
      <c r="F2" s="197"/>
      <c r="G2" s="198"/>
      <c r="AG2" t="s">
        <v>136</v>
      </c>
    </row>
    <row r="3" spans="1:33" ht="24.95" customHeight="1" x14ac:dyDescent="0.2">
      <c r="A3" s="196" t="s">
        <v>8</v>
      </c>
      <c r="B3" s="49" t="s">
        <v>48</v>
      </c>
      <c r="C3" s="199" t="s">
        <v>49</v>
      </c>
      <c r="D3" s="197"/>
      <c r="E3" s="197"/>
      <c r="F3" s="197"/>
      <c r="G3" s="198"/>
      <c r="AC3" s="174" t="s">
        <v>136</v>
      </c>
      <c r="AG3" t="s">
        <v>137</v>
      </c>
    </row>
    <row r="4" spans="1:33" ht="24.95" customHeight="1" x14ac:dyDescent="0.2">
      <c r="A4" s="200" t="s">
        <v>9</v>
      </c>
      <c r="B4" s="201" t="s">
        <v>62</v>
      </c>
      <c r="C4" s="202" t="s">
        <v>63</v>
      </c>
      <c r="D4" s="203"/>
      <c r="E4" s="203"/>
      <c r="F4" s="203"/>
      <c r="G4" s="204"/>
      <c r="AG4" t="s">
        <v>138</v>
      </c>
    </row>
    <row r="5" spans="1:33" x14ac:dyDescent="0.2">
      <c r="D5" s="10"/>
    </row>
    <row r="6" spans="1:33"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33" hidden="1" x14ac:dyDescent="0.2">
      <c r="A7" s="3"/>
      <c r="B7" s="4"/>
      <c r="C7" s="4"/>
      <c r="D7" s="213"/>
      <c r="E7" s="214"/>
      <c r="F7" s="215"/>
      <c r="G7" s="215"/>
      <c r="H7" s="215"/>
      <c r="I7" s="215"/>
      <c r="J7" s="215"/>
      <c r="K7" s="215"/>
      <c r="L7" s="215"/>
      <c r="M7" s="215"/>
      <c r="N7" s="214"/>
      <c r="O7" s="214"/>
      <c r="P7" s="214"/>
      <c r="Q7" s="214"/>
      <c r="R7" s="215"/>
      <c r="S7" s="215"/>
      <c r="T7" s="215"/>
      <c r="U7" s="215"/>
      <c r="V7" s="215"/>
      <c r="W7" s="215"/>
      <c r="X7" s="215"/>
      <c r="Y7" s="215"/>
    </row>
    <row r="8" spans="1:33" x14ac:dyDescent="0.2">
      <c r="A8" s="3"/>
      <c r="B8" s="4"/>
      <c r="C8" s="255"/>
      <c r="D8" s="213"/>
      <c r="E8" s="258"/>
      <c r="F8" s="258"/>
      <c r="G8" s="258"/>
      <c r="H8" s="258"/>
      <c r="I8" s="258"/>
      <c r="J8" s="258"/>
      <c r="K8" s="258"/>
      <c r="L8" s="258"/>
      <c r="M8" s="258"/>
      <c r="N8" s="258"/>
      <c r="O8" s="258"/>
      <c r="P8" s="258"/>
      <c r="Q8" s="258"/>
      <c r="R8" s="258"/>
      <c r="S8" s="258"/>
      <c r="T8" s="258"/>
      <c r="U8" s="258"/>
      <c r="V8" s="258"/>
      <c r="W8" s="258"/>
      <c r="X8" s="258"/>
      <c r="Y8" s="258"/>
      <c r="AE8">
        <v>15</v>
      </c>
      <c r="AF8">
        <v>21</v>
      </c>
      <c r="AG8" t="s">
        <v>147</v>
      </c>
    </row>
    <row r="9" spans="1:33" x14ac:dyDescent="0.2">
      <c r="A9" s="216"/>
      <c r="B9" s="217" t="s">
        <v>29</v>
      </c>
      <c r="C9" s="256"/>
      <c r="D9" s="218"/>
      <c r="E9" s="219"/>
      <c r="F9" s="219"/>
      <c r="G9" s="220"/>
      <c r="H9" s="3"/>
      <c r="I9" s="3"/>
      <c r="J9" s="3"/>
      <c r="K9" s="3"/>
      <c r="L9" s="3"/>
      <c r="M9" s="3"/>
      <c r="N9" s="3"/>
      <c r="O9" s="3"/>
      <c r="P9" s="3"/>
      <c r="Q9" s="3"/>
      <c r="R9" s="3"/>
      <c r="S9" s="3"/>
      <c r="T9" s="3"/>
      <c r="U9" s="3"/>
      <c r="V9" s="3"/>
      <c r="W9" s="3"/>
      <c r="X9" s="3"/>
      <c r="Y9" s="3"/>
      <c r="AE9">
        <f>SUMIF(L7:L7,AE8,G7:G7)</f>
        <v>0</v>
      </c>
      <c r="AF9">
        <f>SUMIF(L7:L7,AF8,G7:G7)</f>
        <v>0</v>
      </c>
      <c r="AG9" t="s">
        <v>241</v>
      </c>
    </row>
    <row r="10" spans="1:33" x14ac:dyDescent="0.2">
      <c r="C10" s="257"/>
      <c r="D10" s="10"/>
      <c r="AG10" t="s">
        <v>242</v>
      </c>
    </row>
    <row r="11" spans="1:33" x14ac:dyDescent="0.2">
      <c r="D11" s="10"/>
    </row>
    <row r="12" spans="1:33" x14ac:dyDescent="0.2">
      <c r="D12" s="10"/>
    </row>
    <row r="13" spans="1:33" x14ac:dyDescent="0.2">
      <c r="D13" s="10"/>
    </row>
    <row r="14" spans="1:33" x14ac:dyDescent="0.2">
      <c r="D14" s="10"/>
    </row>
    <row r="15" spans="1:33" x14ac:dyDescent="0.2">
      <c r="D15" s="10"/>
    </row>
    <row r="16" spans="1:33"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sze59BoSbiEQUWsPRyez1WmQDQp+vAZqo6ex0MKiS3Xmm213yheK8LJorz1EwRcKR3H/BPyyDnod0okqVIQEQ==" saltValue="dsu7WsT9g4QZgU6fMwOF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13D3-7C36-44A7-AD28-2FCCB7A563D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56</v>
      </c>
      <c r="C4" s="202" t="s">
        <v>57</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SUMIF(AG9:AG61,"&lt;&gt;NOR",G9:G61)</f>
        <v>0</v>
      </c>
      <c r="H8" s="235"/>
      <c r="I8" s="235">
        <f>SUM(I9:I61)</f>
        <v>0</v>
      </c>
      <c r="J8" s="235"/>
      <c r="K8" s="235">
        <f>SUM(K9:K61)</f>
        <v>0</v>
      </c>
      <c r="L8" s="235"/>
      <c r="M8" s="235">
        <f>SUM(M9:M61)</f>
        <v>0</v>
      </c>
      <c r="N8" s="234"/>
      <c r="O8" s="234">
        <f>SUM(O9:O61)</f>
        <v>0</v>
      </c>
      <c r="P8" s="234"/>
      <c r="Q8" s="234">
        <f>SUM(Q9:Q61)</f>
        <v>0</v>
      </c>
      <c r="R8" s="235"/>
      <c r="S8" s="235"/>
      <c r="T8" s="236"/>
      <c r="U8" s="230"/>
      <c r="V8" s="230">
        <f>SUM(V9:V61)</f>
        <v>0</v>
      </c>
      <c r="W8" s="230"/>
      <c r="X8" s="230"/>
      <c r="Y8" s="230"/>
      <c r="AG8" t="s">
        <v>162</v>
      </c>
    </row>
    <row r="9" spans="1:60" outlineLevel="1" x14ac:dyDescent="0.2">
      <c r="A9" s="238">
        <v>1</v>
      </c>
      <c r="B9" s="239" t="s">
        <v>265</v>
      </c>
      <c r="C9" s="250" t="s">
        <v>164</v>
      </c>
      <c r="D9" s="240" t="s">
        <v>183</v>
      </c>
      <c r="E9" s="241">
        <v>481.33</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166</v>
      </c>
      <c r="T9" s="244" t="s">
        <v>167</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1" t="s">
        <v>171</v>
      </c>
      <c r="D10" s="245"/>
      <c r="E10" s="245"/>
      <c r="F10" s="245"/>
      <c r="G10" s="245"/>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2" t="s">
        <v>266</v>
      </c>
      <c r="D11" s="228"/>
      <c r="E11" s="229">
        <v>481.33</v>
      </c>
      <c r="F11" s="224"/>
      <c r="G11" s="224"/>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21"/>
      <c r="B12" s="222"/>
      <c r="C12" s="253"/>
      <c r="D12" s="246"/>
      <c r="E12" s="246"/>
      <c r="F12" s="246"/>
      <c r="G12" s="246"/>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8">
        <v>2</v>
      </c>
      <c r="B13" s="239" t="s">
        <v>267</v>
      </c>
      <c r="C13" s="250" t="s">
        <v>268</v>
      </c>
      <c r="D13" s="240" t="s">
        <v>183</v>
      </c>
      <c r="E13" s="241">
        <v>517.154</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166</v>
      </c>
      <c r="T13" s="244" t="s">
        <v>184</v>
      </c>
      <c r="U13" s="224">
        <v>0</v>
      </c>
      <c r="V13" s="224">
        <f>ROUND(E13*U13,2)</f>
        <v>0</v>
      </c>
      <c r="W13" s="224"/>
      <c r="X13" s="224" t="s">
        <v>168</v>
      </c>
      <c r="Y13" s="224" t="s">
        <v>169</v>
      </c>
      <c r="Z13" s="210"/>
      <c r="AA13" s="210"/>
      <c r="AB13" s="210"/>
      <c r="AC13" s="210"/>
      <c r="AD13" s="210"/>
      <c r="AE13" s="210"/>
      <c r="AF13" s="210"/>
      <c r="AG13" s="210" t="s">
        <v>170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1" t="s">
        <v>236</v>
      </c>
      <c r="D14" s="245"/>
      <c r="E14" s="245"/>
      <c r="F14" s="245"/>
      <c r="G14" s="245"/>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21"/>
      <c r="B15" s="222"/>
      <c r="C15" s="254" t="s">
        <v>269</v>
      </c>
      <c r="D15" s="248"/>
      <c r="E15" s="248"/>
      <c r="F15" s="248"/>
      <c r="G15" s="248"/>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21"/>
      <c r="B16" s="222"/>
      <c r="C16" s="254" t="s">
        <v>270</v>
      </c>
      <c r="D16" s="248"/>
      <c r="E16" s="248"/>
      <c r="F16" s="248"/>
      <c r="G16" s="248"/>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21"/>
      <c r="B17" s="222"/>
      <c r="C17" s="254" t="s">
        <v>271</v>
      </c>
      <c r="D17" s="248"/>
      <c r="E17" s="248"/>
      <c r="F17" s="248"/>
      <c r="G17" s="248"/>
      <c r="H17" s="224"/>
      <c r="I17" s="224"/>
      <c r="J17" s="224"/>
      <c r="K17" s="224"/>
      <c r="L17" s="224"/>
      <c r="M17" s="224"/>
      <c r="N17" s="223"/>
      <c r="O17" s="223"/>
      <c r="P17" s="223"/>
      <c r="Q17" s="223"/>
      <c r="R17" s="224"/>
      <c r="S17" s="224"/>
      <c r="T17" s="224"/>
      <c r="U17" s="224"/>
      <c r="V17" s="224"/>
      <c r="W17" s="224"/>
      <c r="X17" s="224"/>
      <c r="Y17" s="224"/>
      <c r="Z17" s="210"/>
      <c r="AA17" s="210"/>
      <c r="AB17" s="210"/>
      <c r="AC17" s="210"/>
      <c r="AD17" s="210"/>
      <c r="AE17" s="210"/>
      <c r="AF17" s="210"/>
      <c r="AG17" s="210" t="s">
        <v>172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21"/>
      <c r="B18" s="222"/>
      <c r="C18" s="254" t="s">
        <v>272</v>
      </c>
      <c r="D18" s="248"/>
      <c r="E18" s="248"/>
      <c r="F18" s="248"/>
      <c r="G18" s="248"/>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172</v>
      </c>
      <c r="AH18" s="210"/>
      <c r="AI18" s="210"/>
      <c r="AJ18" s="210"/>
      <c r="AK18" s="210"/>
      <c r="AL18" s="210"/>
      <c r="AM18" s="210"/>
      <c r="AN18" s="210"/>
      <c r="AO18" s="210"/>
      <c r="AP18" s="210"/>
      <c r="AQ18" s="210"/>
      <c r="AR18" s="210"/>
      <c r="AS18" s="210"/>
      <c r="AT18" s="210"/>
      <c r="AU18" s="210"/>
      <c r="AV18" s="210"/>
      <c r="AW18" s="210"/>
      <c r="AX18" s="210"/>
      <c r="AY18" s="210"/>
      <c r="AZ18" s="210"/>
      <c r="BA18" s="247" t="str">
        <f>C18</f>
        <v>- ztížení vykopávek v blízkosti podzemního vedení, konstrukcí a objektů vč. jejich dočasného zajištění</v>
      </c>
      <c r="BB18" s="210"/>
      <c r="BC18" s="210"/>
      <c r="BD18" s="210"/>
      <c r="BE18" s="210"/>
      <c r="BF18" s="210"/>
      <c r="BG18" s="210"/>
      <c r="BH18" s="210"/>
    </row>
    <row r="19" spans="1:60" outlineLevel="3" x14ac:dyDescent="0.2">
      <c r="A19" s="221"/>
      <c r="B19" s="222"/>
      <c r="C19" s="254" t="s">
        <v>273</v>
      </c>
      <c r="D19" s="248"/>
      <c r="E19" s="248"/>
      <c r="F19" s="248"/>
      <c r="G19" s="248"/>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21"/>
      <c r="B20" s="222"/>
      <c r="C20" s="254" t="s">
        <v>274</v>
      </c>
      <c r="D20" s="248"/>
      <c r="E20" s="248"/>
      <c r="F20" s="248"/>
      <c r="G20" s="248"/>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21"/>
      <c r="B21" s="222"/>
      <c r="C21" s="254" t="s">
        <v>275</v>
      </c>
      <c r="D21" s="248"/>
      <c r="E21" s="248"/>
      <c r="F21" s="248"/>
      <c r="G21" s="248"/>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21"/>
      <c r="B22" s="222"/>
      <c r="C22" s="254" t="s">
        <v>276</v>
      </c>
      <c r="D22" s="248"/>
      <c r="E22" s="248"/>
      <c r="F22" s="248"/>
      <c r="G22" s="248"/>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47" t="str">
        <f>C22</f>
        <v>- čerpání vody vč. čerpacích jímek, potrubí a pohotovostní čerpací soupravy (viz ustanovení k pol. 1151,2)</v>
      </c>
      <c r="BB22" s="210"/>
      <c r="BC22" s="210"/>
      <c r="BD22" s="210"/>
      <c r="BE22" s="210"/>
      <c r="BF22" s="210"/>
      <c r="BG22" s="210"/>
      <c r="BH22" s="210"/>
    </row>
    <row r="23" spans="1:60" outlineLevel="3" x14ac:dyDescent="0.2">
      <c r="A23" s="221"/>
      <c r="B23" s="222"/>
      <c r="C23" s="254" t="s">
        <v>277</v>
      </c>
      <c r="D23" s="248"/>
      <c r="E23" s="248"/>
      <c r="F23" s="248"/>
      <c r="G23" s="248"/>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21"/>
      <c r="B24" s="222"/>
      <c r="C24" s="254" t="s">
        <v>278</v>
      </c>
      <c r="D24" s="248"/>
      <c r="E24" s="248"/>
      <c r="F24" s="248"/>
      <c r="G24" s="248"/>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21"/>
      <c r="B25" s="222"/>
      <c r="C25" s="254" t="s">
        <v>279</v>
      </c>
      <c r="D25" s="248"/>
      <c r="E25" s="248"/>
      <c r="F25" s="248"/>
      <c r="G25" s="248"/>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21"/>
      <c r="B26" s="222"/>
      <c r="C26" s="254" t="s">
        <v>280</v>
      </c>
      <c r="D26" s="248"/>
      <c r="E26" s="248"/>
      <c r="F26" s="248"/>
      <c r="G26" s="248"/>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172</v>
      </c>
      <c r="AH26" s="210"/>
      <c r="AI26" s="210"/>
      <c r="AJ26" s="210"/>
      <c r="AK26" s="210"/>
      <c r="AL26" s="210"/>
      <c r="AM26" s="210"/>
      <c r="AN26" s="210"/>
      <c r="AO26" s="210"/>
      <c r="AP26" s="210"/>
      <c r="AQ26" s="210"/>
      <c r="AR26" s="210"/>
      <c r="AS26" s="210"/>
      <c r="AT26" s="210"/>
      <c r="AU26" s="210"/>
      <c r="AV26" s="210"/>
      <c r="AW26" s="210"/>
      <c r="AX26" s="210"/>
      <c r="AY26" s="210"/>
      <c r="AZ26" s="210"/>
      <c r="BA26" s="247" t="str">
        <f>C26</f>
        <v>- svahování a přesvah. svahů do konečného tvaru, výměna hornin v podloží a v pláni znehodnocené klimatickými vlivy</v>
      </c>
      <c r="BB26" s="210"/>
      <c r="BC26" s="210"/>
      <c r="BD26" s="210"/>
      <c r="BE26" s="210"/>
      <c r="BF26" s="210"/>
      <c r="BG26" s="210"/>
      <c r="BH26" s="210"/>
    </row>
    <row r="27" spans="1:60" outlineLevel="3" x14ac:dyDescent="0.2">
      <c r="A27" s="221"/>
      <c r="B27" s="222"/>
      <c r="C27" s="254" t="s">
        <v>281</v>
      </c>
      <c r="D27" s="248"/>
      <c r="E27" s="248"/>
      <c r="F27" s="248"/>
      <c r="G27" s="248"/>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21"/>
      <c r="B28" s="222"/>
      <c r="C28" s="254" t="s">
        <v>282</v>
      </c>
      <c r="D28" s="248"/>
      <c r="E28" s="248"/>
      <c r="F28" s="248"/>
      <c r="G28" s="248"/>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21"/>
      <c r="B29" s="222"/>
      <c r="C29" s="254" t="s">
        <v>283</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21"/>
      <c r="B30" s="222"/>
      <c r="C30" s="254" t="s">
        <v>284</v>
      </c>
      <c r="D30" s="248"/>
      <c r="E30" s="248"/>
      <c r="F30" s="248"/>
      <c r="G30" s="248"/>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21"/>
      <c r="B31" s="222"/>
      <c r="C31" s="254" t="s">
        <v>285</v>
      </c>
      <c r="D31" s="248"/>
      <c r="E31" s="248"/>
      <c r="F31" s="248"/>
      <c r="G31" s="248"/>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21"/>
      <c r="B32" s="222"/>
      <c r="C32" s="254" t="s">
        <v>286</v>
      </c>
      <c r="D32" s="248"/>
      <c r="E32" s="248"/>
      <c r="F32" s="248"/>
      <c r="G32" s="248"/>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21"/>
      <c r="B33" s="222"/>
      <c r="C33" s="254" t="s">
        <v>287</v>
      </c>
      <c r="D33" s="248"/>
      <c r="E33" s="248"/>
      <c r="F33" s="248"/>
      <c r="G33" s="248"/>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21"/>
      <c r="B34" s="222"/>
      <c r="C34" s="254" t="s">
        <v>288</v>
      </c>
      <c r="D34" s="248"/>
      <c r="E34" s="248"/>
      <c r="F34" s="248"/>
      <c r="G34" s="248"/>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3" x14ac:dyDescent="0.2">
      <c r="A35" s="221"/>
      <c r="B35" s="222"/>
      <c r="C35" s="254" t="s">
        <v>289</v>
      </c>
      <c r="D35" s="248"/>
      <c r="E35" s="248"/>
      <c r="F35" s="248"/>
      <c r="G35" s="248"/>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172</v>
      </c>
      <c r="AH35" s="210"/>
      <c r="AI35" s="210"/>
      <c r="AJ35" s="210"/>
      <c r="AK35" s="210"/>
      <c r="AL35" s="210"/>
      <c r="AM35" s="210"/>
      <c r="AN35" s="210"/>
      <c r="AO35" s="210"/>
      <c r="AP35" s="210"/>
      <c r="AQ35" s="210"/>
      <c r="AR35" s="210"/>
      <c r="AS35" s="210"/>
      <c r="AT35" s="210"/>
      <c r="AU35" s="210"/>
      <c r="AV35" s="210"/>
      <c r="AW35" s="210"/>
      <c r="AX35" s="210"/>
      <c r="AY35" s="210"/>
      <c r="AZ35" s="210"/>
      <c r="BA35" s="247" t="str">
        <f>C35</f>
        <v>- veškeré pomocné konstrukce umožňující provedení vykopávky (příjezdy, sjezdy, nájezdy, lešení, podpěr. konstr., přemostění, zpevněné plochy, zakrytí a pod.)</v>
      </c>
      <c r="BB35" s="210"/>
      <c r="BC35" s="210"/>
      <c r="BD35" s="210"/>
      <c r="BE35" s="210"/>
      <c r="BF35" s="210"/>
      <c r="BG35" s="210"/>
      <c r="BH35" s="210"/>
    </row>
    <row r="36" spans="1:60" outlineLevel="3" x14ac:dyDescent="0.2">
      <c r="A36" s="221"/>
      <c r="B36" s="222"/>
      <c r="C36" s="254" t="s">
        <v>290</v>
      </c>
      <c r="D36" s="248"/>
      <c r="E36" s="248"/>
      <c r="F36" s="248"/>
      <c r="G36" s="248"/>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172</v>
      </c>
      <c r="AH36" s="210"/>
      <c r="AI36" s="210"/>
      <c r="AJ36" s="210"/>
      <c r="AK36" s="210"/>
      <c r="AL36" s="210"/>
      <c r="AM36" s="210"/>
      <c r="AN36" s="210"/>
      <c r="AO36" s="210"/>
      <c r="AP36" s="210"/>
      <c r="AQ36" s="210"/>
      <c r="AR36" s="210"/>
      <c r="AS36" s="210"/>
      <c r="AT36" s="210"/>
      <c r="AU36" s="210"/>
      <c r="AV36" s="210"/>
      <c r="AW36" s="210"/>
      <c r="AX36" s="210"/>
      <c r="AY36" s="210"/>
      <c r="AZ36" s="210"/>
      <c r="BA36" s="247" t="str">
        <f>C36</f>
        <v>- nezahrnuje uložení zeminy (na skládku, do násypu) ani poplatky za skládku, vykazují se v položce č.0141**</v>
      </c>
      <c r="BB36" s="210"/>
      <c r="BC36" s="210"/>
      <c r="BD36" s="210"/>
      <c r="BE36" s="210"/>
      <c r="BF36" s="210"/>
      <c r="BG36" s="210"/>
      <c r="BH36" s="210"/>
    </row>
    <row r="37" spans="1:60" outlineLevel="2" x14ac:dyDescent="0.2">
      <c r="A37" s="221"/>
      <c r="B37" s="222"/>
      <c r="C37" s="252" t="s">
        <v>291</v>
      </c>
      <c r="D37" s="228"/>
      <c r="E37" s="229">
        <v>103.664</v>
      </c>
      <c r="F37" s="224"/>
      <c r="G37" s="224"/>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174</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3" x14ac:dyDescent="0.2">
      <c r="A38" s="221"/>
      <c r="B38" s="222"/>
      <c r="C38" s="252" t="s">
        <v>292</v>
      </c>
      <c r="D38" s="228"/>
      <c r="E38" s="229">
        <v>413.49</v>
      </c>
      <c r="F38" s="224"/>
      <c r="G38" s="224"/>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174</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21"/>
      <c r="B39" s="222"/>
      <c r="C39" s="253"/>
      <c r="D39" s="246"/>
      <c r="E39" s="246"/>
      <c r="F39" s="246"/>
      <c r="G39" s="246"/>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8">
        <v>3</v>
      </c>
      <c r="B40" s="239" t="s">
        <v>293</v>
      </c>
      <c r="C40" s="250" t="s">
        <v>294</v>
      </c>
      <c r="D40" s="240" t="s">
        <v>183</v>
      </c>
      <c r="E40" s="241">
        <v>97.2</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c r="S40" s="243" t="s">
        <v>166</v>
      </c>
      <c r="T40" s="244" t="s">
        <v>184</v>
      </c>
      <c r="U40" s="224">
        <v>0</v>
      </c>
      <c r="V40" s="224">
        <f>ROUND(E40*U40,2)</f>
        <v>0</v>
      </c>
      <c r="W40" s="224"/>
      <c r="X40" s="224" t="s">
        <v>168</v>
      </c>
      <c r="Y40" s="224" t="s">
        <v>169</v>
      </c>
      <c r="Z40" s="210"/>
      <c r="AA40" s="210"/>
      <c r="AB40" s="210"/>
      <c r="AC40" s="210"/>
      <c r="AD40" s="210"/>
      <c r="AE40" s="210"/>
      <c r="AF40" s="210"/>
      <c r="AG40" s="210" t="s">
        <v>170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21"/>
      <c r="B41" s="222"/>
      <c r="C41" s="251" t="s">
        <v>236</v>
      </c>
      <c r="D41" s="245"/>
      <c r="E41" s="245"/>
      <c r="F41" s="245"/>
      <c r="G41" s="245"/>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21"/>
      <c r="B42" s="222"/>
      <c r="C42" s="254" t="s">
        <v>295</v>
      </c>
      <c r="D42" s="248"/>
      <c r="E42" s="248"/>
      <c r="F42" s="248"/>
      <c r="G42" s="248"/>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3" x14ac:dyDescent="0.2">
      <c r="A43" s="221"/>
      <c r="B43" s="222"/>
      <c r="C43" s="254" t="s">
        <v>296</v>
      </c>
      <c r="D43" s="248"/>
      <c r="E43" s="248"/>
      <c r="F43" s="248"/>
      <c r="G43" s="248"/>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172</v>
      </c>
      <c r="AH43" s="210"/>
      <c r="AI43" s="210"/>
      <c r="AJ43" s="210"/>
      <c r="AK43" s="210"/>
      <c r="AL43" s="210"/>
      <c r="AM43" s="210"/>
      <c r="AN43" s="210"/>
      <c r="AO43" s="210"/>
      <c r="AP43" s="210"/>
      <c r="AQ43" s="210"/>
      <c r="AR43" s="210"/>
      <c r="AS43" s="210"/>
      <c r="AT43" s="210"/>
      <c r="AU43" s="210"/>
      <c r="AV43" s="210"/>
      <c r="AW43" s="210"/>
      <c r="AX43" s="210"/>
      <c r="AY43" s="210"/>
      <c r="AZ43" s="210"/>
      <c r="BA43" s="247" t="str">
        <f>C43</f>
        <v>- úprava  ukládaného  materiálu  vlhčením,  tříděním,  promícháním  nebo  vysoušením,  příp. jiné úpravy za účelem zlepšení jeho  mech. vlastností</v>
      </c>
      <c r="BB43" s="210"/>
      <c r="BC43" s="210"/>
      <c r="BD43" s="210"/>
      <c r="BE43" s="210"/>
      <c r="BF43" s="210"/>
      <c r="BG43" s="210"/>
      <c r="BH43" s="210"/>
    </row>
    <row r="44" spans="1:60" outlineLevel="3" x14ac:dyDescent="0.2">
      <c r="A44" s="221"/>
      <c r="B44" s="222"/>
      <c r="C44" s="254" t="s">
        <v>401</v>
      </c>
      <c r="D44" s="248"/>
      <c r="E44" s="248"/>
      <c r="F44" s="248"/>
      <c r="G44" s="248"/>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21"/>
      <c r="B45" s="222"/>
      <c r="C45" s="254" t="s">
        <v>297</v>
      </c>
      <c r="D45" s="248"/>
      <c r="E45" s="248"/>
      <c r="F45" s="248"/>
      <c r="G45" s="248"/>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21"/>
      <c r="B46" s="222"/>
      <c r="C46" s="254" t="s">
        <v>298</v>
      </c>
      <c r="D46" s="248"/>
      <c r="E46" s="248"/>
      <c r="F46" s="248"/>
      <c r="G46" s="248"/>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21"/>
      <c r="B47" s="222"/>
      <c r="C47" s="254" t="s">
        <v>299</v>
      </c>
      <c r="D47" s="248"/>
      <c r="E47" s="248"/>
      <c r="F47" s="248"/>
      <c r="G47" s="248"/>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21"/>
      <c r="B48" s="222"/>
      <c r="C48" s="254" t="s">
        <v>300</v>
      </c>
      <c r="D48" s="248"/>
      <c r="E48" s="248"/>
      <c r="F48" s="248"/>
      <c r="G48" s="248"/>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21"/>
      <c r="B49" s="222"/>
      <c r="C49" s="254" t="s">
        <v>301</v>
      </c>
      <c r="D49" s="248"/>
      <c r="E49" s="248"/>
      <c r="F49" s="248"/>
      <c r="G49" s="248"/>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21"/>
      <c r="B50" s="222"/>
      <c r="C50" s="254" t="s">
        <v>302</v>
      </c>
      <c r="D50" s="248"/>
      <c r="E50" s="248"/>
      <c r="F50" s="248"/>
      <c r="G50" s="248"/>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21"/>
      <c r="B51" s="222"/>
      <c r="C51" s="254" t="s">
        <v>303</v>
      </c>
      <c r="D51" s="248"/>
      <c r="E51" s="248"/>
      <c r="F51" s="248"/>
      <c r="G51" s="248"/>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21"/>
      <c r="B52" s="222"/>
      <c r="C52" s="254" t="s">
        <v>304</v>
      </c>
      <c r="D52" s="248"/>
      <c r="E52" s="248"/>
      <c r="F52" s="248"/>
      <c r="G52" s="248"/>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21"/>
      <c r="B53" s="222"/>
      <c r="C53" s="254" t="s">
        <v>305</v>
      </c>
      <c r="D53" s="248"/>
      <c r="E53" s="248"/>
      <c r="F53" s="248"/>
      <c r="G53" s="248"/>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21"/>
      <c r="B54" s="222"/>
      <c r="C54" s="254" t="s">
        <v>306</v>
      </c>
      <c r="D54" s="248"/>
      <c r="E54" s="248"/>
      <c r="F54" s="248"/>
      <c r="G54" s="248"/>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21"/>
      <c r="B55" s="222"/>
      <c r="C55" s="254" t="s">
        <v>307</v>
      </c>
      <c r="D55" s="248"/>
      <c r="E55" s="248"/>
      <c r="F55" s="248"/>
      <c r="G55" s="248"/>
      <c r="H55" s="224"/>
      <c r="I55" s="224"/>
      <c r="J55" s="224"/>
      <c r="K55" s="224"/>
      <c r="L55" s="224"/>
      <c r="M55" s="224"/>
      <c r="N55" s="223"/>
      <c r="O55" s="223"/>
      <c r="P55" s="223"/>
      <c r="Q55" s="223"/>
      <c r="R55" s="224"/>
      <c r="S55" s="224"/>
      <c r="T55" s="224"/>
      <c r="U55" s="224"/>
      <c r="V55" s="224"/>
      <c r="W55" s="224"/>
      <c r="X55" s="224"/>
      <c r="Y55" s="224"/>
      <c r="Z55" s="210"/>
      <c r="AA55" s="210"/>
      <c r="AB55" s="210"/>
      <c r="AC55" s="210"/>
      <c r="AD55" s="210"/>
      <c r="AE55" s="210"/>
      <c r="AF55" s="210"/>
      <c r="AG55" s="210" t="s">
        <v>172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21"/>
      <c r="B56" s="222"/>
      <c r="C56" s="254" t="s">
        <v>308</v>
      </c>
      <c r="D56" s="248"/>
      <c r="E56" s="248"/>
      <c r="F56" s="248"/>
      <c r="G56" s="248"/>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21"/>
      <c r="B57" s="222"/>
      <c r="C57" s="254" t="s">
        <v>309</v>
      </c>
      <c r="D57" s="248"/>
      <c r="E57" s="248"/>
      <c r="F57" s="248"/>
      <c r="G57" s="248"/>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3" x14ac:dyDescent="0.2">
      <c r="A58" s="221"/>
      <c r="B58" s="222"/>
      <c r="C58" s="254" t="s">
        <v>310</v>
      </c>
      <c r="D58" s="248"/>
      <c r="E58" s="248"/>
      <c r="F58" s="248"/>
      <c r="G58" s="248"/>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172</v>
      </c>
      <c r="AH58" s="210"/>
      <c r="AI58" s="210"/>
      <c r="AJ58" s="210"/>
      <c r="AK58" s="210"/>
      <c r="AL58" s="210"/>
      <c r="AM58" s="210"/>
      <c r="AN58" s="210"/>
      <c r="AO58" s="210"/>
      <c r="AP58" s="210"/>
      <c r="AQ58" s="210"/>
      <c r="AR58" s="210"/>
      <c r="AS58" s="210"/>
      <c r="AT58" s="210"/>
      <c r="AU58" s="210"/>
      <c r="AV58" s="210"/>
      <c r="AW58" s="210"/>
      <c r="AX58" s="210"/>
      <c r="AY58" s="210"/>
      <c r="AZ58" s="210"/>
      <c r="BA58" s="247" t="str">
        <f>C58</f>
        <v>- veškeré  pomocné konstrukce umožňující provedení  zemní konstrukce  (příjezdy,  sjezdy,  nájezdy, lešení, podpěrné konstrukce, přemostění, zpevněné plochy, zakrytí a pod.)</v>
      </c>
      <c r="BB58" s="210"/>
      <c r="BC58" s="210"/>
      <c r="BD58" s="210"/>
      <c r="BE58" s="210"/>
      <c r="BF58" s="210"/>
      <c r="BG58" s="210"/>
      <c r="BH58" s="210"/>
    </row>
    <row r="59" spans="1:60" outlineLevel="3" x14ac:dyDescent="0.2">
      <c r="A59" s="221"/>
      <c r="B59" s="222"/>
      <c r="C59" s="254" t="s">
        <v>311</v>
      </c>
      <c r="D59" s="248"/>
      <c r="E59" s="248"/>
      <c r="F59" s="248"/>
      <c r="G59" s="248"/>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21"/>
      <c r="B60" s="222"/>
      <c r="C60" s="252" t="s">
        <v>312</v>
      </c>
      <c r="D60" s="228"/>
      <c r="E60" s="229">
        <v>97.2</v>
      </c>
      <c r="F60" s="224"/>
      <c r="G60" s="224"/>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174</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21"/>
      <c r="B61" s="222"/>
      <c r="C61" s="253"/>
      <c r="D61" s="246"/>
      <c r="E61" s="246"/>
      <c r="F61" s="246"/>
      <c r="G61" s="246"/>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x14ac:dyDescent="0.2">
      <c r="A62" s="231" t="s">
        <v>161</v>
      </c>
      <c r="B62" s="232" t="s">
        <v>104</v>
      </c>
      <c r="C62" s="249" t="s">
        <v>105</v>
      </c>
      <c r="D62" s="233"/>
      <c r="E62" s="234"/>
      <c r="F62" s="235"/>
      <c r="G62" s="235">
        <f>SUMIF(AG63:AG74,"&lt;&gt;NOR",G63:G74)</f>
        <v>0</v>
      </c>
      <c r="H62" s="235"/>
      <c r="I62" s="235">
        <f>SUM(I63:I74)</f>
        <v>0</v>
      </c>
      <c r="J62" s="235"/>
      <c r="K62" s="235">
        <f>SUM(K63:K74)</f>
        <v>0</v>
      </c>
      <c r="L62" s="235"/>
      <c r="M62" s="235">
        <f>SUM(M63:M74)</f>
        <v>0</v>
      </c>
      <c r="N62" s="234"/>
      <c r="O62" s="234">
        <f>SUM(O63:O74)</f>
        <v>0</v>
      </c>
      <c r="P62" s="234"/>
      <c r="Q62" s="234">
        <f>SUM(Q63:Q74)</f>
        <v>0</v>
      </c>
      <c r="R62" s="235"/>
      <c r="S62" s="235"/>
      <c r="T62" s="236"/>
      <c r="U62" s="230"/>
      <c r="V62" s="230">
        <f>SUM(V63:V74)</f>
        <v>0</v>
      </c>
      <c r="W62" s="230"/>
      <c r="X62" s="230"/>
      <c r="Y62" s="230"/>
      <c r="AG62" t="s">
        <v>162</v>
      </c>
    </row>
    <row r="63" spans="1:60" outlineLevel="1" x14ac:dyDescent="0.2">
      <c r="A63" s="238">
        <v>4</v>
      </c>
      <c r="B63" s="239" t="s">
        <v>313</v>
      </c>
      <c r="C63" s="250" t="s">
        <v>314</v>
      </c>
      <c r="D63" s="240" t="s">
        <v>178</v>
      </c>
      <c r="E63" s="241">
        <v>1458.6</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c r="S63" s="243" t="s">
        <v>166</v>
      </c>
      <c r="T63" s="244" t="s">
        <v>184</v>
      </c>
      <c r="U63" s="224">
        <v>0</v>
      </c>
      <c r="V63" s="224">
        <f>ROUND(E63*U63,2)</f>
        <v>0</v>
      </c>
      <c r="W63" s="224"/>
      <c r="X63" s="224" t="s">
        <v>168</v>
      </c>
      <c r="Y63" s="224" t="s">
        <v>169</v>
      </c>
      <c r="Z63" s="210"/>
      <c r="AA63" s="210"/>
      <c r="AB63" s="210"/>
      <c r="AC63" s="210"/>
      <c r="AD63" s="210"/>
      <c r="AE63" s="210"/>
      <c r="AF63" s="210"/>
      <c r="AG63" s="210" t="s">
        <v>170</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21"/>
      <c r="B64" s="222"/>
      <c r="C64" s="251" t="s">
        <v>227</v>
      </c>
      <c r="D64" s="245"/>
      <c r="E64" s="245"/>
      <c r="F64" s="245"/>
      <c r="G64" s="245"/>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21"/>
      <c r="B65" s="222"/>
      <c r="C65" s="254" t="s">
        <v>315</v>
      </c>
      <c r="D65" s="248"/>
      <c r="E65" s="248"/>
      <c r="F65" s="248"/>
      <c r="G65" s="248"/>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21"/>
      <c r="B66" s="222"/>
      <c r="C66" s="254" t="s">
        <v>316</v>
      </c>
      <c r="D66" s="248"/>
      <c r="E66" s="248"/>
      <c r="F66" s="248"/>
      <c r="G66" s="248"/>
      <c r="H66" s="224"/>
      <c r="I66" s="224"/>
      <c r="J66" s="224"/>
      <c r="K66" s="224"/>
      <c r="L66" s="224"/>
      <c r="M66" s="224"/>
      <c r="N66" s="223"/>
      <c r="O66" s="223"/>
      <c r="P66" s="223"/>
      <c r="Q66" s="223"/>
      <c r="R66" s="224"/>
      <c r="S66" s="224"/>
      <c r="T66" s="224"/>
      <c r="U66" s="224"/>
      <c r="V66" s="224"/>
      <c r="W66" s="224"/>
      <c r="X66" s="224"/>
      <c r="Y66" s="224"/>
      <c r="Z66" s="210"/>
      <c r="AA66" s="210"/>
      <c r="AB66" s="210"/>
      <c r="AC66" s="210"/>
      <c r="AD66" s="210"/>
      <c r="AE66" s="210"/>
      <c r="AF66" s="210"/>
      <c r="AG66" s="210" t="s">
        <v>172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21"/>
      <c r="B67" s="222"/>
      <c r="C67" s="254" t="s">
        <v>317</v>
      </c>
      <c r="D67" s="248"/>
      <c r="E67" s="248"/>
      <c r="F67" s="248"/>
      <c r="G67" s="248"/>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21"/>
      <c r="B68" s="222"/>
      <c r="C68" s="254" t="s">
        <v>318</v>
      </c>
      <c r="D68" s="248"/>
      <c r="E68" s="248"/>
      <c r="F68" s="248"/>
      <c r="G68" s="248"/>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21"/>
      <c r="B69" s="222"/>
      <c r="C69" s="254" t="s">
        <v>319</v>
      </c>
      <c r="D69" s="248"/>
      <c r="E69" s="248"/>
      <c r="F69" s="248"/>
      <c r="G69" s="248"/>
      <c r="H69" s="224"/>
      <c r="I69" s="224"/>
      <c r="J69" s="224"/>
      <c r="K69" s="224"/>
      <c r="L69" s="224"/>
      <c r="M69" s="224"/>
      <c r="N69" s="223"/>
      <c r="O69" s="223"/>
      <c r="P69" s="223"/>
      <c r="Q69" s="223"/>
      <c r="R69" s="224"/>
      <c r="S69" s="224"/>
      <c r="T69" s="224"/>
      <c r="U69" s="224"/>
      <c r="V69" s="224"/>
      <c r="W69" s="224"/>
      <c r="X69" s="224"/>
      <c r="Y69" s="224"/>
      <c r="Z69" s="210"/>
      <c r="AA69" s="210"/>
      <c r="AB69" s="210"/>
      <c r="AC69" s="210"/>
      <c r="AD69" s="210"/>
      <c r="AE69" s="210"/>
      <c r="AF69" s="210"/>
      <c r="AG69" s="210" t="s">
        <v>172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21"/>
      <c r="B70" s="222"/>
      <c r="C70" s="254" t="s">
        <v>320</v>
      </c>
      <c r="D70" s="248"/>
      <c r="E70" s="248"/>
      <c r="F70" s="248"/>
      <c r="G70" s="248"/>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21"/>
      <c r="B71" s="222"/>
      <c r="C71" s="254" t="s">
        <v>321</v>
      </c>
      <c r="D71" s="248"/>
      <c r="E71" s="248"/>
      <c r="F71" s="248"/>
      <c r="G71" s="248"/>
      <c r="H71" s="224"/>
      <c r="I71" s="224"/>
      <c r="J71" s="224"/>
      <c r="K71" s="224"/>
      <c r="L71" s="224"/>
      <c r="M71" s="224"/>
      <c r="N71" s="223"/>
      <c r="O71" s="223"/>
      <c r="P71" s="223"/>
      <c r="Q71" s="223"/>
      <c r="R71" s="224"/>
      <c r="S71" s="224"/>
      <c r="T71" s="224"/>
      <c r="U71" s="224"/>
      <c r="V71" s="224"/>
      <c r="W71" s="224"/>
      <c r="X71" s="224"/>
      <c r="Y71" s="224"/>
      <c r="Z71" s="210"/>
      <c r="AA71" s="210"/>
      <c r="AB71" s="210"/>
      <c r="AC71" s="210"/>
      <c r="AD71" s="210"/>
      <c r="AE71" s="210"/>
      <c r="AF71" s="210"/>
      <c r="AG71" s="210" t="s">
        <v>172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21"/>
      <c r="B72" s="222"/>
      <c r="C72" s="252" t="s">
        <v>322</v>
      </c>
      <c r="D72" s="228"/>
      <c r="E72" s="229">
        <v>1310.0999999999999</v>
      </c>
      <c r="F72" s="224"/>
      <c r="G72" s="224"/>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174</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21"/>
      <c r="B73" s="222"/>
      <c r="C73" s="252" t="s">
        <v>323</v>
      </c>
      <c r="D73" s="228"/>
      <c r="E73" s="229">
        <v>148.5</v>
      </c>
      <c r="F73" s="224"/>
      <c r="G73" s="224"/>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174</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21"/>
      <c r="B74" s="222"/>
      <c r="C74" s="253"/>
      <c r="D74" s="246"/>
      <c r="E74" s="246"/>
      <c r="F74" s="246"/>
      <c r="G74" s="246"/>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x14ac:dyDescent="0.2">
      <c r="A75" s="231" t="s">
        <v>161</v>
      </c>
      <c r="B75" s="232" t="s">
        <v>108</v>
      </c>
      <c r="C75" s="249" t="s">
        <v>109</v>
      </c>
      <c r="D75" s="233"/>
      <c r="E75" s="234"/>
      <c r="F75" s="235"/>
      <c r="G75" s="235">
        <f>SUMIF(AG76:AG110,"&lt;&gt;NOR",G76:G110)</f>
        <v>0</v>
      </c>
      <c r="H75" s="235"/>
      <c r="I75" s="235">
        <f>SUM(I76:I110)</f>
        <v>0</v>
      </c>
      <c r="J75" s="235"/>
      <c r="K75" s="235">
        <f>SUM(K76:K110)</f>
        <v>0</v>
      </c>
      <c r="L75" s="235"/>
      <c r="M75" s="235">
        <f>SUM(M76:M110)</f>
        <v>0</v>
      </c>
      <c r="N75" s="234"/>
      <c r="O75" s="234">
        <f>SUM(O76:O110)</f>
        <v>2787.36</v>
      </c>
      <c r="P75" s="234"/>
      <c r="Q75" s="234">
        <f>SUM(Q76:Q110)</f>
        <v>0</v>
      </c>
      <c r="R75" s="235"/>
      <c r="S75" s="235"/>
      <c r="T75" s="236"/>
      <c r="U75" s="230"/>
      <c r="V75" s="230">
        <f>SUM(V76:V110)</f>
        <v>752.78000000000009</v>
      </c>
      <c r="W75" s="230"/>
      <c r="X75" s="230"/>
      <c r="Y75" s="230"/>
      <c r="AG75" t="s">
        <v>162</v>
      </c>
    </row>
    <row r="76" spans="1:60" ht="22.5" outlineLevel="1" x14ac:dyDescent="0.2">
      <c r="A76" s="238">
        <v>5</v>
      </c>
      <c r="B76" s="239" t="s">
        <v>324</v>
      </c>
      <c r="C76" s="250" t="s">
        <v>325</v>
      </c>
      <c r="D76" s="240" t="s">
        <v>326</v>
      </c>
      <c r="E76" s="241">
        <v>2620.1999999999998</v>
      </c>
      <c r="F76" s="242"/>
      <c r="G76" s="243">
        <f>ROUND(E76*F76,2)</f>
        <v>0</v>
      </c>
      <c r="H76" s="242"/>
      <c r="I76" s="243">
        <f>ROUND(E76*H76,2)</f>
        <v>0</v>
      </c>
      <c r="J76" s="242"/>
      <c r="K76" s="243">
        <f>ROUND(E76*J76,2)</f>
        <v>0</v>
      </c>
      <c r="L76" s="243">
        <v>21</v>
      </c>
      <c r="M76" s="243">
        <f>G76*(1+L76/100)</f>
        <v>0</v>
      </c>
      <c r="N76" s="241">
        <v>0.378</v>
      </c>
      <c r="O76" s="241">
        <f>ROUND(E76*N76,2)</f>
        <v>990.44</v>
      </c>
      <c r="P76" s="241">
        <v>0</v>
      </c>
      <c r="Q76" s="241">
        <f>ROUND(E76*P76,2)</f>
        <v>0</v>
      </c>
      <c r="R76" s="243" t="s">
        <v>327</v>
      </c>
      <c r="S76" s="243" t="s">
        <v>166</v>
      </c>
      <c r="T76" s="244" t="s">
        <v>166</v>
      </c>
      <c r="U76" s="224">
        <v>0.03</v>
      </c>
      <c r="V76" s="224">
        <f>ROUND(E76*U76,2)</f>
        <v>78.61</v>
      </c>
      <c r="W76" s="224"/>
      <c r="X76" s="224" t="s">
        <v>328</v>
      </c>
      <c r="Y76" s="224" t="s">
        <v>169</v>
      </c>
      <c r="Z76" s="210"/>
      <c r="AA76" s="210"/>
      <c r="AB76" s="210"/>
      <c r="AC76" s="210"/>
      <c r="AD76" s="210"/>
      <c r="AE76" s="210"/>
      <c r="AF76" s="210"/>
      <c r="AG76" s="210" t="s">
        <v>329</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21"/>
      <c r="B77" s="222"/>
      <c r="C77" s="252" t="s">
        <v>330</v>
      </c>
      <c r="D77" s="228"/>
      <c r="E77" s="229">
        <v>2620.1999999999998</v>
      </c>
      <c r="F77" s="224"/>
      <c r="G77" s="224"/>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174</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21"/>
      <c r="B78" s="222"/>
      <c r="C78" s="253"/>
      <c r="D78" s="246"/>
      <c r="E78" s="246"/>
      <c r="F78" s="246"/>
      <c r="G78" s="246"/>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8">
        <v>6</v>
      </c>
      <c r="B79" s="239" t="s">
        <v>331</v>
      </c>
      <c r="C79" s="250" t="s">
        <v>332</v>
      </c>
      <c r="D79" s="240" t="s">
        <v>326</v>
      </c>
      <c r="E79" s="241">
        <v>1315.65</v>
      </c>
      <c r="F79" s="242"/>
      <c r="G79" s="243">
        <f>ROUND(E79*F79,2)</f>
        <v>0</v>
      </c>
      <c r="H79" s="242"/>
      <c r="I79" s="243">
        <f>ROUND(E79*H79,2)</f>
        <v>0</v>
      </c>
      <c r="J79" s="242"/>
      <c r="K79" s="243">
        <f>ROUND(E79*J79,2)</f>
        <v>0</v>
      </c>
      <c r="L79" s="243">
        <v>21</v>
      </c>
      <c r="M79" s="243">
        <f>G79*(1+L79/100)</f>
        <v>0</v>
      </c>
      <c r="N79" s="241">
        <v>0.55125000000000002</v>
      </c>
      <c r="O79" s="241">
        <f>ROUND(E79*N79,2)</f>
        <v>725.25</v>
      </c>
      <c r="P79" s="241">
        <v>0</v>
      </c>
      <c r="Q79" s="241">
        <f>ROUND(E79*P79,2)</f>
        <v>0</v>
      </c>
      <c r="R79" s="243" t="s">
        <v>327</v>
      </c>
      <c r="S79" s="243" t="s">
        <v>166</v>
      </c>
      <c r="T79" s="244" t="s">
        <v>166</v>
      </c>
      <c r="U79" s="224">
        <v>2.7E-2</v>
      </c>
      <c r="V79" s="224">
        <f>ROUND(E79*U79,2)</f>
        <v>35.520000000000003</v>
      </c>
      <c r="W79" s="224"/>
      <c r="X79" s="224" t="s">
        <v>328</v>
      </c>
      <c r="Y79" s="224" t="s">
        <v>169</v>
      </c>
      <c r="Z79" s="210"/>
      <c r="AA79" s="210"/>
      <c r="AB79" s="210"/>
      <c r="AC79" s="210"/>
      <c r="AD79" s="210"/>
      <c r="AE79" s="210"/>
      <c r="AF79" s="210"/>
      <c r="AG79" s="210" t="s">
        <v>329</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21"/>
      <c r="B80" s="222"/>
      <c r="C80" s="252" t="s">
        <v>333</v>
      </c>
      <c r="D80" s="228"/>
      <c r="E80" s="229"/>
      <c r="F80" s="224"/>
      <c r="G80" s="224"/>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174</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21"/>
      <c r="B81" s="222"/>
      <c r="C81" s="252" t="s">
        <v>334</v>
      </c>
      <c r="D81" s="228"/>
      <c r="E81" s="229"/>
      <c r="F81" s="224"/>
      <c r="G81" s="224"/>
      <c r="H81" s="224"/>
      <c r="I81" s="224"/>
      <c r="J81" s="224"/>
      <c r="K81" s="224"/>
      <c r="L81" s="224"/>
      <c r="M81" s="224"/>
      <c r="N81" s="223"/>
      <c r="O81" s="223"/>
      <c r="P81" s="223"/>
      <c r="Q81" s="223"/>
      <c r="R81" s="224"/>
      <c r="S81" s="224"/>
      <c r="T81" s="224"/>
      <c r="U81" s="224"/>
      <c r="V81" s="224"/>
      <c r="W81" s="224"/>
      <c r="X81" s="224"/>
      <c r="Y81" s="224"/>
      <c r="Z81" s="210"/>
      <c r="AA81" s="210"/>
      <c r="AB81" s="210"/>
      <c r="AC81" s="210"/>
      <c r="AD81" s="210"/>
      <c r="AE81" s="210"/>
      <c r="AF81" s="210"/>
      <c r="AG81" s="210" t="s">
        <v>174</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21"/>
      <c r="B82" s="222"/>
      <c r="C82" s="252" t="s">
        <v>335</v>
      </c>
      <c r="D82" s="228"/>
      <c r="E82" s="229">
        <v>612.15</v>
      </c>
      <c r="F82" s="224"/>
      <c r="G82" s="224"/>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174</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21"/>
      <c r="B83" s="222"/>
      <c r="C83" s="252" t="s">
        <v>336</v>
      </c>
      <c r="D83" s="228"/>
      <c r="E83" s="229">
        <v>703.5</v>
      </c>
      <c r="F83" s="224"/>
      <c r="G83" s="224"/>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174</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21"/>
      <c r="B84" s="222"/>
      <c r="C84" s="253"/>
      <c r="D84" s="246"/>
      <c r="E84" s="246"/>
      <c r="F84" s="246"/>
      <c r="G84" s="246"/>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38">
        <v>7</v>
      </c>
      <c r="B85" s="239" t="s">
        <v>337</v>
      </c>
      <c r="C85" s="250" t="s">
        <v>338</v>
      </c>
      <c r="D85" s="240" t="s">
        <v>326</v>
      </c>
      <c r="E85" s="241">
        <v>1378.3</v>
      </c>
      <c r="F85" s="242"/>
      <c r="G85" s="243">
        <f>ROUND(E85*F85,2)</f>
        <v>0</v>
      </c>
      <c r="H85" s="242"/>
      <c r="I85" s="243">
        <f>ROUND(E85*H85,2)</f>
        <v>0</v>
      </c>
      <c r="J85" s="242"/>
      <c r="K85" s="243">
        <f>ROUND(E85*J85,2)</f>
        <v>0</v>
      </c>
      <c r="L85" s="243">
        <v>21</v>
      </c>
      <c r="M85" s="243">
        <f>G85*(1+L85/100)</f>
        <v>0</v>
      </c>
      <c r="N85" s="241">
        <v>0.55125000000000002</v>
      </c>
      <c r="O85" s="241">
        <f>ROUND(E85*N85,2)</f>
        <v>759.79</v>
      </c>
      <c r="P85" s="241">
        <v>0</v>
      </c>
      <c r="Q85" s="241">
        <f>ROUND(E85*P85,2)</f>
        <v>0</v>
      </c>
      <c r="R85" s="243" t="s">
        <v>327</v>
      </c>
      <c r="S85" s="243" t="s">
        <v>166</v>
      </c>
      <c r="T85" s="244" t="s">
        <v>166</v>
      </c>
      <c r="U85" s="224">
        <v>2.7E-2</v>
      </c>
      <c r="V85" s="224">
        <f>ROUND(E85*U85,2)</f>
        <v>37.21</v>
      </c>
      <c r="W85" s="224"/>
      <c r="X85" s="224" t="s">
        <v>328</v>
      </c>
      <c r="Y85" s="224" t="s">
        <v>169</v>
      </c>
      <c r="Z85" s="210"/>
      <c r="AA85" s="210"/>
      <c r="AB85" s="210"/>
      <c r="AC85" s="210"/>
      <c r="AD85" s="210"/>
      <c r="AE85" s="210"/>
      <c r="AF85" s="210"/>
      <c r="AG85" s="210" t="s">
        <v>329</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21"/>
      <c r="B86" s="222"/>
      <c r="C86" s="252" t="s">
        <v>339</v>
      </c>
      <c r="D86" s="228"/>
      <c r="E86" s="229"/>
      <c r="F86" s="224"/>
      <c r="G86" s="224"/>
      <c r="H86" s="224"/>
      <c r="I86" s="224"/>
      <c r="J86" s="224"/>
      <c r="K86" s="224"/>
      <c r="L86" s="224"/>
      <c r="M86" s="224"/>
      <c r="N86" s="223"/>
      <c r="O86" s="223"/>
      <c r="P86" s="223"/>
      <c r="Q86" s="223"/>
      <c r="R86" s="224"/>
      <c r="S86" s="224"/>
      <c r="T86" s="224"/>
      <c r="U86" s="224"/>
      <c r="V86" s="224"/>
      <c r="W86" s="224"/>
      <c r="X86" s="224"/>
      <c r="Y86" s="224"/>
      <c r="Z86" s="210"/>
      <c r="AA86" s="210"/>
      <c r="AB86" s="210"/>
      <c r="AC86" s="210"/>
      <c r="AD86" s="210"/>
      <c r="AE86" s="210"/>
      <c r="AF86" s="210"/>
      <c r="AG86" s="210" t="s">
        <v>174</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21"/>
      <c r="B87" s="222"/>
      <c r="C87" s="252" t="s">
        <v>340</v>
      </c>
      <c r="D87" s="228"/>
      <c r="E87" s="229"/>
      <c r="F87" s="224"/>
      <c r="G87" s="224"/>
      <c r="H87" s="224"/>
      <c r="I87" s="224"/>
      <c r="J87" s="224"/>
      <c r="K87" s="224"/>
      <c r="L87" s="224"/>
      <c r="M87" s="224"/>
      <c r="N87" s="223"/>
      <c r="O87" s="223"/>
      <c r="P87" s="223"/>
      <c r="Q87" s="223"/>
      <c r="R87" s="224"/>
      <c r="S87" s="224"/>
      <c r="T87" s="224"/>
      <c r="U87" s="224"/>
      <c r="V87" s="224"/>
      <c r="W87" s="224"/>
      <c r="X87" s="224"/>
      <c r="Y87" s="224"/>
      <c r="Z87" s="210"/>
      <c r="AA87" s="210"/>
      <c r="AB87" s="210"/>
      <c r="AC87" s="210"/>
      <c r="AD87" s="210"/>
      <c r="AE87" s="210"/>
      <c r="AF87" s="210"/>
      <c r="AG87" s="210" t="s">
        <v>174</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21"/>
      <c r="B88" s="222"/>
      <c r="C88" s="252" t="s">
        <v>341</v>
      </c>
      <c r="D88" s="228"/>
      <c r="E88" s="229">
        <v>641.29999999999995</v>
      </c>
      <c r="F88" s="224"/>
      <c r="G88" s="224"/>
      <c r="H88" s="224"/>
      <c r="I88" s="224"/>
      <c r="J88" s="224"/>
      <c r="K88" s="224"/>
      <c r="L88" s="224"/>
      <c r="M88" s="224"/>
      <c r="N88" s="223"/>
      <c r="O88" s="223"/>
      <c r="P88" s="223"/>
      <c r="Q88" s="223"/>
      <c r="R88" s="224"/>
      <c r="S88" s="224"/>
      <c r="T88" s="224"/>
      <c r="U88" s="224"/>
      <c r="V88" s="224"/>
      <c r="W88" s="224"/>
      <c r="X88" s="224"/>
      <c r="Y88" s="224"/>
      <c r="Z88" s="210"/>
      <c r="AA88" s="210"/>
      <c r="AB88" s="210"/>
      <c r="AC88" s="210"/>
      <c r="AD88" s="210"/>
      <c r="AE88" s="210"/>
      <c r="AF88" s="210"/>
      <c r="AG88" s="210" t="s">
        <v>174</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21"/>
      <c r="B89" s="222"/>
      <c r="C89" s="252" t="s">
        <v>342</v>
      </c>
      <c r="D89" s="228"/>
      <c r="E89" s="229">
        <v>737</v>
      </c>
      <c r="F89" s="224"/>
      <c r="G89" s="224"/>
      <c r="H89" s="224"/>
      <c r="I89" s="224"/>
      <c r="J89" s="224"/>
      <c r="K89" s="224"/>
      <c r="L89" s="224"/>
      <c r="M89" s="224"/>
      <c r="N89" s="223"/>
      <c r="O89" s="223"/>
      <c r="P89" s="223"/>
      <c r="Q89" s="223"/>
      <c r="R89" s="224"/>
      <c r="S89" s="224"/>
      <c r="T89" s="224"/>
      <c r="U89" s="224"/>
      <c r="V89" s="224"/>
      <c r="W89" s="224"/>
      <c r="X89" s="224"/>
      <c r="Y89" s="224"/>
      <c r="Z89" s="210"/>
      <c r="AA89" s="210"/>
      <c r="AB89" s="210"/>
      <c r="AC89" s="210"/>
      <c r="AD89" s="210"/>
      <c r="AE89" s="210"/>
      <c r="AF89" s="210"/>
      <c r="AG89" s="210" t="s">
        <v>174</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21"/>
      <c r="B90" s="222"/>
      <c r="C90" s="253"/>
      <c r="D90" s="246"/>
      <c r="E90" s="246"/>
      <c r="F90" s="246"/>
      <c r="G90" s="246"/>
      <c r="H90" s="224"/>
      <c r="I90" s="224"/>
      <c r="J90" s="224"/>
      <c r="K90" s="224"/>
      <c r="L90" s="224"/>
      <c r="M90" s="224"/>
      <c r="N90" s="223"/>
      <c r="O90" s="223"/>
      <c r="P90" s="223"/>
      <c r="Q90" s="223"/>
      <c r="R90" s="224"/>
      <c r="S90" s="224"/>
      <c r="T90" s="224"/>
      <c r="U90" s="224"/>
      <c r="V90" s="224"/>
      <c r="W90" s="224"/>
      <c r="X90" s="224"/>
      <c r="Y90" s="224"/>
      <c r="Z90" s="210"/>
      <c r="AA90" s="210"/>
      <c r="AB90" s="210"/>
      <c r="AC90" s="210"/>
      <c r="AD90" s="210"/>
      <c r="AE90" s="210"/>
      <c r="AF90" s="210"/>
      <c r="AG90" s="210" t="s">
        <v>175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8">
        <v>8</v>
      </c>
      <c r="B91" s="239" t="s">
        <v>343</v>
      </c>
      <c r="C91" s="250" t="s">
        <v>344</v>
      </c>
      <c r="D91" s="240" t="s">
        <v>326</v>
      </c>
      <c r="E91" s="241">
        <v>1253</v>
      </c>
      <c r="F91" s="242"/>
      <c r="G91" s="243">
        <f>ROUND(E91*F91,2)</f>
        <v>0</v>
      </c>
      <c r="H91" s="242"/>
      <c r="I91" s="243">
        <f>ROUND(E91*H91,2)</f>
        <v>0</v>
      </c>
      <c r="J91" s="242"/>
      <c r="K91" s="243">
        <f>ROUND(E91*J91,2)</f>
        <v>0</v>
      </c>
      <c r="L91" s="243">
        <v>21</v>
      </c>
      <c r="M91" s="243">
        <f>G91*(1+L91/100)</f>
        <v>0</v>
      </c>
      <c r="N91" s="241">
        <v>7.3899999999999993E-2</v>
      </c>
      <c r="O91" s="241">
        <f>ROUND(E91*N91,2)</f>
        <v>92.6</v>
      </c>
      <c r="P91" s="241">
        <v>0</v>
      </c>
      <c r="Q91" s="241">
        <f>ROUND(E91*P91,2)</f>
        <v>0</v>
      </c>
      <c r="R91" s="243" t="s">
        <v>327</v>
      </c>
      <c r="S91" s="243" t="s">
        <v>166</v>
      </c>
      <c r="T91" s="244" t="s">
        <v>166</v>
      </c>
      <c r="U91" s="224">
        <v>0.48</v>
      </c>
      <c r="V91" s="224">
        <f>ROUND(E91*U91,2)</f>
        <v>601.44000000000005</v>
      </c>
      <c r="W91" s="224"/>
      <c r="X91" s="224" t="s">
        <v>328</v>
      </c>
      <c r="Y91" s="224" t="s">
        <v>169</v>
      </c>
      <c r="Z91" s="210"/>
      <c r="AA91" s="210"/>
      <c r="AB91" s="210"/>
      <c r="AC91" s="210"/>
      <c r="AD91" s="210"/>
      <c r="AE91" s="210"/>
      <c r="AF91" s="210"/>
      <c r="AG91" s="210" t="s">
        <v>329</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2" x14ac:dyDescent="0.2">
      <c r="A92" s="221"/>
      <c r="B92" s="222"/>
      <c r="C92" s="260" t="s">
        <v>345</v>
      </c>
      <c r="D92" s="259"/>
      <c r="E92" s="259"/>
      <c r="F92" s="259"/>
      <c r="G92" s="259"/>
      <c r="H92" s="224"/>
      <c r="I92" s="224"/>
      <c r="J92" s="224"/>
      <c r="K92" s="224"/>
      <c r="L92" s="224"/>
      <c r="M92" s="224"/>
      <c r="N92" s="223"/>
      <c r="O92" s="223"/>
      <c r="P92" s="223"/>
      <c r="Q92" s="223"/>
      <c r="R92" s="224"/>
      <c r="S92" s="224"/>
      <c r="T92" s="224"/>
      <c r="U92" s="224"/>
      <c r="V92" s="224"/>
      <c r="W92" s="224"/>
      <c r="X92" s="224"/>
      <c r="Y92" s="224"/>
      <c r="Z92" s="210"/>
      <c r="AA92" s="210"/>
      <c r="AB92" s="210"/>
      <c r="AC92" s="210"/>
      <c r="AD92" s="210"/>
      <c r="AE92" s="210"/>
      <c r="AF92" s="210"/>
      <c r="AG92" s="210" t="s">
        <v>346</v>
      </c>
      <c r="AH92" s="210"/>
      <c r="AI92" s="210"/>
      <c r="AJ92" s="210"/>
      <c r="AK92" s="210"/>
      <c r="AL92" s="210"/>
      <c r="AM92" s="210"/>
      <c r="AN92" s="210"/>
      <c r="AO92" s="210"/>
      <c r="AP92" s="210"/>
      <c r="AQ92" s="210"/>
      <c r="AR92" s="210"/>
      <c r="AS92" s="210"/>
      <c r="AT92" s="210"/>
      <c r="AU92" s="210"/>
      <c r="AV92" s="210"/>
      <c r="AW92" s="210"/>
      <c r="AX92" s="210"/>
      <c r="AY92" s="210"/>
      <c r="AZ92" s="210"/>
      <c r="BA92" s="247" t="str">
        <f>C92</f>
        <v>s provedením lože z kameniva drceného, s vyplněním spár, s dvojitým hutněním a se smetením přebytečného materiálu na krajnici. S dodáním hmot pro lože a výplň spár.</v>
      </c>
      <c r="BB92" s="210"/>
      <c r="BC92" s="210"/>
      <c r="BD92" s="210"/>
      <c r="BE92" s="210"/>
      <c r="BF92" s="210"/>
      <c r="BG92" s="210"/>
      <c r="BH92" s="210"/>
    </row>
    <row r="93" spans="1:60" outlineLevel="2" x14ac:dyDescent="0.2">
      <c r="A93" s="221"/>
      <c r="B93" s="222"/>
      <c r="C93" s="252" t="s">
        <v>347</v>
      </c>
      <c r="D93" s="228"/>
      <c r="E93" s="229"/>
      <c r="F93" s="224"/>
      <c r="G93" s="224"/>
      <c r="H93" s="224"/>
      <c r="I93" s="224"/>
      <c r="J93" s="224"/>
      <c r="K93" s="224"/>
      <c r="L93" s="224"/>
      <c r="M93" s="224"/>
      <c r="N93" s="223"/>
      <c r="O93" s="223"/>
      <c r="P93" s="223"/>
      <c r="Q93" s="223"/>
      <c r="R93" s="224"/>
      <c r="S93" s="224"/>
      <c r="T93" s="224"/>
      <c r="U93" s="224"/>
      <c r="V93" s="224"/>
      <c r="W93" s="224"/>
      <c r="X93" s="224"/>
      <c r="Y93" s="224"/>
      <c r="Z93" s="210"/>
      <c r="AA93" s="210"/>
      <c r="AB93" s="210"/>
      <c r="AC93" s="210"/>
      <c r="AD93" s="210"/>
      <c r="AE93" s="210"/>
      <c r="AF93" s="210"/>
      <c r="AG93" s="210" t="s">
        <v>174</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21"/>
      <c r="B94" s="222"/>
      <c r="C94" s="252" t="s">
        <v>348</v>
      </c>
      <c r="D94" s="228"/>
      <c r="E94" s="229">
        <v>670</v>
      </c>
      <c r="F94" s="224"/>
      <c r="G94" s="224"/>
      <c r="H94" s="224"/>
      <c r="I94" s="224"/>
      <c r="J94" s="224"/>
      <c r="K94" s="224"/>
      <c r="L94" s="224"/>
      <c r="M94" s="224"/>
      <c r="N94" s="223"/>
      <c r="O94" s="223"/>
      <c r="P94" s="223"/>
      <c r="Q94" s="223"/>
      <c r="R94" s="224"/>
      <c r="S94" s="224"/>
      <c r="T94" s="224"/>
      <c r="U94" s="224"/>
      <c r="V94" s="224"/>
      <c r="W94" s="224"/>
      <c r="X94" s="224"/>
      <c r="Y94" s="224"/>
      <c r="Z94" s="210"/>
      <c r="AA94" s="210"/>
      <c r="AB94" s="210"/>
      <c r="AC94" s="210"/>
      <c r="AD94" s="210"/>
      <c r="AE94" s="210"/>
      <c r="AF94" s="210"/>
      <c r="AG94" s="210" t="s">
        <v>174</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21"/>
      <c r="B95" s="222"/>
      <c r="C95" s="252" t="s">
        <v>349</v>
      </c>
      <c r="D95" s="228"/>
      <c r="E95" s="229">
        <v>583</v>
      </c>
      <c r="F95" s="224"/>
      <c r="G95" s="224"/>
      <c r="H95" s="224"/>
      <c r="I95" s="224"/>
      <c r="J95" s="224"/>
      <c r="K95" s="224"/>
      <c r="L95" s="224"/>
      <c r="M95" s="224"/>
      <c r="N95" s="223"/>
      <c r="O95" s="223"/>
      <c r="P95" s="223"/>
      <c r="Q95" s="223"/>
      <c r="R95" s="224"/>
      <c r="S95" s="224"/>
      <c r="T95" s="224"/>
      <c r="U95" s="224"/>
      <c r="V95" s="224"/>
      <c r="W95" s="224"/>
      <c r="X95" s="224"/>
      <c r="Y95" s="224"/>
      <c r="Z95" s="210"/>
      <c r="AA95" s="210"/>
      <c r="AB95" s="210"/>
      <c r="AC95" s="210"/>
      <c r="AD95" s="210"/>
      <c r="AE95" s="210"/>
      <c r="AF95" s="210"/>
      <c r="AG95" s="210" t="s">
        <v>174</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21"/>
      <c r="B96" s="222"/>
      <c r="C96" s="253"/>
      <c r="D96" s="246"/>
      <c r="E96" s="246"/>
      <c r="F96" s="246"/>
      <c r="G96" s="246"/>
      <c r="H96" s="224"/>
      <c r="I96" s="224"/>
      <c r="J96" s="224"/>
      <c r="K96" s="224"/>
      <c r="L96" s="224"/>
      <c r="M96" s="224"/>
      <c r="N96" s="223"/>
      <c r="O96" s="223"/>
      <c r="P96" s="223"/>
      <c r="Q96" s="223"/>
      <c r="R96" s="224"/>
      <c r="S96" s="224"/>
      <c r="T96" s="224"/>
      <c r="U96" s="224"/>
      <c r="V96" s="224"/>
      <c r="W96" s="224"/>
      <c r="X96" s="224"/>
      <c r="Y96" s="224"/>
      <c r="Z96" s="210"/>
      <c r="AA96" s="210"/>
      <c r="AB96" s="210"/>
      <c r="AC96" s="210"/>
      <c r="AD96" s="210"/>
      <c r="AE96" s="210"/>
      <c r="AF96" s="210"/>
      <c r="AG96" s="210" t="s">
        <v>175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8">
        <v>9</v>
      </c>
      <c r="B97" s="239" t="s">
        <v>350</v>
      </c>
      <c r="C97" s="250" t="s">
        <v>351</v>
      </c>
      <c r="D97" s="240" t="s">
        <v>178</v>
      </c>
      <c r="E97" s="241">
        <v>1378.3</v>
      </c>
      <c r="F97" s="242"/>
      <c r="G97" s="243">
        <f>ROUND(E97*F97,2)</f>
        <v>0</v>
      </c>
      <c r="H97" s="242"/>
      <c r="I97" s="243">
        <f>ROUND(E97*H97,2)</f>
        <v>0</v>
      </c>
      <c r="J97" s="242"/>
      <c r="K97" s="243">
        <f>ROUND(E97*J97,2)</f>
        <v>0</v>
      </c>
      <c r="L97" s="243">
        <v>21</v>
      </c>
      <c r="M97" s="243">
        <f>G97*(1+L97/100)</f>
        <v>0</v>
      </c>
      <c r="N97" s="241">
        <v>0</v>
      </c>
      <c r="O97" s="241">
        <f>ROUND(E97*N97,2)</f>
        <v>0</v>
      </c>
      <c r="P97" s="241">
        <v>0</v>
      </c>
      <c r="Q97" s="241">
        <f>ROUND(E97*P97,2)</f>
        <v>0</v>
      </c>
      <c r="R97" s="243"/>
      <c r="S97" s="243" t="s">
        <v>166</v>
      </c>
      <c r="T97" s="244" t="s">
        <v>184</v>
      </c>
      <c r="U97" s="224">
        <v>0</v>
      </c>
      <c r="V97" s="224">
        <f>ROUND(E97*U97,2)</f>
        <v>0</v>
      </c>
      <c r="W97" s="224"/>
      <c r="X97" s="224" t="s">
        <v>168</v>
      </c>
      <c r="Y97" s="224" t="s">
        <v>169</v>
      </c>
      <c r="Z97" s="210"/>
      <c r="AA97" s="210"/>
      <c r="AB97" s="210"/>
      <c r="AC97" s="210"/>
      <c r="AD97" s="210"/>
      <c r="AE97" s="210"/>
      <c r="AF97" s="210"/>
      <c r="AG97" s="210" t="s">
        <v>170</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21"/>
      <c r="B98" s="222"/>
      <c r="C98" s="251" t="s">
        <v>352</v>
      </c>
      <c r="D98" s="245"/>
      <c r="E98" s="245"/>
      <c r="F98" s="245"/>
      <c r="G98" s="245"/>
      <c r="H98" s="224"/>
      <c r="I98" s="224"/>
      <c r="J98" s="224"/>
      <c r="K98" s="224"/>
      <c r="L98" s="224"/>
      <c r="M98" s="224"/>
      <c r="N98" s="223"/>
      <c r="O98" s="223"/>
      <c r="P98" s="223"/>
      <c r="Q98" s="223"/>
      <c r="R98" s="224"/>
      <c r="S98" s="224"/>
      <c r="T98" s="224"/>
      <c r="U98" s="224"/>
      <c r="V98" s="224"/>
      <c r="W98" s="224"/>
      <c r="X98" s="224"/>
      <c r="Y98" s="224"/>
      <c r="Z98" s="210"/>
      <c r="AA98" s="210"/>
      <c r="AB98" s="210"/>
      <c r="AC98" s="210"/>
      <c r="AD98" s="210"/>
      <c r="AE98" s="210"/>
      <c r="AF98" s="210"/>
      <c r="AG98" s="210" t="s">
        <v>172</v>
      </c>
      <c r="AH98" s="210"/>
      <c r="AI98" s="210"/>
      <c r="AJ98" s="210"/>
      <c r="AK98" s="210"/>
      <c r="AL98" s="210"/>
      <c r="AM98" s="210"/>
      <c r="AN98" s="210"/>
      <c r="AO98" s="210"/>
      <c r="AP98" s="210"/>
      <c r="AQ98" s="210"/>
      <c r="AR98" s="210"/>
      <c r="AS98" s="210"/>
      <c r="AT98" s="210"/>
      <c r="AU98" s="210"/>
      <c r="AV98" s="210"/>
      <c r="AW98" s="210"/>
      <c r="AX98" s="210"/>
      <c r="AY98" s="210"/>
      <c r="AZ98" s="210"/>
      <c r="BA98" s="247" t="str">
        <f>C98</f>
        <v>- dodání geomříže v požadované kvalitě a v množství včetně přesahů (přesahy započteny v jednotkové ceně)</v>
      </c>
      <c r="BB98" s="210"/>
      <c r="BC98" s="210"/>
      <c r="BD98" s="210"/>
      <c r="BE98" s="210"/>
      <c r="BF98" s="210"/>
      <c r="BG98" s="210"/>
      <c r="BH98" s="210"/>
    </row>
    <row r="99" spans="1:60" outlineLevel="3" x14ac:dyDescent="0.2">
      <c r="A99" s="221"/>
      <c r="B99" s="222"/>
      <c r="C99" s="254" t="s">
        <v>353</v>
      </c>
      <c r="D99" s="248"/>
      <c r="E99" s="248"/>
      <c r="F99" s="248"/>
      <c r="G99" s="248"/>
      <c r="H99" s="224"/>
      <c r="I99" s="224"/>
      <c r="J99" s="224"/>
      <c r="K99" s="224"/>
      <c r="L99" s="224"/>
      <c r="M99" s="224"/>
      <c r="N99" s="223"/>
      <c r="O99" s="223"/>
      <c r="P99" s="223"/>
      <c r="Q99" s="223"/>
      <c r="R99" s="224"/>
      <c r="S99" s="224"/>
      <c r="T99" s="224"/>
      <c r="U99" s="224"/>
      <c r="V99" s="224"/>
      <c r="W99" s="224"/>
      <c r="X99" s="224"/>
      <c r="Y99" s="224"/>
      <c r="Z99" s="210"/>
      <c r="AA99" s="210"/>
      <c r="AB99" s="210"/>
      <c r="AC99" s="210"/>
      <c r="AD99" s="210"/>
      <c r="AE99" s="210"/>
      <c r="AF99" s="210"/>
      <c r="AG99" s="210" t="s">
        <v>172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21"/>
      <c r="B100" s="222"/>
      <c r="C100" s="254" t="s">
        <v>354</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0"/>
      <c r="AA100" s="210"/>
      <c r="AB100" s="210"/>
      <c r="AC100" s="210"/>
      <c r="AD100" s="210"/>
      <c r="AE100" s="210"/>
      <c r="AF100" s="210"/>
      <c r="AG100" s="210" t="s">
        <v>172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21"/>
      <c r="B101" s="222"/>
      <c r="C101" s="252" t="s">
        <v>355</v>
      </c>
      <c r="D101" s="228"/>
      <c r="E101" s="229"/>
      <c r="F101" s="224"/>
      <c r="G101" s="224"/>
      <c r="H101" s="224"/>
      <c r="I101" s="224"/>
      <c r="J101" s="224"/>
      <c r="K101" s="224"/>
      <c r="L101" s="224"/>
      <c r="M101" s="224"/>
      <c r="N101" s="223"/>
      <c r="O101" s="223"/>
      <c r="P101" s="223"/>
      <c r="Q101" s="223"/>
      <c r="R101" s="224"/>
      <c r="S101" s="224"/>
      <c r="T101" s="224"/>
      <c r="U101" s="224"/>
      <c r="V101" s="224"/>
      <c r="W101" s="224"/>
      <c r="X101" s="224"/>
      <c r="Y101" s="224"/>
      <c r="Z101" s="210"/>
      <c r="AA101" s="210"/>
      <c r="AB101" s="210"/>
      <c r="AC101" s="210"/>
      <c r="AD101" s="210"/>
      <c r="AE101" s="210"/>
      <c r="AF101" s="210"/>
      <c r="AG101" s="210" t="s">
        <v>174</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21"/>
      <c r="B102" s="222"/>
      <c r="C102" s="252" t="s">
        <v>356</v>
      </c>
      <c r="D102" s="228"/>
      <c r="E102" s="229">
        <v>1378.3</v>
      </c>
      <c r="F102" s="224"/>
      <c r="G102" s="224"/>
      <c r="H102" s="224"/>
      <c r="I102" s="224"/>
      <c r="J102" s="224"/>
      <c r="K102" s="224"/>
      <c r="L102" s="224"/>
      <c r="M102" s="224"/>
      <c r="N102" s="223"/>
      <c r="O102" s="223"/>
      <c r="P102" s="223"/>
      <c r="Q102" s="223"/>
      <c r="R102" s="224"/>
      <c r="S102" s="224"/>
      <c r="T102" s="224"/>
      <c r="U102" s="224"/>
      <c r="V102" s="224"/>
      <c r="W102" s="224"/>
      <c r="X102" s="224"/>
      <c r="Y102" s="224"/>
      <c r="Z102" s="210"/>
      <c r="AA102" s="210"/>
      <c r="AB102" s="210"/>
      <c r="AC102" s="210"/>
      <c r="AD102" s="210"/>
      <c r="AE102" s="210"/>
      <c r="AF102" s="210"/>
      <c r="AG102" s="210" t="s">
        <v>174</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21"/>
      <c r="B103" s="222"/>
      <c r="C103" s="253"/>
      <c r="D103" s="246"/>
      <c r="E103" s="246"/>
      <c r="F103" s="246"/>
      <c r="G103" s="246"/>
      <c r="H103" s="224"/>
      <c r="I103" s="224"/>
      <c r="J103" s="224"/>
      <c r="K103" s="224"/>
      <c r="L103" s="224"/>
      <c r="M103" s="224"/>
      <c r="N103" s="223"/>
      <c r="O103" s="223"/>
      <c r="P103" s="223"/>
      <c r="Q103" s="223"/>
      <c r="R103" s="224"/>
      <c r="S103" s="224"/>
      <c r="T103" s="224"/>
      <c r="U103" s="224"/>
      <c r="V103" s="224"/>
      <c r="W103" s="224"/>
      <c r="X103" s="224"/>
      <c r="Y103" s="224"/>
      <c r="Z103" s="210"/>
      <c r="AA103" s="210"/>
      <c r="AB103" s="210"/>
      <c r="AC103" s="210"/>
      <c r="AD103" s="210"/>
      <c r="AE103" s="210"/>
      <c r="AF103" s="210"/>
      <c r="AG103" s="210" t="s">
        <v>175</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8">
        <v>10</v>
      </c>
      <c r="B104" s="239" t="s">
        <v>357</v>
      </c>
      <c r="C104" s="250" t="s">
        <v>358</v>
      </c>
      <c r="D104" s="240" t="s">
        <v>326</v>
      </c>
      <c r="E104" s="241">
        <v>1253</v>
      </c>
      <c r="F104" s="242"/>
      <c r="G104" s="243">
        <f>ROUND(E104*F104,2)</f>
        <v>0</v>
      </c>
      <c r="H104" s="242"/>
      <c r="I104" s="243">
        <f>ROUND(E104*H104,2)</f>
        <v>0</v>
      </c>
      <c r="J104" s="242"/>
      <c r="K104" s="243">
        <f>ROUND(E104*J104,2)</f>
        <v>0</v>
      </c>
      <c r="L104" s="243">
        <v>21</v>
      </c>
      <c r="M104" s="243">
        <f>G104*(1+L104/100)</f>
        <v>0</v>
      </c>
      <c r="N104" s="241">
        <v>0.17499999999999999</v>
      </c>
      <c r="O104" s="241">
        <f>ROUND(E104*N104,2)</f>
        <v>219.28</v>
      </c>
      <c r="P104" s="241">
        <v>0</v>
      </c>
      <c r="Q104" s="241">
        <f>ROUND(E104*P104,2)</f>
        <v>0</v>
      </c>
      <c r="R104" s="243"/>
      <c r="S104" s="243" t="s">
        <v>210</v>
      </c>
      <c r="T104" s="244" t="s">
        <v>167</v>
      </c>
      <c r="U104" s="224">
        <v>0</v>
      </c>
      <c r="V104" s="224">
        <f>ROUND(E104*U104,2)</f>
        <v>0</v>
      </c>
      <c r="W104" s="224"/>
      <c r="X104" s="224" t="s">
        <v>359</v>
      </c>
      <c r="Y104" s="224" t="s">
        <v>169</v>
      </c>
      <c r="Z104" s="210"/>
      <c r="AA104" s="210"/>
      <c r="AB104" s="210"/>
      <c r="AC104" s="210"/>
      <c r="AD104" s="210"/>
      <c r="AE104" s="210"/>
      <c r="AF104" s="210"/>
      <c r="AG104" s="210" t="s">
        <v>360</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21"/>
      <c r="B105" s="222"/>
      <c r="C105" s="252" t="s">
        <v>361</v>
      </c>
      <c r="D105" s="228"/>
      <c r="E105" s="229"/>
      <c r="F105" s="224"/>
      <c r="G105" s="224"/>
      <c r="H105" s="224"/>
      <c r="I105" s="224"/>
      <c r="J105" s="224"/>
      <c r="K105" s="224"/>
      <c r="L105" s="224"/>
      <c r="M105" s="224"/>
      <c r="N105" s="223"/>
      <c r="O105" s="223"/>
      <c r="P105" s="223"/>
      <c r="Q105" s="223"/>
      <c r="R105" s="224"/>
      <c r="S105" s="224"/>
      <c r="T105" s="224"/>
      <c r="U105" s="224"/>
      <c r="V105" s="224"/>
      <c r="W105" s="224"/>
      <c r="X105" s="224"/>
      <c r="Y105" s="224"/>
      <c r="Z105" s="210"/>
      <c r="AA105" s="210"/>
      <c r="AB105" s="210"/>
      <c r="AC105" s="210"/>
      <c r="AD105" s="210"/>
      <c r="AE105" s="210"/>
      <c r="AF105" s="210"/>
      <c r="AG105" s="210" t="s">
        <v>174</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21"/>
      <c r="B106" s="222"/>
      <c r="C106" s="252" t="s">
        <v>362</v>
      </c>
      <c r="D106" s="228"/>
      <c r="E106" s="229"/>
      <c r="F106" s="224"/>
      <c r="G106" s="224"/>
      <c r="H106" s="224"/>
      <c r="I106" s="224"/>
      <c r="J106" s="224"/>
      <c r="K106" s="224"/>
      <c r="L106" s="224"/>
      <c r="M106" s="224"/>
      <c r="N106" s="223"/>
      <c r="O106" s="223"/>
      <c r="P106" s="223"/>
      <c r="Q106" s="223"/>
      <c r="R106" s="224"/>
      <c r="S106" s="224"/>
      <c r="T106" s="224"/>
      <c r="U106" s="224"/>
      <c r="V106" s="224"/>
      <c r="W106" s="224"/>
      <c r="X106" s="224"/>
      <c r="Y106" s="224"/>
      <c r="Z106" s="210"/>
      <c r="AA106" s="210"/>
      <c r="AB106" s="210"/>
      <c r="AC106" s="210"/>
      <c r="AD106" s="210"/>
      <c r="AE106" s="210"/>
      <c r="AF106" s="210"/>
      <c r="AG106" s="210" t="s">
        <v>174</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21"/>
      <c r="B107" s="222"/>
      <c r="C107" s="252" t="s">
        <v>363</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0"/>
      <c r="AA107" s="210"/>
      <c r="AB107" s="210"/>
      <c r="AC107" s="210"/>
      <c r="AD107" s="210"/>
      <c r="AE107" s="210"/>
      <c r="AF107" s="210"/>
      <c r="AG107" s="210" t="s">
        <v>174</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21"/>
      <c r="B108" s="222"/>
      <c r="C108" s="252" t="s">
        <v>348</v>
      </c>
      <c r="D108" s="228"/>
      <c r="E108" s="229">
        <v>670</v>
      </c>
      <c r="F108" s="224"/>
      <c r="G108" s="224"/>
      <c r="H108" s="224"/>
      <c r="I108" s="224"/>
      <c r="J108" s="224"/>
      <c r="K108" s="224"/>
      <c r="L108" s="224"/>
      <c r="M108" s="224"/>
      <c r="N108" s="223"/>
      <c r="O108" s="223"/>
      <c r="P108" s="223"/>
      <c r="Q108" s="223"/>
      <c r="R108" s="224"/>
      <c r="S108" s="224"/>
      <c r="T108" s="224"/>
      <c r="U108" s="224"/>
      <c r="V108" s="224"/>
      <c r="W108" s="224"/>
      <c r="X108" s="224"/>
      <c r="Y108" s="224"/>
      <c r="Z108" s="210"/>
      <c r="AA108" s="210"/>
      <c r="AB108" s="210"/>
      <c r="AC108" s="210"/>
      <c r="AD108" s="210"/>
      <c r="AE108" s="210"/>
      <c r="AF108" s="210"/>
      <c r="AG108" s="210" t="s">
        <v>174</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21"/>
      <c r="B109" s="222"/>
      <c r="C109" s="252" t="s">
        <v>364</v>
      </c>
      <c r="D109" s="228"/>
      <c r="E109" s="229">
        <v>583</v>
      </c>
      <c r="F109" s="224"/>
      <c r="G109" s="224"/>
      <c r="H109" s="224"/>
      <c r="I109" s="224"/>
      <c r="J109" s="224"/>
      <c r="K109" s="224"/>
      <c r="L109" s="224"/>
      <c r="M109" s="224"/>
      <c r="N109" s="223"/>
      <c r="O109" s="223"/>
      <c r="P109" s="223"/>
      <c r="Q109" s="223"/>
      <c r="R109" s="224"/>
      <c r="S109" s="224"/>
      <c r="T109" s="224"/>
      <c r="U109" s="224"/>
      <c r="V109" s="224"/>
      <c r="W109" s="224"/>
      <c r="X109" s="224"/>
      <c r="Y109" s="224"/>
      <c r="Z109" s="210"/>
      <c r="AA109" s="210"/>
      <c r="AB109" s="210"/>
      <c r="AC109" s="210"/>
      <c r="AD109" s="210"/>
      <c r="AE109" s="210"/>
      <c r="AF109" s="210"/>
      <c r="AG109" s="210" t="s">
        <v>174</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21"/>
      <c r="B110" s="222"/>
      <c r="C110" s="253"/>
      <c r="D110" s="246"/>
      <c r="E110" s="246"/>
      <c r="F110" s="246"/>
      <c r="G110" s="246"/>
      <c r="H110" s="224"/>
      <c r="I110" s="224"/>
      <c r="J110" s="224"/>
      <c r="K110" s="224"/>
      <c r="L110" s="224"/>
      <c r="M110" s="224"/>
      <c r="N110" s="223"/>
      <c r="O110" s="223"/>
      <c r="P110" s="223"/>
      <c r="Q110" s="223"/>
      <c r="R110" s="224"/>
      <c r="S110" s="224"/>
      <c r="T110" s="224"/>
      <c r="U110" s="224"/>
      <c r="V110" s="224"/>
      <c r="W110" s="224"/>
      <c r="X110" s="224"/>
      <c r="Y110" s="224"/>
      <c r="Z110" s="210"/>
      <c r="AA110" s="210"/>
      <c r="AB110" s="210"/>
      <c r="AC110" s="210"/>
      <c r="AD110" s="210"/>
      <c r="AE110" s="210"/>
      <c r="AF110" s="210"/>
      <c r="AG110" s="210" t="s">
        <v>175</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x14ac:dyDescent="0.2">
      <c r="A111" s="231" t="s">
        <v>161</v>
      </c>
      <c r="B111" s="232" t="s">
        <v>110</v>
      </c>
      <c r="C111" s="249" t="s">
        <v>111</v>
      </c>
      <c r="D111" s="233"/>
      <c r="E111" s="234"/>
      <c r="F111" s="235"/>
      <c r="G111" s="235">
        <f>SUMIF(AG112:AG119,"&lt;&gt;NOR",G112:G119)</f>
        <v>0</v>
      </c>
      <c r="H111" s="235"/>
      <c r="I111" s="235">
        <f>SUM(I112:I119)</f>
        <v>0</v>
      </c>
      <c r="J111" s="235"/>
      <c r="K111" s="235">
        <f>SUM(K112:K119)</f>
        <v>0</v>
      </c>
      <c r="L111" s="235"/>
      <c r="M111" s="235">
        <f>SUM(M112:M119)</f>
        <v>0</v>
      </c>
      <c r="N111" s="234"/>
      <c r="O111" s="234">
        <f>SUM(O112:O119)</f>
        <v>5.03</v>
      </c>
      <c r="P111" s="234"/>
      <c r="Q111" s="234">
        <f>SUM(Q112:Q119)</f>
        <v>0</v>
      </c>
      <c r="R111" s="235"/>
      <c r="S111" s="235"/>
      <c r="T111" s="236"/>
      <c r="U111" s="230"/>
      <c r="V111" s="230">
        <f>SUM(V112:V119)</f>
        <v>0</v>
      </c>
      <c r="W111" s="230"/>
      <c r="X111" s="230"/>
      <c r="Y111" s="230"/>
      <c r="AG111" t="s">
        <v>162</v>
      </c>
    </row>
    <row r="112" spans="1:60" outlineLevel="1" x14ac:dyDescent="0.2">
      <c r="A112" s="238">
        <v>11</v>
      </c>
      <c r="B112" s="239" t="s">
        <v>365</v>
      </c>
      <c r="C112" s="250" t="s">
        <v>366</v>
      </c>
      <c r="D112" s="240" t="s">
        <v>222</v>
      </c>
      <c r="E112" s="241">
        <v>8</v>
      </c>
      <c r="F112" s="242"/>
      <c r="G112" s="243">
        <f>ROUND(E112*F112,2)</f>
        <v>0</v>
      </c>
      <c r="H112" s="242"/>
      <c r="I112" s="243">
        <f>ROUND(E112*H112,2)</f>
        <v>0</v>
      </c>
      <c r="J112" s="242"/>
      <c r="K112" s="243">
        <f>ROUND(E112*J112,2)</f>
        <v>0</v>
      </c>
      <c r="L112" s="243">
        <v>21</v>
      </c>
      <c r="M112" s="243">
        <f>G112*(1+L112/100)</f>
        <v>0</v>
      </c>
      <c r="N112" s="241">
        <v>0.43093999999999999</v>
      </c>
      <c r="O112" s="241">
        <f>ROUND(E112*N112,2)</f>
        <v>3.45</v>
      </c>
      <c r="P112" s="241">
        <v>0</v>
      </c>
      <c r="Q112" s="241">
        <f>ROUND(E112*P112,2)</f>
        <v>0</v>
      </c>
      <c r="R112" s="243"/>
      <c r="S112" s="243" t="s">
        <v>166</v>
      </c>
      <c r="T112" s="244" t="s">
        <v>184</v>
      </c>
      <c r="U112" s="224">
        <v>0</v>
      </c>
      <c r="V112" s="224">
        <f>ROUND(E112*U112,2)</f>
        <v>0</v>
      </c>
      <c r="W112" s="224"/>
      <c r="X112" s="224" t="s">
        <v>168</v>
      </c>
      <c r="Y112" s="224" t="s">
        <v>169</v>
      </c>
      <c r="Z112" s="210"/>
      <c r="AA112" s="210"/>
      <c r="AB112" s="210"/>
      <c r="AC112" s="210"/>
      <c r="AD112" s="210"/>
      <c r="AE112" s="210"/>
      <c r="AF112" s="210"/>
      <c r="AG112" s="210" t="s">
        <v>170</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2" x14ac:dyDescent="0.2">
      <c r="A113" s="221"/>
      <c r="B113" s="222"/>
      <c r="C113" s="251" t="s">
        <v>367</v>
      </c>
      <c r="D113" s="245"/>
      <c r="E113" s="245"/>
      <c r="F113" s="245"/>
      <c r="G113" s="245"/>
      <c r="H113" s="224"/>
      <c r="I113" s="224"/>
      <c r="J113" s="224"/>
      <c r="K113" s="224"/>
      <c r="L113" s="224"/>
      <c r="M113" s="224"/>
      <c r="N113" s="223"/>
      <c r="O113" s="223"/>
      <c r="P113" s="223"/>
      <c r="Q113" s="223"/>
      <c r="R113" s="224"/>
      <c r="S113" s="224"/>
      <c r="T113" s="224"/>
      <c r="U113" s="224"/>
      <c r="V113" s="224"/>
      <c r="W113" s="224"/>
      <c r="X113" s="224"/>
      <c r="Y113" s="224"/>
      <c r="Z113" s="210"/>
      <c r="AA113" s="210"/>
      <c r="AB113" s="210"/>
      <c r="AC113" s="210"/>
      <c r="AD113" s="210"/>
      <c r="AE113" s="210"/>
      <c r="AF113" s="210"/>
      <c r="AG113" s="210" t="s">
        <v>172</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47" t="str">
        <f>C113</f>
        <v>- položka výškové úpravy zahrnuje všechny nutné práce a materiály pro zvýšení nebo snížení zařízení (včetně nutné úpravy stávajícího povrchu vozovky nebo chodníku).</v>
      </c>
      <c r="BB113" s="210"/>
      <c r="BC113" s="210"/>
      <c r="BD113" s="210"/>
      <c r="BE113" s="210"/>
      <c r="BF113" s="210"/>
      <c r="BG113" s="210"/>
      <c r="BH113" s="210"/>
    </row>
    <row r="114" spans="1:60" outlineLevel="2" x14ac:dyDescent="0.2">
      <c r="A114" s="221"/>
      <c r="B114" s="222"/>
      <c r="C114" s="252" t="s">
        <v>110</v>
      </c>
      <c r="D114" s="228"/>
      <c r="E114" s="229">
        <v>8</v>
      </c>
      <c r="F114" s="224"/>
      <c r="G114" s="224"/>
      <c r="H114" s="224"/>
      <c r="I114" s="224"/>
      <c r="J114" s="224"/>
      <c r="K114" s="224"/>
      <c r="L114" s="224"/>
      <c r="M114" s="224"/>
      <c r="N114" s="223"/>
      <c r="O114" s="223"/>
      <c r="P114" s="223"/>
      <c r="Q114" s="223"/>
      <c r="R114" s="224"/>
      <c r="S114" s="224"/>
      <c r="T114" s="224"/>
      <c r="U114" s="224"/>
      <c r="V114" s="224"/>
      <c r="W114" s="224"/>
      <c r="X114" s="224"/>
      <c r="Y114" s="224"/>
      <c r="Z114" s="210"/>
      <c r="AA114" s="210"/>
      <c r="AB114" s="210"/>
      <c r="AC114" s="210"/>
      <c r="AD114" s="210"/>
      <c r="AE114" s="210"/>
      <c r="AF114" s="210"/>
      <c r="AG114" s="210" t="s">
        <v>174</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21"/>
      <c r="B115" s="222"/>
      <c r="C115" s="253"/>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0"/>
      <c r="AA115" s="210"/>
      <c r="AB115" s="210"/>
      <c r="AC115" s="210"/>
      <c r="AD115" s="210"/>
      <c r="AE115" s="210"/>
      <c r="AF115" s="210"/>
      <c r="AG115" s="210" t="s">
        <v>175</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8">
        <v>12</v>
      </c>
      <c r="B116" s="239" t="s">
        <v>368</v>
      </c>
      <c r="C116" s="250" t="s">
        <v>369</v>
      </c>
      <c r="D116" s="240" t="s">
        <v>222</v>
      </c>
      <c r="E116" s="241">
        <v>5</v>
      </c>
      <c r="F116" s="242"/>
      <c r="G116" s="243">
        <f>ROUND(E116*F116,2)</f>
        <v>0</v>
      </c>
      <c r="H116" s="242"/>
      <c r="I116" s="243">
        <f>ROUND(E116*H116,2)</f>
        <v>0</v>
      </c>
      <c r="J116" s="242"/>
      <c r="K116" s="243">
        <f>ROUND(E116*J116,2)</f>
        <v>0</v>
      </c>
      <c r="L116" s="243">
        <v>21</v>
      </c>
      <c r="M116" s="243">
        <f>G116*(1+L116/100)</f>
        <v>0</v>
      </c>
      <c r="N116" s="241">
        <v>0.31590000000000001</v>
      </c>
      <c r="O116" s="241">
        <f>ROUND(E116*N116,2)</f>
        <v>1.58</v>
      </c>
      <c r="P116" s="241">
        <v>0</v>
      </c>
      <c r="Q116" s="241">
        <f>ROUND(E116*P116,2)</f>
        <v>0</v>
      </c>
      <c r="R116" s="243"/>
      <c r="S116" s="243" t="s">
        <v>166</v>
      </c>
      <c r="T116" s="244" t="s">
        <v>184</v>
      </c>
      <c r="U116" s="224">
        <v>0</v>
      </c>
      <c r="V116" s="224">
        <f>ROUND(E116*U116,2)</f>
        <v>0</v>
      </c>
      <c r="W116" s="224"/>
      <c r="X116" s="224" t="s">
        <v>168</v>
      </c>
      <c r="Y116" s="224" t="s">
        <v>169</v>
      </c>
      <c r="Z116" s="210"/>
      <c r="AA116" s="210"/>
      <c r="AB116" s="210"/>
      <c r="AC116" s="210"/>
      <c r="AD116" s="210"/>
      <c r="AE116" s="210"/>
      <c r="AF116" s="210"/>
      <c r="AG116" s="210" t="s">
        <v>170</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2" x14ac:dyDescent="0.2">
      <c r="A117" s="221"/>
      <c r="B117" s="222"/>
      <c r="C117" s="251" t="s">
        <v>367</v>
      </c>
      <c r="D117" s="245"/>
      <c r="E117" s="245"/>
      <c r="F117" s="245"/>
      <c r="G117" s="245"/>
      <c r="H117" s="224"/>
      <c r="I117" s="224"/>
      <c r="J117" s="224"/>
      <c r="K117" s="224"/>
      <c r="L117" s="224"/>
      <c r="M117" s="224"/>
      <c r="N117" s="223"/>
      <c r="O117" s="223"/>
      <c r="P117" s="223"/>
      <c r="Q117" s="223"/>
      <c r="R117" s="224"/>
      <c r="S117" s="224"/>
      <c r="T117" s="224"/>
      <c r="U117" s="224"/>
      <c r="V117" s="224"/>
      <c r="W117" s="224"/>
      <c r="X117" s="224"/>
      <c r="Y117" s="224"/>
      <c r="Z117" s="210"/>
      <c r="AA117" s="210"/>
      <c r="AB117" s="210"/>
      <c r="AC117" s="210"/>
      <c r="AD117" s="210"/>
      <c r="AE117" s="210"/>
      <c r="AF117" s="210"/>
      <c r="AG117" s="210" t="s">
        <v>172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47" t="str">
        <f>C117</f>
        <v>- položka výškové úpravy zahrnuje všechny nutné práce a materiály pro zvýšení nebo snížení zařízení (včetně nutné úpravy stávajícího povrchu vozovky nebo chodníku).</v>
      </c>
      <c r="BB117" s="210"/>
      <c r="BC117" s="210"/>
      <c r="BD117" s="210"/>
      <c r="BE117" s="210"/>
      <c r="BF117" s="210"/>
      <c r="BG117" s="210"/>
      <c r="BH117" s="210"/>
    </row>
    <row r="118" spans="1:60" outlineLevel="2" x14ac:dyDescent="0.2">
      <c r="A118" s="221"/>
      <c r="B118" s="222"/>
      <c r="C118" s="252" t="s">
        <v>108</v>
      </c>
      <c r="D118" s="228"/>
      <c r="E118" s="229">
        <v>5</v>
      </c>
      <c r="F118" s="224"/>
      <c r="G118" s="224"/>
      <c r="H118" s="224"/>
      <c r="I118" s="224"/>
      <c r="J118" s="224"/>
      <c r="K118" s="224"/>
      <c r="L118" s="224"/>
      <c r="M118" s="224"/>
      <c r="N118" s="223"/>
      <c r="O118" s="223"/>
      <c r="P118" s="223"/>
      <c r="Q118" s="223"/>
      <c r="R118" s="224"/>
      <c r="S118" s="224"/>
      <c r="T118" s="224"/>
      <c r="U118" s="224"/>
      <c r="V118" s="224"/>
      <c r="W118" s="224"/>
      <c r="X118" s="224"/>
      <c r="Y118" s="224"/>
      <c r="Z118" s="210"/>
      <c r="AA118" s="210"/>
      <c r="AB118" s="210"/>
      <c r="AC118" s="210"/>
      <c r="AD118" s="210"/>
      <c r="AE118" s="210"/>
      <c r="AF118" s="210"/>
      <c r="AG118" s="210" t="s">
        <v>174</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21"/>
      <c r="B119" s="222"/>
      <c r="C119" s="253"/>
      <c r="D119" s="246"/>
      <c r="E119" s="246"/>
      <c r="F119" s="246"/>
      <c r="G119" s="246"/>
      <c r="H119" s="224"/>
      <c r="I119" s="224"/>
      <c r="J119" s="224"/>
      <c r="K119" s="224"/>
      <c r="L119" s="224"/>
      <c r="M119" s="224"/>
      <c r="N119" s="223"/>
      <c r="O119" s="223"/>
      <c r="P119" s="223"/>
      <c r="Q119" s="223"/>
      <c r="R119" s="224"/>
      <c r="S119" s="224"/>
      <c r="T119" s="224"/>
      <c r="U119" s="224"/>
      <c r="V119" s="224"/>
      <c r="W119" s="224"/>
      <c r="X119" s="224"/>
      <c r="Y119" s="224"/>
      <c r="Z119" s="210"/>
      <c r="AA119" s="210"/>
      <c r="AB119" s="210"/>
      <c r="AC119" s="210"/>
      <c r="AD119" s="210"/>
      <c r="AE119" s="210"/>
      <c r="AF119" s="210"/>
      <c r="AG119" s="210" t="s">
        <v>175</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x14ac:dyDescent="0.2">
      <c r="A120" s="231" t="s">
        <v>161</v>
      </c>
      <c r="B120" s="232" t="s">
        <v>112</v>
      </c>
      <c r="C120" s="249" t="s">
        <v>113</v>
      </c>
      <c r="D120" s="233"/>
      <c r="E120" s="234"/>
      <c r="F120" s="235"/>
      <c r="G120" s="235">
        <f>SUMIF(AG121:AG147,"&lt;&gt;NOR",G121:G147)</f>
        <v>0</v>
      </c>
      <c r="H120" s="235"/>
      <c r="I120" s="235">
        <f>SUM(I121:I147)</f>
        <v>0</v>
      </c>
      <c r="J120" s="235"/>
      <c r="K120" s="235">
        <f>SUM(K121:K147)</f>
        <v>0</v>
      </c>
      <c r="L120" s="235"/>
      <c r="M120" s="235">
        <f>SUM(M121:M147)</f>
        <v>0</v>
      </c>
      <c r="N120" s="234"/>
      <c r="O120" s="234">
        <f>SUM(O121:O147)</f>
        <v>137.79999999999998</v>
      </c>
      <c r="P120" s="234"/>
      <c r="Q120" s="234">
        <f>SUM(Q121:Q147)</f>
        <v>0.66</v>
      </c>
      <c r="R120" s="235"/>
      <c r="S120" s="235"/>
      <c r="T120" s="236"/>
      <c r="U120" s="230"/>
      <c r="V120" s="230">
        <f>SUM(V121:V147)</f>
        <v>280.43</v>
      </c>
      <c r="W120" s="230"/>
      <c r="X120" s="230"/>
      <c r="Y120" s="230"/>
      <c r="AG120" t="s">
        <v>162</v>
      </c>
    </row>
    <row r="121" spans="1:60" ht="22.5" outlineLevel="1" x14ac:dyDescent="0.2">
      <c r="A121" s="238">
        <v>13</v>
      </c>
      <c r="B121" s="239" t="s">
        <v>370</v>
      </c>
      <c r="C121" s="250" t="s">
        <v>371</v>
      </c>
      <c r="D121" s="240" t="s">
        <v>372</v>
      </c>
      <c r="E121" s="241">
        <v>845</v>
      </c>
      <c r="F121" s="242"/>
      <c r="G121" s="243">
        <f>ROUND(E121*F121,2)</f>
        <v>0</v>
      </c>
      <c r="H121" s="242"/>
      <c r="I121" s="243">
        <f>ROUND(E121*H121,2)</f>
        <v>0</v>
      </c>
      <c r="J121" s="242"/>
      <c r="K121" s="243">
        <f>ROUND(E121*J121,2)</f>
        <v>0</v>
      </c>
      <c r="L121" s="243">
        <v>21</v>
      </c>
      <c r="M121" s="243">
        <f>G121*(1+L121/100)</f>
        <v>0</v>
      </c>
      <c r="N121" s="241">
        <v>0.15673999999999999</v>
      </c>
      <c r="O121" s="241">
        <f>ROUND(E121*N121,2)</f>
        <v>132.44999999999999</v>
      </c>
      <c r="P121" s="241">
        <v>0</v>
      </c>
      <c r="Q121" s="241">
        <f>ROUND(E121*P121,2)</f>
        <v>0</v>
      </c>
      <c r="R121" s="243" t="s">
        <v>327</v>
      </c>
      <c r="S121" s="243" t="s">
        <v>166</v>
      </c>
      <c r="T121" s="244" t="s">
        <v>166</v>
      </c>
      <c r="U121" s="224">
        <v>0.3</v>
      </c>
      <c r="V121" s="224">
        <f>ROUND(E121*U121,2)</f>
        <v>253.5</v>
      </c>
      <c r="W121" s="224"/>
      <c r="X121" s="224" t="s">
        <v>328</v>
      </c>
      <c r="Y121" s="224" t="s">
        <v>169</v>
      </c>
      <c r="Z121" s="210"/>
      <c r="AA121" s="210"/>
      <c r="AB121" s="210"/>
      <c r="AC121" s="210"/>
      <c r="AD121" s="210"/>
      <c r="AE121" s="210"/>
      <c r="AF121" s="210"/>
      <c r="AG121" s="210" t="s">
        <v>329</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21"/>
      <c r="B122" s="222"/>
      <c r="C122" s="260" t="s">
        <v>373</v>
      </c>
      <c r="D122" s="259"/>
      <c r="E122" s="259"/>
      <c r="F122" s="259"/>
      <c r="G122" s="259"/>
      <c r="H122" s="224"/>
      <c r="I122" s="224"/>
      <c r="J122" s="224"/>
      <c r="K122" s="224"/>
      <c r="L122" s="224"/>
      <c r="M122" s="224"/>
      <c r="N122" s="223"/>
      <c r="O122" s="223"/>
      <c r="P122" s="223"/>
      <c r="Q122" s="223"/>
      <c r="R122" s="224"/>
      <c r="S122" s="224"/>
      <c r="T122" s="224"/>
      <c r="U122" s="224"/>
      <c r="V122" s="224"/>
      <c r="W122" s="224"/>
      <c r="X122" s="224"/>
      <c r="Y122" s="224"/>
      <c r="Z122" s="210"/>
      <c r="AA122" s="210"/>
      <c r="AB122" s="210"/>
      <c r="AC122" s="210"/>
      <c r="AD122" s="210"/>
      <c r="AE122" s="210"/>
      <c r="AF122" s="210"/>
      <c r="AG122" s="210" t="s">
        <v>346</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21"/>
      <c r="B123" s="222"/>
      <c r="C123" s="252" t="s">
        <v>374</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0"/>
      <c r="AA123" s="210"/>
      <c r="AB123" s="210"/>
      <c r="AC123" s="210"/>
      <c r="AD123" s="210"/>
      <c r="AE123" s="210"/>
      <c r="AF123" s="210"/>
      <c r="AG123" s="210" t="s">
        <v>174</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21"/>
      <c r="B124" s="222"/>
      <c r="C124" s="252" t="s">
        <v>375</v>
      </c>
      <c r="D124" s="228"/>
      <c r="E124" s="229">
        <v>845</v>
      </c>
      <c r="F124" s="224"/>
      <c r="G124" s="224"/>
      <c r="H124" s="224"/>
      <c r="I124" s="224"/>
      <c r="J124" s="224"/>
      <c r="K124" s="224"/>
      <c r="L124" s="224"/>
      <c r="M124" s="224"/>
      <c r="N124" s="223"/>
      <c r="O124" s="223"/>
      <c r="P124" s="223"/>
      <c r="Q124" s="223"/>
      <c r="R124" s="224"/>
      <c r="S124" s="224"/>
      <c r="T124" s="224"/>
      <c r="U124" s="224"/>
      <c r="V124" s="224"/>
      <c r="W124" s="224"/>
      <c r="X124" s="224"/>
      <c r="Y124" s="224"/>
      <c r="Z124" s="210"/>
      <c r="AA124" s="210"/>
      <c r="AB124" s="210"/>
      <c r="AC124" s="210"/>
      <c r="AD124" s="210"/>
      <c r="AE124" s="210"/>
      <c r="AF124" s="210"/>
      <c r="AG124" s="210" t="s">
        <v>174</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21"/>
      <c r="B125" s="222"/>
      <c r="C125" s="253"/>
      <c r="D125" s="246"/>
      <c r="E125" s="246"/>
      <c r="F125" s="246"/>
      <c r="G125" s="246"/>
      <c r="H125" s="224"/>
      <c r="I125" s="224"/>
      <c r="J125" s="224"/>
      <c r="K125" s="224"/>
      <c r="L125" s="224"/>
      <c r="M125" s="224"/>
      <c r="N125" s="223"/>
      <c r="O125" s="223"/>
      <c r="P125" s="223"/>
      <c r="Q125" s="223"/>
      <c r="R125" s="224"/>
      <c r="S125" s="224"/>
      <c r="T125" s="224"/>
      <c r="U125" s="224"/>
      <c r="V125" s="224"/>
      <c r="W125" s="224"/>
      <c r="X125" s="224"/>
      <c r="Y125" s="224"/>
      <c r="Z125" s="210"/>
      <c r="AA125" s="210"/>
      <c r="AB125" s="210"/>
      <c r="AC125" s="210"/>
      <c r="AD125" s="210"/>
      <c r="AE125" s="210"/>
      <c r="AF125" s="210"/>
      <c r="AG125" s="210" t="s">
        <v>175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1" x14ac:dyDescent="0.2">
      <c r="A126" s="238">
        <v>14</v>
      </c>
      <c r="B126" s="239" t="s">
        <v>376</v>
      </c>
      <c r="C126" s="250" t="s">
        <v>377</v>
      </c>
      <c r="D126" s="240" t="s">
        <v>222</v>
      </c>
      <c r="E126" s="241">
        <v>18</v>
      </c>
      <c r="F126" s="242"/>
      <c r="G126" s="243">
        <f>ROUND(E126*F126,2)</f>
        <v>0</v>
      </c>
      <c r="H126" s="242"/>
      <c r="I126" s="243">
        <f>ROUND(E126*H126,2)</f>
        <v>0</v>
      </c>
      <c r="J126" s="242"/>
      <c r="K126" s="243">
        <f>ROUND(E126*J126,2)</f>
        <v>0</v>
      </c>
      <c r="L126" s="243">
        <v>21</v>
      </c>
      <c r="M126" s="243">
        <f>G126*(1+L126/100)</f>
        <v>0</v>
      </c>
      <c r="N126" s="241">
        <v>0.28179999999999999</v>
      </c>
      <c r="O126" s="241">
        <f>ROUND(E126*N126,2)</f>
        <v>5.07</v>
      </c>
      <c r="P126" s="241">
        <v>0</v>
      </c>
      <c r="Q126" s="241">
        <f>ROUND(E126*P126,2)</f>
        <v>0</v>
      </c>
      <c r="R126" s="243"/>
      <c r="S126" s="243" t="s">
        <v>166</v>
      </c>
      <c r="T126" s="244" t="s">
        <v>184</v>
      </c>
      <c r="U126" s="224">
        <v>0</v>
      </c>
      <c r="V126" s="224">
        <f>ROUND(E126*U126,2)</f>
        <v>0</v>
      </c>
      <c r="W126" s="224"/>
      <c r="X126" s="224" t="s">
        <v>168</v>
      </c>
      <c r="Y126" s="224" t="s">
        <v>169</v>
      </c>
      <c r="Z126" s="210"/>
      <c r="AA126" s="210"/>
      <c r="AB126" s="210"/>
      <c r="AC126" s="210"/>
      <c r="AD126" s="210"/>
      <c r="AE126" s="210"/>
      <c r="AF126" s="210"/>
      <c r="AG126" s="210" t="s">
        <v>170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21"/>
      <c r="B127" s="222"/>
      <c r="C127" s="251" t="s">
        <v>236</v>
      </c>
      <c r="D127" s="245"/>
      <c r="E127" s="245"/>
      <c r="F127" s="245"/>
      <c r="G127" s="245"/>
      <c r="H127" s="224"/>
      <c r="I127" s="224"/>
      <c r="J127" s="224"/>
      <c r="K127" s="224"/>
      <c r="L127" s="224"/>
      <c r="M127" s="224"/>
      <c r="N127" s="223"/>
      <c r="O127" s="223"/>
      <c r="P127" s="223"/>
      <c r="Q127" s="223"/>
      <c r="R127" s="224"/>
      <c r="S127" s="224"/>
      <c r="T127" s="224"/>
      <c r="U127" s="224"/>
      <c r="V127" s="224"/>
      <c r="W127" s="224"/>
      <c r="X127" s="224"/>
      <c r="Y127" s="224"/>
      <c r="Z127" s="210"/>
      <c r="AA127" s="210"/>
      <c r="AB127" s="210"/>
      <c r="AC127" s="210"/>
      <c r="AD127" s="210"/>
      <c r="AE127" s="210"/>
      <c r="AF127" s="210"/>
      <c r="AG127" s="210" t="s">
        <v>172</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21"/>
      <c r="B128" s="222"/>
      <c r="C128" s="254" t="s">
        <v>378</v>
      </c>
      <c r="D128" s="248"/>
      <c r="E128" s="248"/>
      <c r="F128" s="248"/>
      <c r="G128" s="248"/>
      <c r="H128" s="224"/>
      <c r="I128" s="224"/>
      <c r="J128" s="224"/>
      <c r="K128" s="224"/>
      <c r="L128" s="224"/>
      <c r="M128" s="224"/>
      <c r="N128" s="223"/>
      <c r="O128" s="223"/>
      <c r="P128" s="223"/>
      <c r="Q128" s="223"/>
      <c r="R128" s="224"/>
      <c r="S128" s="224"/>
      <c r="T128" s="224"/>
      <c r="U128" s="224"/>
      <c r="V128" s="224"/>
      <c r="W128" s="224"/>
      <c r="X128" s="224"/>
      <c r="Y128" s="224"/>
      <c r="Z128" s="210"/>
      <c r="AA128" s="210"/>
      <c r="AB128" s="210"/>
      <c r="AC128" s="210"/>
      <c r="AD128" s="210"/>
      <c r="AE128" s="210"/>
      <c r="AF128" s="210"/>
      <c r="AG128" s="210" t="s">
        <v>172</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21"/>
      <c r="B129" s="222"/>
      <c r="C129" s="252" t="s">
        <v>379</v>
      </c>
      <c r="D129" s="228"/>
      <c r="E129" s="229">
        <v>5</v>
      </c>
      <c r="F129" s="224"/>
      <c r="G129" s="224"/>
      <c r="H129" s="224"/>
      <c r="I129" s="224"/>
      <c r="J129" s="224"/>
      <c r="K129" s="224"/>
      <c r="L129" s="224"/>
      <c r="M129" s="224"/>
      <c r="N129" s="223"/>
      <c r="O129" s="223"/>
      <c r="P129" s="223"/>
      <c r="Q129" s="223"/>
      <c r="R129" s="224"/>
      <c r="S129" s="224"/>
      <c r="T129" s="224"/>
      <c r="U129" s="224"/>
      <c r="V129" s="224"/>
      <c r="W129" s="224"/>
      <c r="X129" s="224"/>
      <c r="Y129" s="224"/>
      <c r="Z129" s="210"/>
      <c r="AA129" s="210"/>
      <c r="AB129" s="210"/>
      <c r="AC129" s="210"/>
      <c r="AD129" s="210"/>
      <c r="AE129" s="210"/>
      <c r="AF129" s="210"/>
      <c r="AG129" s="210" t="s">
        <v>174</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21"/>
      <c r="B130" s="222"/>
      <c r="C130" s="252" t="s">
        <v>380</v>
      </c>
      <c r="D130" s="228"/>
      <c r="E130" s="229">
        <v>3</v>
      </c>
      <c r="F130" s="224"/>
      <c r="G130" s="224"/>
      <c r="H130" s="224"/>
      <c r="I130" s="224"/>
      <c r="J130" s="224"/>
      <c r="K130" s="224"/>
      <c r="L130" s="224"/>
      <c r="M130" s="224"/>
      <c r="N130" s="223"/>
      <c r="O130" s="223"/>
      <c r="P130" s="223"/>
      <c r="Q130" s="223"/>
      <c r="R130" s="224"/>
      <c r="S130" s="224"/>
      <c r="T130" s="224"/>
      <c r="U130" s="224"/>
      <c r="V130" s="224"/>
      <c r="W130" s="224"/>
      <c r="X130" s="224"/>
      <c r="Y130" s="224"/>
      <c r="Z130" s="210"/>
      <c r="AA130" s="210"/>
      <c r="AB130" s="210"/>
      <c r="AC130" s="210"/>
      <c r="AD130" s="210"/>
      <c r="AE130" s="210"/>
      <c r="AF130" s="210"/>
      <c r="AG130" s="210" t="s">
        <v>174</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21"/>
      <c r="B131" s="222"/>
      <c r="C131" s="252" t="s">
        <v>381</v>
      </c>
      <c r="D131" s="228"/>
      <c r="E131" s="229">
        <v>1</v>
      </c>
      <c r="F131" s="224"/>
      <c r="G131" s="224"/>
      <c r="H131" s="224"/>
      <c r="I131" s="224"/>
      <c r="J131" s="224"/>
      <c r="K131" s="224"/>
      <c r="L131" s="224"/>
      <c r="M131" s="224"/>
      <c r="N131" s="223"/>
      <c r="O131" s="223"/>
      <c r="P131" s="223"/>
      <c r="Q131" s="223"/>
      <c r="R131" s="224"/>
      <c r="S131" s="224"/>
      <c r="T131" s="224"/>
      <c r="U131" s="224"/>
      <c r="V131" s="224"/>
      <c r="W131" s="224"/>
      <c r="X131" s="224"/>
      <c r="Y131" s="224"/>
      <c r="Z131" s="210"/>
      <c r="AA131" s="210"/>
      <c r="AB131" s="210"/>
      <c r="AC131" s="210"/>
      <c r="AD131" s="210"/>
      <c r="AE131" s="210"/>
      <c r="AF131" s="210"/>
      <c r="AG131" s="210" t="s">
        <v>174</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21"/>
      <c r="B132" s="222"/>
      <c r="C132" s="252" t="s">
        <v>382</v>
      </c>
      <c r="D132" s="228"/>
      <c r="E132" s="229">
        <v>1</v>
      </c>
      <c r="F132" s="224"/>
      <c r="G132" s="224"/>
      <c r="H132" s="224"/>
      <c r="I132" s="224"/>
      <c r="J132" s="224"/>
      <c r="K132" s="224"/>
      <c r="L132" s="224"/>
      <c r="M132" s="224"/>
      <c r="N132" s="223"/>
      <c r="O132" s="223"/>
      <c r="P132" s="223"/>
      <c r="Q132" s="223"/>
      <c r="R132" s="224"/>
      <c r="S132" s="224"/>
      <c r="T132" s="224"/>
      <c r="U132" s="224"/>
      <c r="V132" s="224"/>
      <c r="W132" s="224"/>
      <c r="X132" s="224"/>
      <c r="Y132" s="224"/>
      <c r="Z132" s="210"/>
      <c r="AA132" s="210"/>
      <c r="AB132" s="210"/>
      <c r="AC132" s="210"/>
      <c r="AD132" s="210"/>
      <c r="AE132" s="210"/>
      <c r="AF132" s="210"/>
      <c r="AG132" s="210" t="s">
        <v>174</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21"/>
      <c r="B133" s="222"/>
      <c r="C133" s="252" t="s">
        <v>383</v>
      </c>
      <c r="D133" s="228"/>
      <c r="E133" s="229">
        <v>1</v>
      </c>
      <c r="F133" s="224"/>
      <c r="G133" s="224"/>
      <c r="H133" s="224"/>
      <c r="I133" s="224"/>
      <c r="J133" s="224"/>
      <c r="K133" s="224"/>
      <c r="L133" s="224"/>
      <c r="M133" s="224"/>
      <c r="N133" s="223"/>
      <c r="O133" s="223"/>
      <c r="P133" s="223"/>
      <c r="Q133" s="223"/>
      <c r="R133" s="224"/>
      <c r="S133" s="224"/>
      <c r="T133" s="224"/>
      <c r="U133" s="224"/>
      <c r="V133" s="224"/>
      <c r="W133" s="224"/>
      <c r="X133" s="224"/>
      <c r="Y133" s="224"/>
      <c r="Z133" s="210"/>
      <c r="AA133" s="210"/>
      <c r="AB133" s="210"/>
      <c r="AC133" s="210"/>
      <c r="AD133" s="210"/>
      <c r="AE133" s="210"/>
      <c r="AF133" s="210"/>
      <c r="AG133" s="210" t="s">
        <v>174</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21"/>
      <c r="B134" s="222"/>
      <c r="C134" s="252" t="s">
        <v>384</v>
      </c>
      <c r="D134" s="228"/>
      <c r="E134" s="229">
        <v>2</v>
      </c>
      <c r="F134" s="224"/>
      <c r="G134" s="224"/>
      <c r="H134" s="224"/>
      <c r="I134" s="224"/>
      <c r="J134" s="224"/>
      <c r="K134" s="224"/>
      <c r="L134" s="224"/>
      <c r="M134" s="224"/>
      <c r="N134" s="223"/>
      <c r="O134" s="223"/>
      <c r="P134" s="223"/>
      <c r="Q134" s="223"/>
      <c r="R134" s="224"/>
      <c r="S134" s="224"/>
      <c r="T134" s="224"/>
      <c r="U134" s="224"/>
      <c r="V134" s="224"/>
      <c r="W134" s="224"/>
      <c r="X134" s="224"/>
      <c r="Y134" s="224"/>
      <c r="Z134" s="210"/>
      <c r="AA134" s="210"/>
      <c r="AB134" s="210"/>
      <c r="AC134" s="210"/>
      <c r="AD134" s="210"/>
      <c r="AE134" s="210"/>
      <c r="AF134" s="210"/>
      <c r="AG134" s="210" t="s">
        <v>174</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21"/>
      <c r="B135" s="222"/>
      <c r="C135" s="252" t="s">
        <v>385</v>
      </c>
      <c r="D135" s="228"/>
      <c r="E135" s="229">
        <v>1</v>
      </c>
      <c r="F135" s="224"/>
      <c r="G135" s="224"/>
      <c r="H135" s="224"/>
      <c r="I135" s="224"/>
      <c r="J135" s="224"/>
      <c r="K135" s="224"/>
      <c r="L135" s="224"/>
      <c r="M135" s="224"/>
      <c r="N135" s="223"/>
      <c r="O135" s="223"/>
      <c r="P135" s="223"/>
      <c r="Q135" s="223"/>
      <c r="R135" s="224"/>
      <c r="S135" s="224"/>
      <c r="T135" s="224"/>
      <c r="U135" s="224"/>
      <c r="V135" s="224"/>
      <c r="W135" s="224"/>
      <c r="X135" s="224"/>
      <c r="Y135" s="224"/>
      <c r="Z135" s="210"/>
      <c r="AA135" s="210"/>
      <c r="AB135" s="210"/>
      <c r="AC135" s="210"/>
      <c r="AD135" s="210"/>
      <c r="AE135" s="210"/>
      <c r="AF135" s="210"/>
      <c r="AG135" s="210" t="s">
        <v>174</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21"/>
      <c r="B136" s="222"/>
      <c r="C136" s="252" t="s">
        <v>384</v>
      </c>
      <c r="D136" s="228"/>
      <c r="E136" s="229">
        <v>2</v>
      </c>
      <c r="F136" s="224"/>
      <c r="G136" s="224"/>
      <c r="H136" s="224"/>
      <c r="I136" s="224"/>
      <c r="J136" s="224"/>
      <c r="K136" s="224"/>
      <c r="L136" s="224"/>
      <c r="M136" s="224"/>
      <c r="N136" s="223"/>
      <c r="O136" s="223"/>
      <c r="P136" s="223"/>
      <c r="Q136" s="223"/>
      <c r="R136" s="224"/>
      <c r="S136" s="224"/>
      <c r="T136" s="224"/>
      <c r="U136" s="224"/>
      <c r="V136" s="224"/>
      <c r="W136" s="224"/>
      <c r="X136" s="224"/>
      <c r="Y136" s="224"/>
      <c r="Z136" s="210"/>
      <c r="AA136" s="210"/>
      <c r="AB136" s="210"/>
      <c r="AC136" s="210"/>
      <c r="AD136" s="210"/>
      <c r="AE136" s="210"/>
      <c r="AF136" s="210"/>
      <c r="AG136" s="210" t="s">
        <v>174</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21"/>
      <c r="B137" s="222"/>
      <c r="C137" s="252" t="s">
        <v>386</v>
      </c>
      <c r="D137" s="228"/>
      <c r="E137" s="229">
        <v>1</v>
      </c>
      <c r="F137" s="224"/>
      <c r="G137" s="224"/>
      <c r="H137" s="224"/>
      <c r="I137" s="224"/>
      <c r="J137" s="224"/>
      <c r="K137" s="224"/>
      <c r="L137" s="224"/>
      <c r="M137" s="224"/>
      <c r="N137" s="223"/>
      <c r="O137" s="223"/>
      <c r="P137" s="223"/>
      <c r="Q137" s="223"/>
      <c r="R137" s="224"/>
      <c r="S137" s="224"/>
      <c r="T137" s="224"/>
      <c r="U137" s="224"/>
      <c r="V137" s="224"/>
      <c r="W137" s="224"/>
      <c r="X137" s="224"/>
      <c r="Y137" s="224"/>
      <c r="Z137" s="210"/>
      <c r="AA137" s="210"/>
      <c r="AB137" s="210"/>
      <c r="AC137" s="210"/>
      <c r="AD137" s="210"/>
      <c r="AE137" s="210"/>
      <c r="AF137" s="210"/>
      <c r="AG137" s="210" t="s">
        <v>174</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21"/>
      <c r="B138" s="222"/>
      <c r="C138" s="252" t="s">
        <v>387</v>
      </c>
      <c r="D138" s="228"/>
      <c r="E138" s="229">
        <v>1</v>
      </c>
      <c r="F138" s="224"/>
      <c r="G138" s="224"/>
      <c r="H138" s="224"/>
      <c r="I138" s="224"/>
      <c r="J138" s="224"/>
      <c r="K138" s="224"/>
      <c r="L138" s="224"/>
      <c r="M138" s="224"/>
      <c r="N138" s="223"/>
      <c r="O138" s="223"/>
      <c r="P138" s="223"/>
      <c r="Q138" s="223"/>
      <c r="R138" s="224"/>
      <c r="S138" s="224"/>
      <c r="T138" s="224"/>
      <c r="U138" s="224"/>
      <c r="V138" s="224"/>
      <c r="W138" s="224"/>
      <c r="X138" s="224"/>
      <c r="Y138" s="224"/>
      <c r="Z138" s="210"/>
      <c r="AA138" s="210"/>
      <c r="AB138" s="210"/>
      <c r="AC138" s="210"/>
      <c r="AD138" s="210"/>
      <c r="AE138" s="210"/>
      <c r="AF138" s="210"/>
      <c r="AG138" s="210" t="s">
        <v>174</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21"/>
      <c r="B139" s="222"/>
      <c r="C139" s="253"/>
      <c r="D139" s="246"/>
      <c r="E139" s="246"/>
      <c r="F139" s="246"/>
      <c r="G139" s="246"/>
      <c r="H139" s="224"/>
      <c r="I139" s="224"/>
      <c r="J139" s="224"/>
      <c r="K139" s="224"/>
      <c r="L139" s="224"/>
      <c r="M139" s="224"/>
      <c r="N139" s="223"/>
      <c r="O139" s="223"/>
      <c r="P139" s="223"/>
      <c r="Q139" s="223"/>
      <c r="R139" s="224"/>
      <c r="S139" s="224"/>
      <c r="T139" s="224"/>
      <c r="U139" s="224"/>
      <c r="V139" s="224"/>
      <c r="W139" s="224"/>
      <c r="X139" s="224"/>
      <c r="Y139" s="224"/>
      <c r="Z139" s="210"/>
      <c r="AA139" s="210"/>
      <c r="AB139" s="210"/>
      <c r="AC139" s="210"/>
      <c r="AD139" s="210"/>
      <c r="AE139" s="210"/>
      <c r="AF139" s="210"/>
      <c r="AG139" s="210" t="s">
        <v>175</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8">
        <v>15</v>
      </c>
      <c r="B140" s="239" t="s">
        <v>388</v>
      </c>
      <c r="C140" s="250" t="s">
        <v>389</v>
      </c>
      <c r="D140" s="240" t="s">
        <v>222</v>
      </c>
      <c r="E140" s="241">
        <v>8</v>
      </c>
      <c r="F140" s="242"/>
      <c r="G140" s="243">
        <f>ROUND(E140*F140,2)</f>
        <v>0</v>
      </c>
      <c r="H140" s="242"/>
      <c r="I140" s="243">
        <f>ROUND(E140*H140,2)</f>
        <v>0</v>
      </c>
      <c r="J140" s="242"/>
      <c r="K140" s="243">
        <f>ROUND(E140*J140,2)</f>
        <v>0</v>
      </c>
      <c r="L140" s="243">
        <v>21</v>
      </c>
      <c r="M140" s="243">
        <f>G140*(1+L140/100)</f>
        <v>0</v>
      </c>
      <c r="N140" s="241">
        <v>0</v>
      </c>
      <c r="O140" s="241">
        <f>ROUND(E140*N140,2)</f>
        <v>0</v>
      </c>
      <c r="P140" s="241">
        <v>8.2000000000000003E-2</v>
      </c>
      <c r="Q140" s="241">
        <f>ROUND(E140*P140,2)</f>
        <v>0.66</v>
      </c>
      <c r="R140" s="243"/>
      <c r="S140" s="243" t="s">
        <v>166</v>
      </c>
      <c r="T140" s="244" t="s">
        <v>184</v>
      </c>
      <c r="U140" s="224">
        <v>0</v>
      </c>
      <c r="V140" s="224">
        <f>ROUND(E140*U140,2)</f>
        <v>0</v>
      </c>
      <c r="W140" s="224"/>
      <c r="X140" s="224" t="s">
        <v>168</v>
      </c>
      <c r="Y140" s="224" t="s">
        <v>169</v>
      </c>
      <c r="Z140" s="210"/>
      <c r="AA140" s="210"/>
      <c r="AB140" s="210"/>
      <c r="AC140" s="210"/>
      <c r="AD140" s="210"/>
      <c r="AE140" s="210"/>
      <c r="AF140" s="210"/>
      <c r="AG140" s="210" t="s">
        <v>170</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21"/>
      <c r="B141" s="222"/>
      <c r="C141" s="252" t="s">
        <v>110</v>
      </c>
      <c r="D141" s="228"/>
      <c r="E141" s="229">
        <v>8</v>
      </c>
      <c r="F141" s="224"/>
      <c r="G141" s="224"/>
      <c r="H141" s="224"/>
      <c r="I141" s="224"/>
      <c r="J141" s="224"/>
      <c r="K141" s="224"/>
      <c r="L141" s="224"/>
      <c r="M141" s="224"/>
      <c r="N141" s="223"/>
      <c r="O141" s="223"/>
      <c r="P141" s="223"/>
      <c r="Q141" s="223"/>
      <c r="R141" s="224"/>
      <c r="S141" s="224"/>
      <c r="T141" s="224"/>
      <c r="U141" s="224"/>
      <c r="V141" s="224"/>
      <c r="W141" s="224"/>
      <c r="X141" s="224"/>
      <c r="Y141" s="224"/>
      <c r="Z141" s="210"/>
      <c r="AA141" s="210"/>
      <c r="AB141" s="210"/>
      <c r="AC141" s="210"/>
      <c r="AD141" s="210"/>
      <c r="AE141" s="210"/>
      <c r="AF141" s="210"/>
      <c r="AG141" s="210" t="s">
        <v>174</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21"/>
      <c r="B142" s="222"/>
      <c r="C142" s="253"/>
      <c r="D142" s="246"/>
      <c r="E142" s="246"/>
      <c r="F142" s="246"/>
      <c r="G142" s="246"/>
      <c r="H142" s="224"/>
      <c r="I142" s="224"/>
      <c r="J142" s="224"/>
      <c r="K142" s="224"/>
      <c r="L142" s="224"/>
      <c r="M142" s="224"/>
      <c r="N142" s="223"/>
      <c r="O142" s="223"/>
      <c r="P142" s="223"/>
      <c r="Q142" s="223"/>
      <c r="R142" s="224"/>
      <c r="S142" s="224"/>
      <c r="T142" s="224"/>
      <c r="U142" s="224"/>
      <c r="V142" s="224"/>
      <c r="W142" s="224"/>
      <c r="X142" s="224"/>
      <c r="Y142" s="224"/>
      <c r="Z142" s="210"/>
      <c r="AA142" s="210"/>
      <c r="AB142" s="210"/>
      <c r="AC142" s="210"/>
      <c r="AD142" s="210"/>
      <c r="AE142" s="210"/>
      <c r="AF142" s="210"/>
      <c r="AG142" s="210" t="s">
        <v>175</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38">
        <v>16</v>
      </c>
      <c r="B143" s="239" t="s">
        <v>390</v>
      </c>
      <c r="C143" s="250" t="s">
        <v>391</v>
      </c>
      <c r="D143" s="240" t="s">
        <v>178</v>
      </c>
      <c r="E143" s="241">
        <v>74.8</v>
      </c>
      <c r="F143" s="242"/>
      <c r="G143" s="243">
        <f>ROUND(E143*F143,2)</f>
        <v>0</v>
      </c>
      <c r="H143" s="242"/>
      <c r="I143" s="243">
        <f>ROUND(E143*H143,2)</f>
        <v>0</v>
      </c>
      <c r="J143" s="242"/>
      <c r="K143" s="243">
        <f>ROUND(E143*J143,2)</f>
        <v>0</v>
      </c>
      <c r="L143" s="243">
        <v>21</v>
      </c>
      <c r="M143" s="243">
        <f>G143*(1+L143/100)</f>
        <v>0</v>
      </c>
      <c r="N143" s="241">
        <v>3.7000000000000002E-3</v>
      </c>
      <c r="O143" s="241">
        <f>ROUND(E143*N143,2)</f>
        <v>0.28000000000000003</v>
      </c>
      <c r="P143" s="241">
        <v>0</v>
      </c>
      <c r="Q143" s="241">
        <f>ROUND(E143*P143,2)</f>
        <v>0</v>
      </c>
      <c r="R143" s="243"/>
      <c r="S143" s="243" t="s">
        <v>166</v>
      </c>
      <c r="T143" s="244" t="s">
        <v>184</v>
      </c>
      <c r="U143" s="224">
        <v>0.36</v>
      </c>
      <c r="V143" s="224">
        <f>ROUND(E143*U143,2)</f>
        <v>26.93</v>
      </c>
      <c r="W143" s="224"/>
      <c r="X143" s="224" t="s">
        <v>168</v>
      </c>
      <c r="Y143" s="224" t="s">
        <v>169</v>
      </c>
      <c r="Z143" s="210"/>
      <c r="AA143" s="210"/>
      <c r="AB143" s="210"/>
      <c r="AC143" s="210"/>
      <c r="AD143" s="210"/>
      <c r="AE143" s="210"/>
      <c r="AF143" s="210"/>
      <c r="AG143" s="210" t="s">
        <v>170</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21"/>
      <c r="B144" s="222"/>
      <c r="C144" s="252" t="s">
        <v>392</v>
      </c>
      <c r="D144" s="228"/>
      <c r="E144" s="229">
        <v>33</v>
      </c>
      <c r="F144" s="224"/>
      <c r="G144" s="224"/>
      <c r="H144" s="224"/>
      <c r="I144" s="224"/>
      <c r="J144" s="224"/>
      <c r="K144" s="224"/>
      <c r="L144" s="224"/>
      <c r="M144" s="224"/>
      <c r="N144" s="223"/>
      <c r="O144" s="223"/>
      <c r="P144" s="223"/>
      <c r="Q144" s="223"/>
      <c r="R144" s="224"/>
      <c r="S144" s="224"/>
      <c r="T144" s="224"/>
      <c r="U144" s="224"/>
      <c r="V144" s="224"/>
      <c r="W144" s="224"/>
      <c r="X144" s="224"/>
      <c r="Y144" s="224"/>
      <c r="Z144" s="210"/>
      <c r="AA144" s="210"/>
      <c r="AB144" s="210"/>
      <c r="AC144" s="210"/>
      <c r="AD144" s="210"/>
      <c r="AE144" s="210"/>
      <c r="AF144" s="210"/>
      <c r="AG144" s="210" t="s">
        <v>174</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21"/>
      <c r="B145" s="222"/>
      <c r="C145" s="252" t="s">
        <v>393</v>
      </c>
      <c r="D145" s="228"/>
      <c r="E145" s="229">
        <v>3</v>
      </c>
      <c r="F145" s="224"/>
      <c r="G145" s="224"/>
      <c r="H145" s="224"/>
      <c r="I145" s="224"/>
      <c r="J145" s="224"/>
      <c r="K145" s="224"/>
      <c r="L145" s="224"/>
      <c r="M145" s="224"/>
      <c r="N145" s="223"/>
      <c r="O145" s="223"/>
      <c r="P145" s="223"/>
      <c r="Q145" s="223"/>
      <c r="R145" s="224"/>
      <c r="S145" s="224"/>
      <c r="T145" s="224"/>
      <c r="U145" s="224"/>
      <c r="V145" s="224"/>
      <c r="W145" s="224"/>
      <c r="X145" s="224"/>
      <c r="Y145" s="224"/>
      <c r="Z145" s="210"/>
      <c r="AA145" s="210"/>
      <c r="AB145" s="210"/>
      <c r="AC145" s="210"/>
      <c r="AD145" s="210"/>
      <c r="AE145" s="210"/>
      <c r="AF145" s="210"/>
      <c r="AG145" s="210" t="s">
        <v>174</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22.5" outlineLevel="3" x14ac:dyDescent="0.2">
      <c r="A146" s="221"/>
      <c r="B146" s="222"/>
      <c r="C146" s="252" t="s">
        <v>394</v>
      </c>
      <c r="D146" s="228"/>
      <c r="E146" s="229">
        <v>38.799999999999997</v>
      </c>
      <c r="F146" s="224"/>
      <c r="G146" s="224"/>
      <c r="H146" s="224"/>
      <c r="I146" s="224"/>
      <c r="J146" s="224"/>
      <c r="K146" s="224"/>
      <c r="L146" s="224"/>
      <c r="M146" s="224"/>
      <c r="N146" s="223"/>
      <c r="O146" s="223"/>
      <c r="P146" s="223"/>
      <c r="Q146" s="223"/>
      <c r="R146" s="224"/>
      <c r="S146" s="224"/>
      <c r="T146" s="224"/>
      <c r="U146" s="224"/>
      <c r="V146" s="224"/>
      <c r="W146" s="224"/>
      <c r="X146" s="224"/>
      <c r="Y146" s="224"/>
      <c r="Z146" s="210"/>
      <c r="AA146" s="210"/>
      <c r="AB146" s="210"/>
      <c r="AC146" s="210"/>
      <c r="AD146" s="210"/>
      <c r="AE146" s="210"/>
      <c r="AF146" s="210"/>
      <c r="AG146" s="210" t="s">
        <v>174</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21"/>
      <c r="B147" s="222"/>
      <c r="C147" s="253"/>
      <c r="D147" s="246"/>
      <c r="E147" s="246"/>
      <c r="F147" s="246"/>
      <c r="G147" s="246"/>
      <c r="H147" s="224"/>
      <c r="I147" s="224"/>
      <c r="J147" s="224"/>
      <c r="K147" s="224"/>
      <c r="L147" s="224"/>
      <c r="M147" s="224"/>
      <c r="N147" s="223"/>
      <c r="O147" s="223"/>
      <c r="P147" s="223"/>
      <c r="Q147" s="223"/>
      <c r="R147" s="224"/>
      <c r="S147" s="224"/>
      <c r="T147" s="224"/>
      <c r="U147" s="224"/>
      <c r="V147" s="224"/>
      <c r="W147" s="224"/>
      <c r="X147" s="224"/>
      <c r="Y147" s="224"/>
      <c r="Z147" s="210"/>
      <c r="AA147" s="210"/>
      <c r="AB147" s="210"/>
      <c r="AC147" s="210"/>
      <c r="AD147" s="210"/>
      <c r="AE147" s="210"/>
      <c r="AF147" s="210"/>
      <c r="AG147" s="210" t="s">
        <v>175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x14ac:dyDescent="0.2">
      <c r="A148" s="231" t="s">
        <v>161</v>
      </c>
      <c r="B148" s="232" t="s">
        <v>120</v>
      </c>
      <c r="C148" s="249" t="s">
        <v>121</v>
      </c>
      <c r="D148" s="233"/>
      <c r="E148" s="234"/>
      <c r="F148" s="235"/>
      <c r="G148" s="235">
        <f>SUMIF(AG149:AG151,"&lt;&gt;NOR",G149:G151)</f>
        <v>0</v>
      </c>
      <c r="H148" s="235"/>
      <c r="I148" s="235">
        <f>SUM(I149:I151)</f>
        <v>0</v>
      </c>
      <c r="J148" s="235"/>
      <c r="K148" s="235">
        <f>SUM(K149:K151)</f>
        <v>0</v>
      </c>
      <c r="L148" s="235"/>
      <c r="M148" s="235">
        <f>SUM(M149:M151)</f>
        <v>0</v>
      </c>
      <c r="N148" s="234"/>
      <c r="O148" s="234">
        <f>SUM(O149:O151)</f>
        <v>0</v>
      </c>
      <c r="P148" s="234"/>
      <c r="Q148" s="234">
        <f>SUM(Q149:Q151)</f>
        <v>0</v>
      </c>
      <c r="R148" s="235"/>
      <c r="S148" s="235"/>
      <c r="T148" s="236"/>
      <c r="U148" s="230"/>
      <c r="V148" s="230">
        <f>SUM(V149:V151)</f>
        <v>46.72</v>
      </c>
      <c r="W148" s="230"/>
      <c r="X148" s="230"/>
      <c r="Y148" s="230"/>
      <c r="AG148" t="s">
        <v>162</v>
      </c>
    </row>
    <row r="149" spans="1:60" outlineLevel="1" x14ac:dyDescent="0.2">
      <c r="A149" s="238">
        <v>17</v>
      </c>
      <c r="B149" s="239" t="s">
        <v>395</v>
      </c>
      <c r="C149" s="250" t="s">
        <v>396</v>
      </c>
      <c r="D149" s="240" t="s">
        <v>397</v>
      </c>
      <c r="E149" s="241">
        <v>2919.7925399999999</v>
      </c>
      <c r="F149" s="242"/>
      <c r="G149" s="243">
        <f>ROUND(E149*F149,2)</f>
        <v>0</v>
      </c>
      <c r="H149" s="242"/>
      <c r="I149" s="243">
        <f>ROUND(E149*H149,2)</f>
        <v>0</v>
      </c>
      <c r="J149" s="242"/>
      <c r="K149" s="243">
        <f>ROUND(E149*J149,2)</f>
        <v>0</v>
      </c>
      <c r="L149" s="243">
        <v>21</v>
      </c>
      <c r="M149" s="243">
        <f>G149*(1+L149/100)</f>
        <v>0</v>
      </c>
      <c r="N149" s="241">
        <v>0</v>
      </c>
      <c r="O149" s="241">
        <f>ROUND(E149*N149,2)</f>
        <v>0</v>
      </c>
      <c r="P149" s="241">
        <v>0</v>
      </c>
      <c r="Q149" s="241">
        <f>ROUND(E149*P149,2)</f>
        <v>0</v>
      </c>
      <c r="R149" s="243" t="s">
        <v>327</v>
      </c>
      <c r="S149" s="243" t="s">
        <v>166</v>
      </c>
      <c r="T149" s="244" t="s">
        <v>166</v>
      </c>
      <c r="U149" s="224">
        <v>1.6E-2</v>
      </c>
      <c r="V149" s="224">
        <f>ROUND(E149*U149,2)</f>
        <v>46.72</v>
      </c>
      <c r="W149" s="224"/>
      <c r="X149" s="224" t="s">
        <v>398</v>
      </c>
      <c r="Y149" s="224" t="s">
        <v>169</v>
      </c>
      <c r="Z149" s="210"/>
      <c r="AA149" s="210"/>
      <c r="AB149" s="210"/>
      <c r="AC149" s="210"/>
      <c r="AD149" s="210"/>
      <c r="AE149" s="210"/>
      <c r="AF149" s="210"/>
      <c r="AG149" s="210" t="s">
        <v>399</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21"/>
      <c r="B150" s="222"/>
      <c r="C150" s="260" t="s">
        <v>400</v>
      </c>
      <c r="D150" s="259"/>
      <c r="E150" s="259"/>
      <c r="F150" s="259"/>
      <c r="G150" s="259"/>
      <c r="H150" s="224"/>
      <c r="I150" s="224"/>
      <c r="J150" s="224"/>
      <c r="K150" s="224"/>
      <c r="L150" s="224"/>
      <c r="M150" s="224"/>
      <c r="N150" s="223"/>
      <c r="O150" s="223"/>
      <c r="P150" s="223"/>
      <c r="Q150" s="223"/>
      <c r="R150" s="224"/>
      <c r="S150" s="224"/>
      <c r="T150" s="224"/>
      <c r="U150" s="224"/>
      <c r="V150" s="224"/>
      <c r="W150" s="224"/>
      <c r="X150" s="224"/>
      <c r="Y150" s="224"/>
      <c r="Z150" s="210"/>
      <c r="AA150" s="210"/>
      <c r="AB150" s="210"/>
      <c r="AC150" s="210"/>
      <c r="AD150" s="210"/>
      <c r="AE150" s="210"/>
      <c r="AF150" s="210"/>
      <c r="AG150" s="210" t="s">
        <v>346</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21"/>
      <c r="B151" s="222"/>
      <c r="C151" s="253"/>
      <c r="D151" s="246"/>
      <c r="E151" s="246"/>
      <c r="F151" s="246"/>
      <c r="G151" s="246"/>
      <c r="H151" s="224"/>
      <c r="I151" s="224"/>
      <c r="J151" s="224"/>
      <c r="K151" s="224"/>
      <c r="L151" s="224"/>
      <c r="M151" s="224"/>
      <c r="N151" s="223"/>
      <c r="O151" s="223"/>
      <c r="P151" s="223"/>
      <c r="Q151" s="223"/>
      <c r="R151" s="224"/>
      <c r="S151" s="224"/>
      <c r="T151" s="224"/>
      <c r="U151" s="224"/>
      <c r="V151" s="224"/>
      <c r="W151" s="224"/>
      <c r="X151" s="224"/>
      <c r="Y151" s="224"/>
      <c r="Z151" s="210"/>
      <c r="AA151" s="210"/>
      <c r="AB151" s="210"/>
      <c r="AC151" s="210"/>
      <c r="AD151" s="210"/>
      <c r="AE151" s="210"/>
      <c r="AF151" s="210"/>
      <c r="AG151" s="210" t="s">
        <v>175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x14ac:dyDescent="0.2">
      <c r="A152" s="3"/>
      <c r="B152" s="4"/>
      <c r="C152" s="255"/>
      <c r="D152" s="6"/>
      <c r="E152" s="3"/>
      <c r="F152" s="3"/>
      <c r="G152" s="3"/>
      <c r="H152" s="3"/>
      <c r="I152" s="3"/>
      <c r="J152" s="3"/>
      <c r="K152" s="3"/>
      <c r="L152" s="3"/>
      <c r="M152" s="3"/>
      <c r="N152" s="3"/>
      <c r="O152" s="3"/>
      <c r="P152" s="3"/>
      <c r="Q152" s="3"/>
      <c r="R152" s="3"/>
      <c r="S152" s="3"/>
      <c r="T152" s="3"/>
      <c r="U152" s="3"/>
      <c r="V152" s="3"/>
      <c r="W152" s="3"/>
      <c r="X152" s="3"/>
      <c r="Y152" s="3"/>
      <c r="AE152">
        <v>15</v>
      </c>
      <c r="AF152">
        <v>21</v>
      </c>
      <c r="AG152" t="s">
        <v>147</v>
      </c>
    </row>
    <row r="153" spans="1:60" x14ac:dyDescent="0.2">
      <c r="A153" s="216"/>
      <c r="B153" s="217" t="s">
        <v>29</v>
      </c>
      <c r="C153" s="256"/>
      <c r="D153" s="218"/>
      <c r="E153" s="219"/>
      <c r="F153" s="219"/>
      <c r="G153" s="237">
        <f>G8+G62+G75+G111+G120+G148</f>
        <v>0</v>
      </c>
      <c r="H153" s="3"/>
      <c r="I153" s="3"/>
      <c r="J153" s="3"/>
      <c r="K153" s="3"/>
      <c r="L153" s="3"/>
      <c r="M153" s="3"/>
      <c r="N153" s="3"/>
      <c r="O153" s="3"/>
      <c r="P153" s="3"/>
      <c r="Q153" s="3"/>
      <c r="R153" s="3"/>
      <c r="S153" s="3"/>
      <c r="T153" s="3"/>
      <c r="U153" s="3"/>
      <c r="V153" s="3"/>
      <c r="W153" s="3"/>
      <c r="X153" s="3"/>
      <c r="Y153" s="3"/>
      <c r="AE153">
        <f>SUMIF(L7:L151,AE152,G7:G151)</f>
        <v>0</v>
      </c>
      <c r="AF153">
        <f>SUMIF(L7:L151,AF152,G7:G151)</f>
        <v>0</v>
      </c>
      <c r="AG153" t="s">
        <v>241</v>
      </c>
    </row>
    <row r="154" spans="1:60" x14ac:dyDescent="0.2">
      <c r="C154" s="257"/>
      <c r="D154" s="10"/>
      <c r="AG154" t="s">
        <v>242</v>
      </c>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1VqrfP4qg5nbw/BMc28Ns4N6bxt8qYEn9VGAMmA4MZ4IZbcQdJIOJfwMs0MkuTG011E7QVJacX3FiFkmoxZWg==" saltValue="JU3+0nd578QsSX/8wPHK+A==" spinCount="100000" sheet="1" formatRows="0"/>
  <mergeCells count="82">
    <mergeCell ref="C142:G142"/>
    <mergeCell ref="C147:G147"/>
    <mergeCell ref="C150:G150"/>
    <mergeCell ref="C151:G151"/>
    <mergeCell ref="C119:G119"/>
    <mergeCell ref="C122:G122"/>
    <mergeCell ref="C125:G125"/>
    <mergeCell ref="C127:G127"/>
    <mergeCell ref="C128:G128"/>
    <mergeCell ref="C139:G139"/>
    <mergeCell ref="C100:G100"/>
    <mergeCell ref="C103:G103"/>
    <mergeCell ref="C110:G110"/>
    <mergeCell ref="C113:G113"/>
    <mergeCell ref="C115:G115"/>
    <mergeCell ref="C117:G117"/>
    <mergeCell ref="C84:G84"/>
    <mergeCell ref="C90:G90"/>
    <mergeCell ref="C92:G92"/>
    <mergeCell ref="C96:G96"/>
    <mergeCell ref="C98:G98"/>
    <mergeCell ref="C99:G99"/>
    <mergeCell ref="C68:G68"/>
    <mergeCell ref="C69:G69"/>
    <mergeCell ref="C70:G70"/>
    <mergeCell ref="C71:G71"/>
    <mergeCell ref="C74:G74"/>
    <mergeCell ref="C78:G78"/>
    <mergeCell ref="C59:G59"/>
    <mergeCell ref="C61:G61"/>
    <mergeCell ref="C64:G64"/>
    <mergeCell ref="C65:G65"/>
    <mergeCell ref="C66:G66"/>
    <mergeCell ref="C67:G67"/>
    <mergeCell ref="C53:G53"/>
    <mergeCell ref="C54:G54"/>
    <mergeCell ref="C55:G55"/>
    <mergeCell ref="C56:G56"/>
    <mergeCell ref="C57:G57"/>
    <mergeCell ref="C58:G58"/>
    <mergeCell ref="C47:G47"/>
    <mergeCell ref="C48:G48"/>
    <mergeCell ref="C49:G49"/>
    <mergeCell ref="C50:G50"/>
    <mergeCell ref="C51:G51"/>
    <mergeCell ref="C52:G52"/>
    <mergeCell ref="C41:G41"/>
    <mergeCell ref="C42:G42"/>
    <mergeCell ref="C43:G43"/>
    <mergeCell ref="C44:G44"/>
    <mergeCell ref="C45:G45"/>
    <mergeCell ref="C46:G46"/>
    <mergeCell ref="C32:G32"/>
    <mergeCell ref="C33:G33"/>
    <mergeCell ref="C34:G34"/>
    <mergeCell ref="C35:G35"/>
    <mergeCell ref="C36:G36"/>
    <mergeCell ref="C39:G39"/>
    <mergeCell ref="C26:G26"/>
    <mergeCell ref="C27:G27"/>
    <mergeCell ref="C28:G28"/>
    <mergeCell ref="C29:G29"/>
    <mergeCell ref="C30:G30"/>
    <mergeCell ref="C31:G31"/>
    <mergeCell ref="C20:G20"/>
    <mergeCell ref="C21:G21"/>
    <mergeCell ref="C22:G22"/>
    <mergeCell ref="C23:G23"/>
    <mergeCell ref="C24:G24"/>
    <mergeCell ref="C25:G25"/>
    <mergeCell ref="C14:G14"/>
    <mergeCell ref="C15:G15"/>
    <mergeCell ref="C16:G16"/>
    <mergeCell ref="C17:G17"/>
    <mergeCell ref="C18:G18"/>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6CB9-DAD1-4E9A-9F06-178E7DB954E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64</v>
      </c>
      <c r="C4" s="202" t="s">
        <v>57</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SUMIF(AG9:AG68,"&lt;&gt;NOR",G9:G68)</f>
        <v>0</v>
      </c>
      <c r="H8" s="235"/>
      <c r="I8" s="235">
        <f>SUM(I9:I68)</f>
        <v>0</v>
      </c>
      <c r="J8" s="235"/>
      <c r="K8" s="235">
        <f>SUM(K9:K68)</f>
        <v>0</v>
      </c>
      <c r="L8" s="235"/>
      <c r="M8" s="235">
        <f>SUM(M9:M68)</f>
        <v>0</v>
      </c>
      <c r="N8" s="234"/>
      <c r="O8" s="234">
        <f>SUM(O9:O68)</f>
        <v>0</v>
      </c>
      <c r="P8" s="234"/>
      <c r="Q8" s="234">
        <f>SUM(Q9:Q68)</f>
        <v>198</v>
      </c>
      <c r="R8" s="235"/>
      <c r="S8" s="235"/>
      <c r="T8" s="236"/>
      <c r="U8" s="230"/>
      <c r="V8" s="230">
        <f>SUM(V9:V68)</f>
        <v>42</v>
      </c>
      <c r="W8" s="230"/>
      <c r="X8" s="230"/>
      <c r="Y8" s="230"/>
      <c r="AG8" t="s">
        <v>162</v>
      </c>
    </row>
    <row r="9" spans="1:60" ht="22.5" outlineLevel="1" x14ac:dyDescent="0.2">
      <c r="A9" s="238">
        <v>1</v>
      </c>
      <c r="B9" s="239" t="s">
        <v>402</v>
      </c>
      <c r="C9" s="250" t="s">
        <v>403</v>
      </c>
      <c r="D9" s="240" t="s">
        <v>326</v>
      </c>
      <c r="E9" s="241">
        <v>200</v>
      </c>
      <c r="F9" s="242"/>
      <c r="G9" s="243">
        <f>ROUND(E9*F9,2)</f>
        <v>0</v>
      </c>
      <c r="H9" s="242"/>
      <c r="I9" s="243">
        <f>ROUND(E9*H9,2)</f>
        <v>0</v>
      </c>
      <c r="J9" s="242"/>
      <c r="K9" s="243">
        <f>ROUND(E9*J9,2)</f>
        <v>0</v>
      </c>
      <c r="L9" s="243">
        <v>21</v>
      </c>
      <c r="M9" s="243">
        <f>G9*(1+L9/100)</f>
        <v>0</v>
      </c>
      <c r="N9" s="241">
        <v>0</v>
      </c>
      <c r="O9" s="241">
        <f>ROUND(E9*N9,2)</f>
        <v>0</v>
      </c>
      <c r="P9" s="241">
        <v>0.66</v>
      </c>
      <c r="Q9" s="241">
        <f>ROUND(E9*P9,2)</f>
        <v>132</v>
      </c>
      <c r="R9" s="243" t="s">
        <v>327</v>
      </c>
      <c r="S9" s="243" t="s">
        <v>166</v>
      </c>
      <c r="T9" s="244" t="s">
        <v>166</v>
      </c>
      <c r="U9" s="224">
        <v>0.12</v>
      </c>
      <c r="V9" s="224">
        <f>ROUND(E9*U9,2)</f>
        <v>24</v>
      </c>
      <c r="W9" s="224"/>
      <c r="X9" s="224" t="s">
        <v>328</v>
      </c>
      <c r="Y9" s="224" t="s">
        <v>169</v>
      </c>
      <c r="Z9" s="210"/>
      <c r="AA9" s="210"/>
      <c r="AB9" s="210"/>
      <c r="AC9" s="210"/>
      <c r="AD9" s="210"/>
      <c r="AE9" s="210"/>
      <c r="AF9" s="210"/>
      <c r="AG9" s="210" t="s">
        <v>329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2" t="s">
        <v>404</v>
      </c>
      <c r="D10" s="228"/>
      <c r="E10" s="229">
        <v>200</v>
      </c>
      <c r="F10" s="224"/>
      <c r="G10" s="224"/>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174</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3"/>
      <c r="D11" s="246"/>
      <c r="E11" s="246"/>
      <c r="F11" s="246"/>
      <c r="G11" s="246"/>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38">
        <v>2</v>
      </c>
      <c r="B12" s="239" t="s">
        <v>405</v>
      </c>
      <c r="C12" s="250" t="s">
        <v>406</v>
      </c>
      <c r="D12" s="240" t="s">
        <v>326</v>
      </c>
      <c r="E12" s="241">
        <v>200</v>
      </c>
      <c r="F12" s="242"/>
      <c r="G12" s="243">
        <f>ROUND(E12*F12,2)</f>
        <v>0</v>
      </c>
      <c r="H12" s="242"/>
      <c r="I12" s="243">
        <f>ROUND(E12*H12,2)</f>
        <v>0</v>
      </c>
      <c r="J12" s="242"/>
      <c r="K12" s="243">
        <f>ROUND(E12*J12,2)</f>
        <v>0</v>
      </c>
      <c r="L12" s="243">
        <v>21</v>
      </c>
      <c r="M12" s="243">
        <f>G12*(1+L12/100)</f>
        <v>0</v>
      </c>
      <c r="N12" s="241">
        <v>0</v>
      </c>
      <c r="O12" s="241">
        <f>ROUND(E12*N12,2)</f>
        <v>0</v>
      </c>
      <c r="P12" s="241">
        <v>0.33</v>
      </c>
      <c r="Q12" s="241">
        <f>ROUND(E12*P12,2)</f>
        <v>66</v>
      </c>
      <c r="R12" s="243" t="s">
        <v>327</v>
      </c>
      <c r="S12" s="243" t="s">
        <v>166</v>
      </c>
      <c r="T12" s="244" t="s">
        <v>166</v>
      </c>
      <c r="U12" s="224">
        <v>0.09</v>
      </c>
      <c r="V12" s="224">
        <f>ROUND(E12*U12,2)</f>
        <v>18</v>
      </c>
      <c r="W12" s="224"/>
      <c r="X12" s="224" t="s">
        <v>328</v>
      </c>
      <c r="Y12" s="224" t="s">
        <v>169</v>
      </c>
      <c r="Z12" s="210"/>
      <c r="AA12" s="210"/>
      <c r="AB12" s="210"/>
      <c r="AC12" s="210"/>
      <c r="AD12" s="210"/>
      <c r="AE12" s="210"/>
      <c r="AF12" s="210"/>
      <c r="AG12" s="210" t="s">
        <v>329</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2" x14ac:dyDescent="0.2">
      <c r="A13" s="221"/>
      <c r="B13" s="222"/>
      <c r="C13" s="260" t="s">
        <v>407</v>
      </c>
      <c r="D13" s="259"/>
      <c r="E13" s="259"/>
      <c r="F13" s="259"/>
      <c r="G13" s="259"/>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346</v>
      </c>
      <c r="AH13" s="210"/>
      <c r="AI13" s="210"/>
      <c r="AJ13" s="210"/>
      <c r="AK13" s="210"/>
      <c r="AL13" s="210"/>
      <c r="AM13" s="210"/>
      <c r="AN13" s="210"/>
      <c r="AO13" s="210"/>
      <c r="AP13" s="210"/>
      <c r="AQ13" s="210"/>
      <c r="AR13" s="210"/>
      <c r="AS13" s="210"/>
      <c r="AT13" s="210"/>
      <c r="AU13" s="210"/>
      <c r="AV13" s="210"/>
      <c r="AW13" s="210"/>
      <c r="AX13" s="210"/>
      <c r="AY13" s="210"/>
      <c r="AZ13" s="210"/>
      <c r="BA13" s="247" t="str">
        <f>C13</f>
        <v>s naložením na dopravní prostředek, očištění povrchu od frézované plochy, opotřebování frézovacích nástrojů (nožů, upínacích kroužků, držáků) nutné ruční odstranění (vybourání) živičného krytu kolem překážek,</v>
      </c>
      <c r="BB13" s="210"/>
      <c r="BC13" s="210"/>
      <c r="BD13" s="210"/>
      <c r="BE13" s="210"/>
      <c r="BF13" s="210"/>
      <c r="BG13" s="210"/>
      <c r="BH13" s="210"/>
    </row>
    <row r="14" spans="1:60" outlineLevel="2" x14ac:dyDescent="0.2">
      <c r="A14" s="221"/>
      <c r="B14" s="222"/>
      <c r="C14" s="252" t="s">
        <v>404</v>
      </c>
      <c r="D14" s="228"/>
      <c r="E14" s="229">
        <v>200</v>
      </c>
      <c r="F14" s="224"/>
      <c r="G14" s="224"/>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174</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3"/>
      <c r="D15" s="246"/>
      <c r="E15" s="246"/>
      <c r="F15" s="246"/>
      <c r="G15" s="246"/>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8">
        <v>3</v>
      </c>
      <c r="B16" s="239" t="s">
        <v>265</v>
      </c>
      <c r="C16" s="250" t="s">
        <v>164</v>
      </c>
      <c r="D16" s="240" t="s">
        <v>183</v>
      </c>
      <c r="E16" s="241">
        <v>481.33</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c r="S16" s="243" t="s">
        <v>166</v>
      </c>
      <c r="T16" s="244" t="s">
        <v>167</v>
      </c>
      <c r="U16" s="224">
        <v>0</v>
      </c>
      <c r="V16" s="224">
        <f>ROUND(E16*U16,2)</f>
        <v>0</v>
      </c>
      <c r="W16" s="224"/>
      <c r="X16" s="224" t="s">
        <v>168</v>
      </c>
      <c r="Y16" s="224" t="s">
        <v>169</v>
      </c>
      <c r="Z16" s="210"/>
      <c r="AA16" s="210"/>
      <c r="AB16" s="210"/>
      <c r="AC16" s="210"/>
      <c r="AD16" s="210"/>
      <c r="AE16" s="210"/>
      <c r="AF16" s="210"/>
      <c r="AG16" s="210" t="s">
        <v>170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21"/>
      <c r="B17" s="222"/>
      <c r="C17" s="251" t="s">
        <v>171</v>
      </c>
      <c r="D17" s="245"/>
      <c r="E17" s="245"/>
      <c r="F17" s="245"/>
      <c r="G17" s="245"/>
      <c r="H17" s="224"/>
      <c r="I17" s="224"/>
      <c r="J17" s="224"/>
      <c r="K17" s="224"/>
      <c r="L17" s="224"/>
      <c r="M17" s="224"/>
      <c r="N17" s="223"/>
      <c r="O17" s="223"/>
      <c r="P17" s="223"/>
      <c r="Q17" s="223"/>
      <c r="R17" s="224"/>
      <c r="S17" s="224"/>
      <c r="T17" s="224"/>
      <c r="U17" s="224"/>
      <c r="V17" s="224"/>
      <c r="W17" s="224"/>
      <c r="X17" s="224"/>
      <c r="Y17" s="224"/>
      <c r="Z17" s="210"/>
      <c r="AA17" s="210"/>
      <c r="AB17" s="210"/>
      <c r="AC17" s="210"/>
      <c r="AD17" s="210"/>
      <c r="AE17" s="210"/>
      <c r="AF17" s="210"/>
      <c r="AG17" s="210" t="s">
        <v>172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2" t="s">
        <v>266</v>
      </c>
      <c r="D18" s="228"/>
      <c r="E18" s="229">
        <v>481.33</v>
      </c>
      <c r="F18" s="224"/>
      <c r="G18" s="224"/>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21"/>
      <c r="B19" s="222"/>
      <c r="C19" s="253"/>
      <c r="D19" s="246"/>
      <c r="E19" s="246"/>
      <c r="F19" s="246"/>
      <c r="G19" s="246"/>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8">
        <v>4</v>
      </c>
      <c r="B20" s="239" t="s">
        <v>267</v>
      </c>
      <c r="C20" s="250" t="s">
        <v>268</v>
      </c>
      <c r="D20" s="240" t="s">
        <v>183</v>
      </c>
      <c r="E20" s="241">
        <v>136.62</v>
      </c>
      <c r="F20" s="242"/>
      <c r="G20" s="243">
        <f>ROUND(E20*F20,2)</f>
        <v>0</v>
      </c>
      <c r="H20" s="242"/>
      <c r="I20" s="243">
        <f>ROUND(E20*H20,2)</f>
        <v>0</v>
      </c>
      <c r="J20" s="242"/>
      <c r="K20" s="243">
        <f>ROUND(E20*J20,2)</f>
        <v>0</v>
      </c>
      <c r="L20" s="243">
        <v>21</v>
      </c>
      <c r="M20" s="243">
        <f>G20*(1+L20/100)</f>
        <v>0</v>
      </c>
      <c r="N20" s="241">
        <v>0</v>
      </c>
      <c r="O20" s="241">
        <f>ROUND(E20*N20,2)</f>
        <v>0</v>
      </c>
      <c r="P20" s="241">
        <v>0</v>
      </c>
      <c r="Q20" s="241">
        <f>ROUND(E20*P20,2)</f>
        <v>0</v>
      </c>
      <c r="R20" s="243"/>
      <c r="S20" s="243" t="s">
        <v>166</v>
      </c>
      <c r="T20" s="244" t="s">
        <v>184</v>
      </c>
      <c r="U20" s="224">
        <v>0</v>
      </c>
      <c r="V20" s="224">
        <f>ROUND(E20*U20,2)</f>
        <v>0</v>
      </c>
      <c r="W20" s="224"/>
      <c r="X20" s="224" t="s">
        <v>168</v>
      </c>
      <c r="Y20" s="224" t="s">
        <v>169</v>
      </c>
      <c r="Z20" s="210"/>
      <c r="AA20" s="210"/>
      <c r="AB20" s="210"/>
      <c r="AC20" s="210"/>
      <c r="AD20" s="210"/>
      <c r="AE20" s="210"/>
      <c r="AF20" s="210"/>
      <c r="AG20" s="210" t="s">
        <v>170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21"/>
      <c r="B21" s="222"/>
      <c r="C21" s="251" t="s">
        <v>236</v>
      </c>
      <c r="D21" s="245"/>
      <c r="E21" s="245"/>
      <c r="F21" s="245"/>
      <c r="G21" s="245"/>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21"/>
      <c r="B22" s="222"/>
      <c r="C22" s="254" t="s">
        <v>269</v>
      </c>
      <c r="D22" s="248"/>
      <c r="E22" s="248"/>
      <c r="F22" s="248"/>
      <c r="G22" s="248"/>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21"/>
      <c r="B23" s="222"/>
      <c r="C23" s="254" t="s">
        <v>270</v>
      </c>
      <c r="D23" s="248"/>
      <c r="E23" s="248"/>
      <c r="F23" s="248"/>
      <c r="G23" s="248"/>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21"/>
      <c r="B24" s="222"/>
      <c r="C24" s="254" t="s">
        <v>271</v>
      </c>
      <c r="D24" s="248"/>
      <c r="E24" s="248"/>
      <c r="F24" s="248"/>
      <c r="G24" s="248"/>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21"/>
      <c r="B25" s="222"/>
      <c r="C25" s="254" t="s">
        <v>272</v>
      </c>
      <c r="D25" s="248"/>
      <c r="E25" s="248"/>
      <c r="F25" s="248"/>
      <c r="G25" s="248"/>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172</v>
      </c>
      <c r="AH25" s="210"/>
      <c r="AI25" s="210"/>
      <c r="AJ25" s="210"/>
      <c r="AK25" s="210"/>
      <c r="AL25" s="210"/>
      <c r="AM25" s="210"/>
      <c r="AN25" s="210"/>
      <c r="AO25" s="210"/>
      <c r="AP25" s="210"/>
      <c r="AQ25" s="210"/>
      <c r="AR25" s="210"/>
      <c r="AS25" s="210"/>
      <c r="AT25" s="210"/>
      <c r="AU25" s="210"/>
      <c r="AV25" s="210"/>
      <c r="AW25" s="210"/>
      <c r="AX25" s="210"/>
      <c r="AY25" s="210"/>
      <c r="AZ25" s="210"/>
      <c r="BA25" s="247" t="str">
        <f>C25</f>
        <v>- ztížení vykopávek v blízkosti podzemního vedení, konstrukcí a objektů vč. jejich dočasného zajištění</v>
      </c>
      <c r="BB25" s="210"/>
      <c r="BC25" s="210"/>
      <c r="BD25" s="210"/>
      <c r="BE25" s="210"/>
      <c r="BF25" s="210"/>
      <c r="BG25" s="210"/>
      <c r="BH25" s="210"/>
    </row>
    <row r="26" spans="1:60" outlineLevel="3" x14ac:dyDescent="0.2">
      <c r="A26" s="221"/>
      <c r="B26" s="222"/>
      <c r="C26" s="254" t="s">
        <v>273</v>
      </c>
      <c r="D26" s="248"/>
      <c r="E26" s="248"/>
      <c r="F26" s="248"/>
      <c r="G26" s="248"/>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21"/>
      <c r="B27" s="222"/>
      <c r="C27" s="254" t="s">
        <v>274</v>
      </c>
      <c r="D27" s="248"/>
      <c r="E27" s="248"/>
      <c r="F27" s="248"/>
      <c r="G27" s="248"/>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21"/>
      <c r="B28" s="222"/>
      <c r="C28" s="254" t="s">
        <v>275</v>
      </c>
      <c r="D28" s="248"/>
      <c r="E28" s="248"/>
      <c r="F28" s="248"/>
      <c r="G28" s="248"/>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21"/>
      <c r="B29" s="222"/>
      <c r="C29" s="254" t="s">
        <v>276</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47" t="str">
        <f>C29</f>
        <v>- čerpání vody vč. čerpacích jímek, potrubí a pohotovostní čerpací soupravy (viz ustanovení k pol. 1151,2)</v>
      </c>
      <c r="BB29" s="210"/>
      <c r="BC29" s="210"/>
      <c r="BD29" s="210"/>
      <c r="BE29" s="210"/>
      <c r="BF29" s="210"/>
      <c r="BG29" s="210"/>
      <c r="BH29" s="210"/>
    </row>
    <row r="30" spans="1:60" outlineLevel="3" x14ac:dyDescent="0.2">
      <c r="A30" s="221"/>
      <c r="B30" s="222"/>
      <c r="C30" s="254" t="s">
        <v>277</v>
      </c>
      <c r="D30" s="248"/>
      <c r="E30" s="248"/>
      <c r="F30" s="248"/>
      <c r="G30" s="248"/>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21"/>
      <c r="B31" s="222"/>
      <c r="C31" s="254" t="s">
        <v>278</v>
      </c>
      <c r="D31" s="248"/>
      <c r="E31" s="248"/>
      <c r="F31" s="248"/>
      <c r="G31" s="248"/>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21"/>
      <c r="B32" s="222"/>
      <c r="C32" s="254" t="s">
        <v>279</v>
      </c>
      <c r="D32" s="248"/>
      <c r="E32" s="248"/>
      <c r="F32" s="248"/>
      <c r="G32" s="248"/>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21"/>
      <c r="B33" s="222"/>
      <c r="C33" s="254" t="s">
        <v>280</v>
      </c>
      <c r="D33" s="248"/>
      <c r="E33" s="248"/>
      <c r="F33" s="248"/>
      <c r="G33" s="248"/>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172</v>
      </c>
      <c r="AH33" s="210"/>
      <c r="AI33" s="210"/>
      <c r="AJ33" s="210"/>
      <c r="AK33" s="210"/>
      <c r="AL33" s="210"/>
      <c r="AM33" s="210"/>
      <c r="AN33" s="210"/>
      <c r="AO33" s="210"/>
      <c r="AP33" s="210"/>
      <c r="AQ33" s="210"/>
      <c r="AR33" s="210"/>
      <c r="AS33" s="210"/>
      <c r="AT33" s="210"/>
      <c r="AU33" s="210"/>
      <c r="AV33" s="210"/>
      <c r="AW33" s="210"/>
      <c r="AX33" s="210"/>
      <c r="AY33" s="210"/>
      <c r="AZ33" s="210"/>
      <c r="BA33" s="247" t="str">
        <f>C33</f>
        <v>- svahování a přesvah. svahů do konečného tvaru, výměna hornin v podloží a v pláni znehodnocené klimatickými vlivy</v>
      </c>
      <c r="BB33" s="210"/>
      <c r="BC33" s="210"/>
      <c r="BD33" s="210"/>
      <c r="BE33" s="210"/>
      <c r="BF33" s="210"/>
      <c r="BG33" s="210"/>
      <c r="BH33" s="210"/>
    </row>
    <row r="34" spans="1:60" outlineLevel="3" x14ac:dyDescent="0.2">
      <c r="A34" s="221"/>
      <c r="B34" s="222"/>
      <c r="C34" s="254" t="s">
        <v>281</v>
      </c>
      <c r="D34" s="248"/>
      <c r="E34" s="248"/>
      <c r="F34" s="248"/>
      <c r="G34" s="248"/>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21"/>
      <c r="B35" s="222"/>
      <c r="C35" s="254" t="s">
        <v>282</v>
      </c>
      <c r="D35" s="248"/>
      <c r="E35" s="248"/>
      <c r="F35" s="248"/>
      <c r="G35" s="248"/>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21"/>
      <c r="B36" s="222"/>
      <c r="C36" s="254" t="s">
        <v>283</v>
      </c>
      <c r="D36" s="248"/>
      <c r="E36" s="248"/>
      <c r="F36" s="248"/>
      <c r="G36" s="248"/>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21"/>
      <c r="B37" s="222"/>
      <c r="C37" s="254" t="s">
        <v>284</v>
      </c>
      <c r="D37" s="248"/>
      <c r="E37" s="248"/>
      <c r="F37" s="248"/>
      <c r="G37" s="248"/>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21"/>
      <c r="B38" s="222"/>
      <c r="C38" s="254" t="s">
        <v>285</v>
      </c>
      <c r="D38" s="248"/>
      <c r="E38" s="248"/>
      <c r="F38" s="248"/>
      <c r="G38" s="248"/>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21"/>
      <c r="B39" s="222"/>
      <c r="C39" s="254" t="s">
        <v>286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21"/>
      <c r="B40" s="222"/>
      <c r="C40" s="254" t="s">
        <v>287</v>
      </c>
      <c r="D40" s="248"/>
      <c r="E40" s="248"/>
      <c r="F40" s="248"/>
      <c r="G40" s="248"/>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172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21"/>
      <c r="B41" s="222"/>
      <c r="C41" s="254" t="s">
        <v>288</v>
      </c>
      <c r="D41" s="248"/>
      <c r="E41" s="248"/>
      <c r="F41" s="248"/>
      <c r="G41" s="248"/>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3" x14ac:dyDescent="0.2">
      <c r="A42" s="221"/>
      <c r="B42" s="222"/>
      <c r="C42" s="254" t="s">
        <v>289</v>
      </c>
      <c r="D42" s="248"/>
      <c r="E42" s="248"/>
      <c r="F42" s="248"/>
      <c r="G42" s="248"/>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172</v>
      </c>
      <c r="AH42" s="210"/>
      <c r="AI42" s="210"/>
      <c r="AJ42" s="210"/>
      <c r="AK42" s="210"/>
      <c r="AL42" s="210"/>
      <c r="AM42" s="210"/>
      <c r="AN42" s="210"/>
      <c r="AO42" s="210"/>
      <c r="AP42" s="210"/>
      <c r="AQ42" s="210"/>
      <c r="AR42" s="210"/>
      <c r="AS42" s="210"/>
      <c r="AT42" s="210"/>
      <c r="AU42" s="210"/>
      <c r="AV42" s="210"/>
      <c r="AW42" s="210"/>
      <c r="AX42" s="210"/>
      <c r="AY42" s="210"/>
      <c r="AZ42" s="210"/>
      <c r="BA42" s="247" t="str">
        <f>C42</f>
        <v>- veškeré pomocné konstrukce umožňující provedení vykopávky (příjezdy, sjezdy, nájezdy, lešení, podpěr. konstr., přemostění, zpevněné plochy, zakrytí a pod.)</v>
      </c>
      <c r="BB42" s="210"/>
      <c r="BC42" s="210"/>
      <c r="BD42" s="210"/>
      <c r="BE42" s="210"/>
      <c r="BF42" s="210"/>
      <c r="BG42" s="210"/>
      <c r="BH42" s="210"/>
    </row>
    <row r="43" spans="1:60" outlineLevel="3" x14ac:dyDescent="0.2">
      <c r="A43" s="221"/>
      <c r="B43" s="222"/>
      <c r="C43" s="254" t="s">
        <v>290</v>
      </c>
      <c r="D43" s="248"/>
      <c r="E43" s="248"/>
      <c r="F43" s="248"/>
      <c r="G43" s="248"/>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172</v>
      </c>
      <c r="AH43" s="210"/>
      <c r="AI43" s="210"/>
      <c r="AJ43" s="210"/>
      <c r="AK43" s="210"/>
      <c r="AL43" s="210"/>
      <c r="AM43" s="210"/>
      <c r="AN43" s="210"/>
      <c r="AO43" s="210"/>
      <c r="AP43" s="210"/>
      <c r="AQ43" s="210"/>
      <c r="AR43" s="210"/>
      <c r="AS43" s="210"/>
      <c r="AT43" s="210"/>
      <c r="AU43" s="210"/>
      <c r="AV43" s="210"/>
      <c r="AW43" s="210"/>
      <c r="AX43" s="210"/>
      <c r="AY43" s="210"/>
      <c r="AZ43" s="210"/>
      <c r="BA43" s="247" t="str">
        <f>C43</f>
        <v>- nezahrnuje uložení zeminy (na skládku, do násypu) ani poplatky za skládku, vykazují se v položce č.0141**</v>
      </c>
      <c r="BB43" s="210"/>
      <c r="BC43" s="210"/>
      <c r="BD43" s="210"/>
      <c r="BE43" s="210"/>
      <c r="BF43" s="210"/>
      <c r="BG43" s="210"/>
      <c r="BH43" s="210"/>
    </row>
    <row r="44" spans="1:60" outlineLevel="2" x14ac:dyDescent="0.2">
      <c r="A44" s="221"/>
      <c r="B44" s="222"/>
      <c r="C44" s="252" t="s">
        <v>408</v>
      </c>
      <c r="D44" s="228"/>
      <c r="E44" s="229">
        <v>92.07</v>
      </c>
      <c r="F44" s="224"/>
      <c r="G44" s="224"/>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174</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3" x14ac:dyDescent="0.2">
      <c r="A45" s="221"/>
      <c r="B45" s="222"/>
      <c r="C45" s="252" t="s">
        <v>409</v>
      </c>
      <c r="D45" s="228"/>
      <c r="E45" s="229">
        <v>44.55</v>
      </c>
      <c r="F45" s="224"/>
      <c r="G45" s="224"/>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174</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21"/>
      <c r="B46" s="222"/>
      <c r="C46" s="253"/>
      <c r="D46" s="246"/>
      <c r="E46" s="246"/>
      <c r="F46" s="246"/>
      <c r="G46" s="246"/>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8">
        <v>5</v>
      </c>
      <c r="B47" s="239" t="s">
        <v>293</v>
      </c>
      <c r="C47" s="250" t="s">
        <v>294</v>
      </c>
      <c r="D47" s="240" t="s">
        <v>183</v>
      </c>
      <c r="E47" s="241">
        <v>7</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c r="S47" s="243" t="s">
        <v>166</v>
      </c>
      <c r="T47" s="244" t="s">
        <v>184</v>
      </c>
      <c r="U47" s="224">
        <v>0</v>
      </c>
      <c r="V47" s="224">
        <f>ROUND(E47*U47,2)</f>
        <v>0</v>
      </c>
      <c r="W47" s="224"/>
      <c r="X47" s="224" t="s">
        <v>168</v>
      </c>
      <c r="Y47" s="224" t="s">
        <v>169</v>
      </c>
      <c r="Z47" s="210"/>
      <c r="AA47" s="210"/>
      <c r="AB47" s="210"/>
      <c r="AC47" s="210"/>
      <c r="AD47" s="210"/>
      <c r="AE47" s="210"/>
      <c r="AF47" s="210"/>
      <c r="AG47" s="210" t="s">
        <v>170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21"/>
      <c r="B48" s="222"/>
      <c r="C48" s="251" t="s">
        <v>236</v>
      </c>
      <c r="D48" s="245"/>
      <c r="E48" s="245"/>
      <c r="F48" s="245"/>
      <c r="G48" s="245"/>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21"/>
      <c r="B49" s="222"/>
      <c r="C49" s="254" t="s">
        <v>295</v>
      </c>
      <c r="D49" s="248"/>
      <c r="E49" s="248"/>
      <c r="F49" s="248"/>
      <c r="G49" s="248"/>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3" x14ac:dyDescent="0.2">
      <c r="A50" s="221"/>
      <c r="B50" s="222"/>
      <c r="C50" s="254" t="s">
        <v>296</v>
      </c>
      <c r="D50" s="248"/>
      <c r="E50" s="248"/>
      <c r="F50" s="248"/>
      <c r="G50" s="248"/>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172</v>
      </c>
      <c r="AH50" s="210"/>
      <c r="AI50" s="210"/>
      <c r="AJ50" s="210"/>
      <c r="AK50" s="210"/>
      <c r="AL50" s="210"/>
      <c r="AM50" s="210"/>
      <c r="AN50" s="210"/>
      <c r="AO50" s="210"/>
      <c r="AP50" s="210"/>
      <c r="AQ50" s="210"/>
      <c r="AR50" s="210"/>
      <c r="AS50" s="210"/>
      <c r="AT50" s="210"/>
      <c r="AU50" s="210"/>
      <c r="AV50" s="210"/>
      <c r="AW50" s="210"/>
      <c r="AX50" s="210"/>
      <c r="AY50" s="210"/>
      <c r="AZ50" s="210"/>
      <c r="BA50" s="247" t="str">
        <f>C50</f>
        <v>- úprava  ukládaného  materiálu  vlhčením,  tříděním,  promícháním  nebo  vysoušením,  příp. jiné úpravy za účelem zlepšení jeho  mech. vlastností</v>
      </c>
      <c r="BB50" s="210"/>
      <c r="BC50" s="210"/>
      <c r="BD50" s="210"/>
      <c r="BE50" s="210"/>
      <c r="BF50" s="210"/>
      <c r="BG50" s="210"/>
      <c r="BH50" s="210"/>
    </row>
    <row r="51" spans="1:60" outlineLevel="3" x14ac:dyDescent="0.2">
      <c r="A51" s="221"/>
      <c r="B51" s="222"/>
      <c r="C51" s="254" t="s">
        <v>401</v>
      </c>
      <c r="D51" s="248"/>
      <c r="E51" s="248"/>
      <c r="F51" s="248"/>
      <c r="G51" s="248"/>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21"/>
      <c r="B52" s="222"/>
      <c r="C52" s="254" t="s">
        <v>297</v>
      </c>
      <c r="D52" s="248"/>
      <c r="E52" s="248"/>
      <c r="F52" s="248"/>
      <c r="G52" s="248"/>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21"/>
      <c r="B53" s="222"/>
      <c r="C53" s="254" t="s">
        <v>298</v>
      </c>
      <c r="D53" s="248"/>
      <c r="E53" s="248"/>
      <c r="F53" s="248"/>
      <c r="G53" s="248"/>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21"/>
      <c r="B54" s="222"/>
      <c r="C54" s="254" t="s">
        <v>299</v>
      </c>
      <c r="D54" s="248"/>
      <c r="E54" s="248"/>
      <c r="F54" s="248"/>
      <c r="G54" s="248"/>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21"/>
      <c r="B55" s="222"/>
      <c r="C55" s="254" t="s">
        <v>300</v>
      </c>
      <c r="D55" s="248"/>
      <c r="E55" s="248"/>
      <c r="F55" s="248"/>
      <c r="G55" s="248"/>
      <c r="H55" s="224"/>
      <c r="I55" s="224"/>
      <c r="J55" s="224"/>
      <c r="K55" s="224"/>
      <c r="L55" s="224"/>
      <c r="M55" s="224"/>
      <c r="N55" s="223"/>
      <c r="O55" s="223"/>
      <c r="P55" s="223"/>
      <c r="Q55" s="223"/>
      <c r="R55" s="224"/>
      <c r="S55" s="224"/>
      <c r="T55" s="224"/>
      <c r="U55" s="224"/>
      <c r="V55" s="224"/>
      <c r="W55" s="224"/>
      <c r="X55" s="224"/>
      <c r="Y55" s="224"/>
      <c r="Z55" s="210"/>
      <c r="AA55" s="210"/>
      <c r="AB55" s="210"/>
      <c r="AC55" s="210"/>
      <c r="AD55" s="210"/>
      <c r="AE55" s="210"/>
      <c r="AF55" s="210"/>
      <c r="AG55" s="210" t="s">
        <v>172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21"/>
      <c r="B56" s="222"/>
      <c r="C56" s="254" t="s">
        <v>301</v>
      </c>
      <c r="D56" s="248"/>
      <c r="E56" s="248"/>
      <c r="F56" s="248"/>
      <c r="G56" s="248"/>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21"/>
      <c r="B57" s="222"/>
      <c r="C57" s="254" t="s">
        <v>302</v>
      </c>
      <c r="D57" s="248"/>
      <c r="E57" s="248"/>
      <c r="F57" s="248"/>
      <c r="G57" s="248"/>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21"/>
      <c r="B58" s="222"/>
      <c r="C58" s="254" t="s">
        <v>303</v>
      </c>
      <c r="D58" s="248"/>
      <c r="E58" s="248"/>
      <c r="F58" s="248"/>
      <c r="G58" s="248"/>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21"/>
      <c r="B59" s="222"/>
      <c r="C59" s="254" t="s">
        <v>304</v>
      </c>
      <c r="D59" s="248"/>
      <c r="E59" s="248"/>
      <c r="F59" s="248"/>
      <c r="G59" s="248"/>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21"/>
      <c r="B60" s="222"/>
      <c r="C60" s="254" t="s">
        <v>305</v>
      </c>
      <c r="D60" s="248"/>
      <c r="E60" s="248"/>
      <c r="F60" s="248"/>
      <c r="G60" s="248"/>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21"/>
      <c r="B61" s="222"/>
      <c r="C61" s="254" t="s">
        <v>306</v>
      </c>
      <c r="D61" s="248"/>
      <c r="E61" s="248"/>
      <c r="F61" s="248"/>
      <c r="G61" s="248"/>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21"/>
      <c r="B62" s="222"/>
      <c r="C62" s="254" t="s">
        <v>307</v>
      </c>
      <c r="D62" s="248"/>
      <c r="E62" s="248"/>
      <c r="F62" s="248"/>
      <c r="G62" s="248"/>
      <c r="H62" s="224"/>
      <c r="I62" s="224"/>
      <c r="J62" s="224"/>
      <c r="K62" s="224"/>
      <c r="L62" s="224"/>
      <c r="M62" s="224"/>
      <c r="N62" s="223"/>
      <c r="O62" s="223"/>
      <c r="P62" s="223"/>
      <c r="Q62" s="223"/>
      <c r="R62" s="224"/>
      <c r="S62" s="224"/>
      <c r="T62" s="224"/>
      <c r="U62" s="224"/>
      <c r="V62" s="224"/>
      <c r="W62" s="224"/>
      <c r="X62" s="224"/>
      <c r="Y62" s="224"/>
      <c r="Z62" s="210"/>
      <c r="AA62" s="210"/>
      <c r="AB62" s="210"/>
      <c r="AC62" s="210"/>
      <c r="AD62" s="210"/>
      <c r="AE62" s="210"/>
      <c r="AF62" s="210"/>
      <c r="AG62" s="210" t="s">
        <v>172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21"/>
      <c r="B63" s="222"/>
      <c r="C63" s="254" t="s">
        <v>308</v>
      </c>
      <c r="D63" s="248"/>
      <c r="E63" s="248"/>
      <c r="F63" s="248"/>
      <c r="G63" s="248"/>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21"/>
      <c r="B64" s="222"/>
      <c r="C64" s="254" t="s">
        <v>309</v>
      </c>
      <c r="D64" s="248"/>
      <c r="E64" s="248"/>
      <c r="F64" s="248"/>
      <c r="G64" s="248"/>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3" x14ac:dyDescent="0.2">
      <c r="A65" s="221"/>
      <c r="B65" s="222"/>
      <c r="C65" s="254" t="s">
        <v>310</v>
      </c>
      <c r="D65" s="248"/>
      <c r="E65" s="248"/>
      <c r="F65" s="248"/>
      <c r="G65" s="248"/>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172</v>
      </c>
      <c r="AH65" s="210"/>
      <c r="AI65" s="210"/>
      <c r="AJ65" s="210"/>
      <c r="AK65" s="210"/>
      <c r="AL65" s="210"/>
      <c r="AM65" s="210"/>
      <c r="AN65" s="210"/>
      <c r="AO65" s="210"/>
      <c r="AP65" s="210"/>
      <c r="AQ65" s="210"/>
      <c r="AR65" s="210"/>
      <c r="AS65" s="210"/>
      <c r="AT65" s="210"/>
      <c r="AU65" s="210"/>
      <c r="AV65" s="210"/>
      <c r="AW65" s="210"/>
      <c r="AX65" s="210"/>
      <c r="AY65" s="210"/>
      <c r="AZ65" s="210"/>
      <c r="BA65" s="247" t="str">
        <f>C65</f>
        <v>- veškeré  pomocné konstrukce umožňující provedení  zemní konstrukce  (příjezdy,  sjezdy,  nájezdy, lešení, podpěrné konstrukce, přemostění, zpevněné plochy, zakrytí a pod.)</v>
      </c>
      <c r="BB65" s="210"/>
      <c r="BC65" s="210"/>
      <c r="BD65" s="210"/>
      <c r="BE65" s="210"/>
      <c r="BF65" s="210"/>
      <c r="BG65" s="210"/>
      <c r="BH65" s="210"/>
    </row>
    <row r="66" spans="1:60" outlineLevel="3" x14ac:dyDescent="0.2">
      <c r="A66" s="221"/>
      <c r="B66" s="222"/>
      <c r="C66" s="254" t="s">
        <v>311</v>
      </c>
      <c r="D66" s="248"/>
      <c r="E66" s="248"/>
      <c r="F66" s="248"/>
      <c r="G66" s="248"/>
      <c r="H66" s="224"/>
      <c r="I66" s="224"/>
      <c r="J66" s="224"/>
      <c r="K66" s="224"/>
      <c r="L66" s="224"/>
      <c r="M66" s="224"/>
      <c r="N66" s="223"/>
      <c r="O66" s="223"/>
      <c r="P66" s="223"/>
      <c r="Q66" s="223"/>
      <c r="R66" s="224"/>
      <c r="S66" s="224"/>
      <c r="T66" s="224"/>
      <c r="U66" s="224"/>
      <c r="V66" s="224"/>
      <c r="W66" s="224"/>
      <c r="X66" s="224"/>
      <c r="Y66" s="224"/>
      <c r="Z66" s="210"/>
      <c r="AA66" s="210"/>
      <c r="AB66" s="210"/>
      <c r="AC66" s="210"/>
      <c r="AD66" s="210"/>
      <c r="AE66" s="210"/>
      <c r="AF66" s="210"/>
      <c r="AG66" s="210" t="s">
        <v>172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2" t="s">
        <v>410</v>
      </c>
      <c r="D67" s="228"/>
      <c r="E67" s="229">
        <v>7</v>
      </c>
      <c r="F67" s="224"/>
      <c r="G67" s="224"/>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174</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21"/>
      <c r="B68" s="222"/>
      <c r="C68" s="253"/>
      <c r="D68" s="246"/>
      <c r="E68" s="246"/>
      <c r="F68" s="246"/>
      <c r="G68" s="246"/>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31" t="s">
        <v>161</v>
      </c>
      <c r="B69" s="232" t="s">
        <v>104</v>
      </c>
      <c r="C69" s="249" t="s">
        <v>105</v>
      </c>
      <c r="D69" s="233"/>
      <c r="E69" s="234"/>
      <c r="F69" s="235"/>
      <c r="G69" s="235">
        <f>SUMIF(AG70:AG81,"&lt;&gt;NOR",G70:G81)</f>
        <v>0</v>
      </c>
      <c r="H69" s="235"/>
      <c r="I69" s="235">
        <f>SUM(I70:I81)</f>
        <v>0</v>
      </c>
      <c r="J69" s="235"/>
      <c r="K69" s="235">
        <f>SUM(K70:K81)</f>
        <v>0</v>
      </c>
      <c r="L69" s="235"/>
      <c r="M69" s="235">
        <f>SUM(M70:M81)</f>
        <v>0</v>
      </c>
      <c r="N69" s="234"/>
      <c r="O69" s="234">
        <f>SUM(O70:O81)</f>
        <v>0</v>
      </c>
      <c r="P69" s="234"/>
      <c r="Q69" s="234">
        <f>SUM(Q70:Q81)</f>
        <v>0</v>
      </c>
      <c r="R69" s="235"/>
      <c r="S69" s="235"/>
      <c r="T69" s="236"/>
      <c r="U69" s="230"/>
      <c r="V69" s="230">
        <f>SUM(V70:V81)</f>
        <v>0</v>
      </c>
      <c r="W69" s="230"/>
      <c r="X69" s="230"/>
      <c r="Y69" s="230"/>
      <c r="AG69" t="s">
        <v>162</v>
      </c>
    </row>
    <row r="70" spans="1:60" outlineLevel="1" x14ac:dyDescent="0.2">
      <c r="A70" s="238">
        <v>6</v>
      </c>
      <c r="B70" s="239" t="s">
        <v>313</v>
      </c>
      <c r="C70" s="250" t="s">
        <v>314</v>
      </c>
      <c r="D70" s="240" t="s">
        <v>178</v>
      </c>
      <c r="E70" s="241">
        <v>322.98</v>
      </c>
      <c r="F70" s="242"/>
      <c r="G70" s="243">
        <f>ROUND(E70*F70,2)</f>
        <v>0</v>
      </c>
      <c r="H70" s="242"/>
      <c r="I70" s="243">
        <f>ROUND(E70*H70,2)</f>
        <v>0</v>
      </c>
      <c r="J70" s="242"/>
      <c r="K70" s="243">
        <f>ROUND(E70*J70,2)</f>
        <v>0</v>
      </c>
      <c r="L70" s="243">
        <v>21</v>
      </c>
      <c r="M70" s="243">
        <f>G70*(1+L70/100)</f>
        <v>0</v>
      </c>
      <c r="N70" s="241">
        <v>0</v>
      </c>
      <c r="O70" s="241">
        <f>ROUND(E70*N70,2)</f>
        <v>0</v>
      </c>
      <c r="P70" s="241">
        <v>0</v>
      </c>
      <c r="Q70" s="241">
        <f>ROUND(E70*P70,2)</f>
        <v>0</v>
      </c>
      <c r="R70" s="243"/>
      <c r="S70" s="243" t="s">
        <v>166</v>
      </c>
      <c r="T70" s="244" t="s">
        <v>184</v>
      </c>
      <c r="U70" s="224">
        <v>0</v>
      </c>
      <c r="V70" s="224">
        <f>ROUND(E70*U70,2)</f>
        <v>0</v>
      </c>
      <c r="W70" s="224"/>
      <c r="X70" s="224" t="s">
        <v>168</v>
      </c>
      <c r="Y70" s="224" t="s">
        <v>169</v>
      </c>
      <c r="Z70" s="210"/>
      <c r="AA70" s="210"/>
      <c r="AB70" s="210"/>
      <c r="AC70" s="210"/>
      <c r="AD70" s="210"/>
      <c r="AE70" s="210"/>
      <c r="AF70" s="210"/>
      <c r="AG70" s="210" t="s">
        <v>170</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21"/>
      <c r="B71" s="222"/>
      <c r="C71" s="251" t="s">
        <v>227</v>
      </c>
      <c r="D71" s="245"/>
      <c r="E71" s="245"/>
      <c r="F71" s="245"/>
      <c r="G71" s="245"/>
      <c r="H71" s="224"/>
      <c r="I71" s="224"/>
      <c r="J71" s="224"/>
      <c r="K71" s="224"/>
      <c r="L71" s="224"/>
      <c r="M71" s="224"/>
      <c r="N71" s="223"/>
      <c r="O71" s="223"/>
      <c r="P71" s="223"/>
      <c r="Q71" s="223"/>
      <c r="R71" s="224"/>
      <c r="S71" s="224"/>
      <c r="T71" s="224"/>
      <c r="U71" s="224"/>
      <c r="V71" s="224"/>
      <c r="W71" s="224"/>
      <c r="X71" s="224"/>
      <c r="Y71" s="224"/>
      <c r="Z71" s="210"/>
      <c r="AA71" s="210"/>
      <c r="AB71" s="210"/>
      <c r="AC71" s="210"/>
      <c r="AD71" s="210"/>
      <c r="AE71" s="210"/>
      <c r="AF71" s="210"/>
      <c r="AG71" s="210" t="s">
        <v>172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21"/>
      <c r="B72" s="222"/>
      <c r="C72" s="254" t="s">
        <v>315</v>
      </c>
      <c r="D72" s="248"/>
      <c r="E72" s="248"/>
      <c r="F72" s="248"/>
      <c r="G72" s="248"/>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21"/>
      <c r="B73" s="222"/>
      <c r="C73" s="254" t="s">
        <v>316</v>
      </c>
      <c r="D73" s="248"/>
      <c r="E73" s="248"/>
      <c r="F73" s="248"/>
      <c r="G73" s="248"/>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21"/>
      <c r="B74" s="222"/>
      <c r="C74" s="254" t="s">
        <v>317</v>
      </c>
      <c r="D74" s="248"/>
      <c r="E74" s="248"/>
      <c r="F74" s="248"/>
      <c r="G74" s="248"/>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21"/>
      <c r="B75" s="222"/>
      <c r="C75" s="254" t="s">
        <v>318</v>
      </c>
      <c r="D75" s="248"/>
      <c r="E75" s="248"/>
      <c r="F75" s="248"/>
      <c r="G75" s="248"/>
      <c r="H75" s="224"/>
      <c r="I75" s="224"/>
      <c r="J75" s="224"/>
      <c r="K75" s="224"/>
      <c r="L75" s="224"/>
      <c r="M75" s="224"/>
      <c r="N75" s="223"/>
      <c r="O75" s="223"/>
      <c r="P75" s="223"/>
      <c r="Q75" s="223"/>
      <c r="R75" s="224"/>
      <c r="S75" s="224"/>
      <c r="T75" s="224"/>
      <c r="U75" s="224"/>
      <c r="V75" s="224"/>
      <c r="W75" s="224"/>
      <c r="X75" s="224"/>
      <c r="Y75" s="224"/>
      <c r="Z75" s="210"/>
      <c r="AA75" s="210"/>
      <c r="AB75" s="210"/>
      <c r="AC75" s="210"/>
      <c r="AD75" s="210"/>
      <c r="AE75" s="210"/>
      <c r="AF75" s="210"/>
      <c r="AG75" s="210" t="s">
        <v>172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21"/>
      <c r="B76" s="222"/>
      <c r="C76" s="254" t="s">
        <v>319</v>
      </c>
      <c r="D76" s="248"/>
      <c r="E76" s="248"/>
      <c r="F76" s="248"/>
      <c r="G76" s="248"/>
      <c r="H76" s="224"/>
      <c r="I76" s="224"/>
      <c r="J76" s="224"/>
      <c r="K76" s="224"/>
      <c r="L76" s="224"/>
      <c r="M76" s="224"/>
      <c r="N76" s="223"/>
      <c r="O76" s="223"/>
      <c r="P76" s="223"/>
      <c r="Q76" s="223"/>
      <c r="R76" s="224"/>
      <c r="S76" s="224"/>
      <c r="T76" s="224"/>
      <c r="U76" s="224"/>
      <c r="V76" s="224"/>
      <c r="W76" s="224"/>
      <c r="X76" s="224"/>
      <c r="Y76" s="224"/>
      <c r="Z76" s="210"/>
      <c r="AA76" s="210"/>
      <c r="AB76" s="210"/>
      <c r="AC76" s="210"/>
      <c r="AD76" s="210"/>
      <c r="AE76" s="210"/>
      <c r="AF76" s="210"/>
      <c r="AG76" s="210" t="s">
        <v>172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21"/>
      <c r="B77" s="222"/>
      <c r="C77" s="254" t="s">
        <v>320</v>
      </c>
      <c r="D77" s="248"/>
      <c r="E77" s="248"/>
      <c r="F77" s="248"/>
      <c r="G77" s="248"/>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21"/>
      <c r="B78" s="222"/>
      <c r="C78" s="254" t="s">
        <v>321</v>
      </c>
      <c r="D78" s="248"/>
      <c r="E78" s="248"/>
      <c r="F78" s="248"/>
      <c r="G78" s="248"/>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21"/>
      <c r="B79" s="222"/>
      <c r="C79" s="252" t="s">
        <v>411</v>
      </c>
      <c r="D79" s="228"/>
      <c r="E79" s="229">
        <v>122.98</v>
      </c>
      <c r="F79" s="224"/>
      <c r="G79" s="224"/>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174</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21"/>
      <c r="B80" s="222"/>
      <c r="C80" s="252" t="s">
        <v>404</v>
      </c>
      <c r="D80" s="228"/>
      <c r="E80" s="229">
        <v>200</v>
      </c>
      <c r="F80" s="224"/>
      <c r="G80" s="224"/>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174</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21"/>
      <c r="B81" s="222"/>
      <c r="C81" s="253"/>
      <c r="D81" s="246"/>
      <c r="E81" s="246"/>
      <c r="F81" s="246"/>
      <c r="G81" s="246"/>
      <c r="H81" s="224"/>
      <c r="I81" s="224"/>
      <c r="J81" s="224"/>
      <c r="K81" s="224"/>
      <c r="L81" s="224"/>
      <c r="M81" s="224"/>
      <c r="N81" s="223"/>
      <c r="O81" s="223"/>
      <c r="P81" s="223"/>
      <c r="Q81" s="223"/>
      <c r="R81" s="224"/>
      <c r="S81" s="224"/>
      <c r="T81" s="224"/>
      <c r="U81" s="224"/>
      <c r="V81" s="224"/>
      <c r="W81" s="224"/>
      <c r="X81" s="224"/>
      <c r="Y81" s="224"/>
      <c r="Z81" s="210"/>
      <c r="AA81" s="210"/>
      <c r="AB81" s="210"/>
      <c r="AC81" s="210"/>
      <c r="AD81" s="210"/>
      <c r="AE81" s="210"/>
      <c r="AF81" s="210"/>
      <c r="AG81" s="210" t="s">
        <v>175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231" t="s">
        <v>161</v>
      </c>
      <c r="B82" s="232" t="s">
        <v>108</v>
      </c>
      <c r="C82" s="249" t="s">
        <v>109</v>
      </c>
      <c r="D82" s="233"/>
      <c r="E82" s="234"/>
      <c r="F82" s="235"/>
      <c r="G82" s="235">
        <f>SUMIF(AG83:AG129,"&lt;&gt;NOR",G83:G129)</f>
        <v>0</v>
      </c>
      <c r="H82" s="235"/>
      <c r="I82" s="235">
        <f>SUM(I83:I129)</f>
        <v>0</v>
      </c>
      <c r="J82" s="235"/>
      <c r="K82" s="235">
        <f>SUM(K83:K129)</f>
        <v>0</v>
      </c>
      <c r="L82" s="235"/>
      <c r="M82" s="235">
        <f>SUM(M83:M129)</f>
        <v>0</v>
      </c>
      <c r="N82" s="234"/>
      <c r="O82" s="234">
        <f>SUM(O83:O129)</f>
        <v>475.77000000000004</v>
      </c>
      <c r="P82" s="234"/>
      <c r="Q82" s="234">
        <f>SUM(Q83:Q129)</f>
        <v>0</v>
      </c>
      <c r="R82" s="235"/>
      <c r="S82" s="235"/>
      <c r="T82" s="236"/>
      <c r="U82" s="230"/>
      <c r="V82" s="230">
        <f>SUM(V83:V129)</f>
        <v>200.39000000000001</v>
      </c>
      <c r="W82" s="230"/>
      <c r="X82" s="230"/>
      <c r="Y82" s="230"/>
      <c r="AG82" t="s">
        <v>162</v>
      </c>
    </row>
    <row r="83" spans="1:60" ht="22.5" outlineLevel="1" x14ac:dyDescent="0.2">
      <c r="A83" s="238">
        <v>7</v>
      </c>
      <c r="B83" s="239" t="s">
        <v>324</v>
      </c>
      <c r="C83" s="250" t="s">
        <v>325</v>
      </c>
      <c r="D83" s="240" t="s">
        <v>326</v>
      </c>
      <c r="E83" s="241">
        <v>297</v>
      </c>
      <c r="F83" s="242"/>
      <c r="G83" s="243">
        <f>ROUND(E83*F83,2)</f>
        <v>0</v>
      </c>
      <c r="H83" s="242"/>
      <c r="I83" s="243">
        <f>ROUND(E83*H83,2)</f>
        <v>0</v>
      </c>
      <c r="J83" s="242"/>
      <c r="K83" s="243">
        <f>ROUND(E83*J83,2)</f>
        <v>0</v>
      </c>
      <c r="L83" s="243">
        <v>21</v>
      </c>
      <c r="M83" s="243">
        <f>G83*(1+L83/100)</f>
        <v>0</v>
      </c>
      <c r="N83" s="241">
        <v>0.378</v>
      </c>
      <c r="O83" s="241">
        <f>ROUND(E83*N83,2)</f>
        <v>112.27</v>
      </c>
      <c r="P83" s="241">
        <v>0</v>
      </c>
      <c r="Q83" s="241">
        <f>ROUND(E83*P83,2)</f>
        <v>0</v>
      </c>
      <c r="R83" s="243" t="s">
        <v>327</v>
      </c>
      <c r="S83" s="243" t="s">
        <v>166</v>
      </c>
      <c r="T83" s="244" t="s">
        <v>166</v>
      </c>
      <c r="U83" s="224">
        <v>0.03</v>
      </c>
      <c r="V83" s="224">
        <f>ROUND(E83*U83,2)</f>
        <v>8.91</v>
      </c>
      <c r="W83" s="224"/>
      <c r="X83" s="224" t="s">
        <v>328</v>
      </c>
      <c r="Y83" s="224" t="s">
        <v>169</v>
      </c>
      <c r="Z83" s="210"/>
      <c r="AA83" s="210"/>
      <c r="AB83" s="210"/>
      <c r="AC83" s="210"/>
      <c r="AD83" s="210"/>
      <c r="AE83" s="210"/>
      <c r="AF83" s="210"/>
      <c r="AG83" s="210" t="s">
        <v>329</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21"/>
      <c r="B84" s="222"/>
      <c r="C84" s="252" t="s">
        <v>412</v>
      </c>
      <c r="D84" s="228"/>
      <c r="E84" s="229">
        <v>297</v>
      </c>
      <c r="F84" s="224"/>
      <c r="G84" s="224"/>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174</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21"/>
      <c r="B85" s="222"/>
      <c r="C85" s="253"/>
      <c r="D85" s="246"/>
      <c r="E85" s="246"/>
      <c r="F85" s="246"/>
      <c r="G85" s="246"/>
      <c r="H85" s="224"/>
      <c r="I85" s="224"/>
      <c r="J85" s="224"/>
      <c r="K85" s="224"/>
      <c r="L85" s="224"/>
      <c r="M85" s="224"/>
      <c r="N85" s="223"/>
      <c r="O85" s="223"/>
      <c r="P85" s="223"/>
      <c r="Q85" s="223"/>
      <c r="R85" s="224"/>
      <c r="S85" s="224"/>
      <c r="T85" s="224"/>
      <c r="U85" s="224"/>
      <c r="V85" s="224"/>
      <c r="W85" s="224"/>
      <c r="X85" s="224"/>
      <c r="Y85" s="224"/>
      <c r="Z85" s="210"/>
      <c r="AA85" s="210"/>
      <c r="AB85" s="210"/>
      <c r="AC85" s="210"/>
      <c r="AD85" s="210"/>
      <c r="AE85" s="210"/>
      <c r="AF85" s="210"/>
      <c r="AG85" s="210" t="s">
        <v>175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8">
        <v>8</v>
      </c>
      <c r="B86" s="239" t="s">
        <v>413</v>
      </c>
      <c r="C86" s="250" t="s">
        <v>414</v>
      </c>
      <c r="D86" s="240" t="s">
        <v>326</v>
      </c>
      <c r="E86" s="241">
        <v>200</v>
      </c>
      <c r="F86" s="242"/>
      <c r="G86" s="243">
        <f>ROUND(E86*F86,2)</f>
        <v>0</v>
      </c>
      <c r="H86" s="242"/>
      <c r="I86" s="243">
        <f>ROUND(E86*H86,2)</f>
        <v>0</v>
      </c>
      <c r="J86" s="242"/>
      <c r="K86" s="243">
        <f>ROUND(E86*J86,2)</f>
        <v>0</v>
      </c>
      <c r="L86" s="243">
        <v>21</v>
      </c>
      <c r="M86" s="243">
        <f>G86*(1+L86/100)</f>
        <v>0</v>
      </c>
      <c r="N86" s="241">
        <v>0.441</v>
      </c>
      <c r="O86" s="241">
        <f>ROUND(E86*N86,2)</f>
        <v>88.2</v>
      </c>
      <c r="P86" s="241">
        <v>0</v>
      </c>
      <c r="Q86" s="241">
        <f>ROUND(E86*P86,2)</f>
        <v>0</v>
      </c>
      <c r="R86" s="243" t="s">
        <v>327</v>
      </c>
      <c r="S86" s="243" t="s">
        <v>166</v>
      </c>
      <c r="T86" s="244" t="s">
        <v>166</v>
      </c>
      <c r="U86" s="224">
        <v>2.9000000000000001E-2</v>
      </c>
      <c r="V86" s="224">
        <f>ROUND(E86*U86,2)</f>
        <v>5.8</v>
      </c>
      <c r="W86" s="224"/>
      <c r="X86" s="224" t="s">
        <v>328</v>
      </c>
      <c r="Y86" s="224" t="s">
        <v>169</v>
      </c>
      <c r="Z86" s="210"/>
      <c r="AA86" s="210"/>
      <c r="AB86" s="210"/>
      <c r="AC86" s="210"/>
      <c r="AD86" s="210"/>
      <c r="AE86" s="210"/>
      <c r="AF86" s="210"/>
      <c r="AG86" s="210" t="s">
        <v>329</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21"/>
      <c r="B87" s="222"/>
      <c r="C87" s="252" t="s">
        <v>404</v>
      </c>
      <c r="D87" s="228"/>
      <c r="E87" s="229">
        <v>200</v>
      </c>
      <c r="F87" s="224"/>
      <c r="G87" s="224"/>
      <c r="H87" s="224"/>
      <c r="I87" s="224"/>
      <c r="J87" s="224"/>
      <c r="K87" s="224"/>
      <c r="L87" s="224"/>
      <c r="M87" s="224"/>
      <c r="N87" s="223"/>
      <c r="O87" s="223"/>
      <c r="P87" s="223"/>
      <c r="Q87" s="223"/>
      <c r="R87" s="224"/>
      <c r="S87" s="224"/>
      <c r="T87" s="224"/>
      <c r="U87" s="224"/>
      <c r="V87" s="224"/>
      <c r="W87" s="224"/>
      <c r="X87" s="224"/>
      <c r="Y87" s="224"/>
      <c r="Z87" s="210"/>
      <c r="AA87" s="210"/>
      <c r="AB87" s="210"/>
      <c r="AC87" s="210"/>
      <c r="AD87" s="210"/>
      <c r="AE87" s="210"/>
      <c r="AF87" s="210"/>
      <c r="AG87" s="210" t="s">
        <v>174</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21"/>
      <c r="B88" s="222"/>
      <c r="C88" s="253"/>
      <c r="D88" s="246"/>
      <c r="E88" s="246"/>
      <c r="F88" s="246"/>
      <c r="G88" s="246"/>
      <c r="H88" s="224"/>
      <c r="I88" s="224"/>
      <c r="J88" s="224"/>
      <c r="K88" s="224"/>
      <c r="L88" s="224"/>
      <c r="M88" s="224"/>
      <c r="N88" s="223"/>
      <c r="O88" s="223"/>
      <c r="P88" s="223"/>
      <c r="Q88" s="223"/>
      <c r="R88" s="224"/>
      <c r="S88" s="224"/>
      <c r="T88" s="224"/>
      <c r="U88" s="224"/>
      <c r="V88" s="224"/>
      <c r="W88" s="224"/>
      <c r="X88" s="224"/>
      <c r="Y88" s="224"/>
      <c r="Z88" s="210"/>
      <c r="AA88" s="210"/>
      <c r="AB88" s="210"/>
      <c r="AC88" s="210"/>
      <c r="AD88" s="210"/>
      <c r="AE88" s="210"/>
      <c r="AF88" s="210"/>
      <c r="AG88" s="210" t="s">
        <v>175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8">
        <v>9</v>
      </c>
      <c r="B89" s="239" t="s">
        <v>331</v>
      </c>
      <c r="C89" s="250" t="s">
        <v>332</v>
      </c>
      <c r="D89" s="240" t="s">
        <v>326</v>
      </c>
      <c r="E89" s="241">
        <v>122.98</v>
      </c>
      <c r="F89" s="242"/>
      <c r="G89" s="243">
        <f>ROUND(E89*F89,2)</f>
        <v>0</v>
      </c>
      <c r="H89" s="242"/>
      <c r="I89" s="243">
        <f>ROUND(E89*H89,2)</f>
        <v>0</v>
      </c>
      <c r="J89" s="242"/>
      <c r="K89" s="243">
        <f>ROUND(E89*J89,2)</f>
        <v>0</v>
      </c>
      <c r="L89" s="243">
        <v>21</v>
      </c>
      <c r="M89" s="243">
        <f>G89*(1+L89/100)</f>
        <v>0</v>
      </c>
      <c r="N89" s="241">
        <v>0.55125000000000002</v>
      </c>
      <c r="O89" s="241">
        <f>ROUND(E89*N89,2)</f>
        <v>67.790000000000006</v>
      </c>
      <c r="P89" s="241">
        <v>0</v>
      </c>
      <c r="Q89" s="241">
        <f>ROUND(E89*P89,2)</f>
        <v>0</v>
      </c>
      <c r="R89" s="243" t="s">
        <v>327</v>
      </c>
      <c r="S89" s="243" t="s">
        <v>166</v>
      </c>
      <c r="T89" s="244" t="s">
        <v>166</v>
      </c>
      <c r="U89" s="224">
        <v>2.7E-2</v>
      </c>
      <c r="V89" s="224">
        <f>ROUND(E89*U89,2)</f>
        <v>3.32</v>
      </c>
      <c r="W89" s="224"/>
      <c r="X89" s="224" t="s">
        <v>328</v>
      </c>
      <c r="Y89" s="224" t="s">
        <v>169</v>
      </c>
      <c r="Z89" s="210"/>
      <c r="AA89" s="210"/>
      <c r="AB89" s="210"/>
      <c r="AC89" s="210"/>
      <c r="AD89" s="210"/>
      <c r="AE89" s="210"/>
      <c r="AF89" s="210"/>
      <c r="AG89" s="210" t="s">
        <v>329</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21"/>
      <c r="B90" s="222"/>
      <c r="C90" s="252" t="s">
        <v>415</v>
      </c>
      <c r="D90" s="228"/>
      <c r="E90" s="229">
        <v>122.98</v>
      </c>
      <c r="F90" s="224"/>
      <c r="G90" s="224"/>
      <c r="H90" s="224"/>
      <c r="I90" s="224"/>
      <c r="J90" s="224"/>
      <c r="K90" s="224"/>
      <c r="L90" s="224"/>
      <c r="M90" s="224"/>
      <c r="N90" s="223"/>
      <c r="O90" s="223"/>
      <c r="P90" s="223"/>
      <c r="Q90" s="223"/>
      <c r="R90" s="224"/>
      <c r="S90" s="224"/>
      <c r="T90" s="224"/>
      <c r="U90" s="224"/>
      <c r="V90" s="224"/>
      <c r="W90" s="224"/>
      <c r="X90" s="224"/>
      <c r="Y90" s="224"/>
      <c r="Z90" s="210"/>
      <c r="AA90" s="210"/>
      <c r="AB90" s="210"/>
      <c r="AC90" s="210"/>
      <c r="AD90" s="210"/>
      <c r="AE90" s="210"/>
      <c r="AF90" s="210"/>
      <c r="AG90" s="210" t="s">
        <v>174</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21"/>
      <c r="B91" s="222"/>
      <c r="C91" s="253"/>
      <c r="D91" s="246"/>
      <c r="E91" s="246"/>
      <c r="F91" s="246"/>
      <c r="G91" s="246"/>
      <c r="H91" s="224"/>
      <c r="I91" s="224"/>
      <c r="J91" s="224"/>
      <c r="K91" s="224"/>
      <c r="L91" s="224"/>
      <c r="M91" s="224"/>
      <c r="N91" s="223"/>
      <c r="O91" s="223"/>
      <c r="P91" s="223"/>
      <c r="Q91" s="223"/>
      <c r="R91" s="224"/>
      <c r="S91" s="224"/>
      <c r="T91" s="224"/>
      <c r="U91" s="224"/>
      <c r="V91" s="224"/>
      <c r="W91" s="224"/>
      <c r="X91" s="224"/>
      <c r="Y91" s="224"/>
      <c r="Z91" s="210"/>
      <c r="AA91" s="210"/>
      <c r="AB91" s="210"/>
      <c r="AC91" s="210"/>
      <c r="AD91" s="210"/>
      <c r="AE91" s="210"/>
      <c r="AF91" s="210"/>
      <c r="AG91" s="210" t="s">
        <v>175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8">
        <v>10</v>
      </c>
      <c r="B92" s="239" t="s">
        <v>416</v>
      </c>
      <c r="C92" s="250" t="s">
        <v>417</v>
      </c>
      <c r="D92" s="240" t="s">
        <v>326</v>
      </c>
      <c r="E92" s="241">
        <v>200</v>
      </c>
      <c r="F92" s="242"/>
      <c r="G92" s="243">
        <f>ROUND(E92*F92,2)</f>
        <v>0</v>
      </c>
      <c r="H92" s="242"/>
      <c r="I92" s="243">
        <f>ROUND(E92*H92,2)</f>
        <v>0</v>
      </c>
      <c r="J92" s="242"/>
      <c r="K92" s="243">
        <f>ROUND(E92*J92,2)</f>
        <v>0</v>
      </c>
      <c r="L92" s="243">
        <v>21</v>
      </c>
      <c r="M92" s="243">
        <f>G92*(1+L92/100)</f>
        <v>0</v>
      </c>
      <c r="N92" s="241">
        <v>0.18462999999999999</v>
      </c>
      <c r="O92" s="241">
        <f>ROUND(E92*N92,2)</f>
        <v>36.93</v>
      </c>
      <c r="P92" s="241">
        <v>0</v>
      </c>
      <c r="Q92" s="241">
        <f>ROUND(E92*P92,2)</f>
        <v>0</v>
      </c>
      <c r="R92" s="243" t="s">
        <v>327</v>
      </c>
      <c r="S92" s="243" t="s">
        <v>166</v>
      </c>
      <c r="T92" s="244" t="s">
        <v>166</v>
      </c>
      <c r="U92" s="224">
        <v>6.4000000000000001E-2</v>
      </c>
      <c r="V92" s="224">
        <f>ROUND(E92*U92,2)</f>
        <v>12.8</v>
      </c>
      <c r="W92" s="224"/>
      <c r="X92" s="224" t="s">
        <v>328</v>
      </c>
      <c r="Y92" s="224" t="s">
        <v>169</v>
      </c>
      <c r="Z92" s="210"/>
      <c r="AA92" s="210"/>
      <c r="AB92" s="210"/>
      <c r="AC92" s="210"/>
      <c r="AD92" s="210"/>
      <c r="AE92" s="210"/>
      <c r="AF92" s="210"/>
      <c r="AG92" s="210" t="s">
        <v>329</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21"/>
      <c r="B93" s="222"/>
      <c r="C93" s="260" t="s">
        <v>418</v>
      </c>
      <c r="D93" s="259"/>
      <c r="E93" s="259"/>
      <c r="F93" s="259"/>
      <c r="G93" s="259"/>
      <c r="H93" s="224"/>
      <c r="I93" s="224"/>
      <c r="J93" s="224"/>
      <c r="K93" s="224"/>
      <c r="L93" s="224"/>
      <c r="M93" s="224"/>
      <c r="N93" s="223"/>
      <c r="O93" s="223"/>
      <c r="P93" s="223"/>
      <c r="Q93" s="223"/>
      <c r="R93" s="224"/>
      <c r="S93" s="224"/>
      <c r="T93" s="224"/>
      <c r="U93" s="224"/>
      <c r="V93" s="224"/>
      <c r="W93" s="224"/>
      <c r="X93" s="224"/>
      <c r="Y93" s="224"/>
      <c r="Z93" s="210"/>
      <c r="AA93" s="210"/>
      <c r="AB93" s="210"/>
      <c r="AC93" s="210"/>
      <c r="AD93" s="210"/>
      <c r="AE93" s="210"/>
      <c r="AF93" s="210"/>
      <c r="AG93" s="210" t="s">
        <v>346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21"/>
      <c r="B94" s="222"/>
      <c r="C94" s="252" t="s">
        <v>404</v>
      </c>
      <c r="D94" s="228"/>
      <c r="E94" s="229">
        <v>200</v>
      </c>
      <c r="F94" s="224"/>
      <c r="G94" s="224"/>
      <c r="H94" s="224"/>
      <c r="I94" s="224"/>
      <c r="J94" s="224"/>
      <c r="K94" s="224"/>
      <c r="L94" s="224"/>
      <c r="M94" s="224"/>
      <c r="N94" s="223"/>
      <c r="O94" s="223"/>
      <c r="P94" s="223"/>
      <c r="Q94" s="223"/>
      <c r="R94" s="224"/>
      <c r="S94" s="224"/>
      <c r="T94" s="224"/>
      <c r="U94" s="224"/>
      <c r="V94" s="224"/>
      <c r="W94" s="224"/>
      <c r="X94" s="224"/>
      <c r="Y94" s="224"/>
      <c r="Z94" s="210"/>
      <c r="AA94" s="210"/>
      <c r="AB94" s="210"/>
      <c r="AC94" s="210"/>
      <c r="AD94" s="210"/>
      <c r="AE94" s="210"/>
      <c r="AF94" s="210"/>
      <c r="AG94" s="210" t="s">
        <v>174</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21"/>
      <c r="B95" s="222"/>
      <c r="C95" s="253"/>
      <c r="D95" s="246"/>
      <c r="E95" s="246"/>
      <c r="F95" s="246"/>
      <c r="G95" s="246"/>
      <c r="H95" s="224"/>
      <c r="I95" s="224"/>
      <c r="J95" s="224"/>
      <c r="K95" s="224"/>
      <c r="L95" s="224"/>
      <c r="M95" s="224"/>
      <c r="N95" s="223"/>
      <c r="O95" s="223"/>
      <c r="P95" s="223"/>
      <c r="Q95" s="223"/>
      <c r="R95" s="224"/>
      <c r="S95" s="224"/>
      <c r="T95" s="224"/>
      <c r="U95" s="224"/>
      <c r="V95" s="224"/>
      <c r="W95" s="224"/>
      <c r="X95" s="224"/>
      <c r="Y95" s="224"/>
      <c r="Z95" s="210"/>
      <c r="AA95" s="210"/>
      <c r="AB95" s="210"/>
      <c r="AC95" s="210"/>
      <c r="AD95" s="210"/>
      <c r="AE95" s="210"/>
      <c r="AF95" s="210"/>
      <c r="AG95" s="210" t="s">
        <v>175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8">
        <v>11</v>
      </c>
      <c r="B96" s="239" t="s">
        <v>419</v>
      </c>
      <c r="C96" s="250" t="s">
        <v>420</v>
      </c>
      <c r="D96" s="240" t="s">
        <v>326</v>
      </c>
      <c r="E96" s="241">
        <v>124.74</v>
      </c>
      <c r="F96" s="242"/>
      <c r="G96" s="243">
        <f>ROUND(E96*F96,2)</f>
        <v>0</v>
      </c>
      <c r="H96" s="242"/>
      <c r="I96" s="243">
        <f>ROUND(E96*H96,2)</f>
        <v>0</v>
      </c>
      <c r="J96" s="242"/>
      <c r="K96" s="243">
        <f>ROUND(E96*J96,2)</f>
        <v>0</v>
      </c>
      <c r="L96" s="243">
        <v>21</v>
      </c>
      <c r="M96" s="243">
        <f>G96*(1+L96/100)</f>
        <v>0</v>
      </c>
      <c r="N96" s="241">
        <v>0.50666</v>
      </c>
      <c r="O96" s="241">
        <f>ROUND(E96*N96,2)</f>
        <v>63.2</v>
      </c>
      <c r="P96" s="241">
        <v>0</v>
      </c>
      <c r="Q96" s="241">
        <f>ROUND(E96*P96,2)</f>
        <v>0</v>
      </c>
      <c r="R96" s="243" t="s">
        <v>327</v>
      </c>
      <c r="S96" s="243" t="s">
        <v>166</v>
      </c>
      <c r="T96" s="244" t="s">
        <v>166</v>
      </c>
      <c r="U96" s="224">
        <v>0.16</v>
      </c>
      <c r="V96" s="224">
        <f>ROUND(E96*U96,2)</f>
        <v>19.96</v>
      </c>
      <c r="W96" s="224"/>
      <c r="X96" s="224" t="s">
        <v>328</v>
      </c>
      <c r="Y96" s="224" t="s">
        <v>169</v>
      </c>
      <c r="Z96" s="210"/>
      <c r="AA96" s="210"/>
      <c r="AB96" s="210"/>
      <c r="AC96" s="210"/>
      <c r="AD96" s="210"/>
      <c r="AE96" s="210"/>
      <c r="AF96" s="210"/>
      <c r="AG96" s="210" t="s">
        <v>329</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21"/>
      <c r="B97" s="222"/>
      <c r="C97" s="252" t="s">
        <v>421</v>
      </c>
      <c r="D97" s="228"/>
      <c r="E97" s="229">
        <v>124.74</v>
      </c>
      <c r="F97" s="224"/>
      <c r="G97" s="224"/>
      <c r="H97" s="224"/>
      <c r="I97" s="224"/>
      <c r="J97" s="224"/>
      <c r="K97" s="224"/>
      <c r="L97" s="224"/>
      <c r="M97" s="224"/>
      <c r="N97" s="223"/>
      <c r="O97" s="223"/>
      <c r="P97" s="223"/>
      <c r="Q97" s="223"/>
      <c r="R97" s="224"/>
      <c r="S97" s="224"/>
      <c r="T97" s="224"/>
      <c r="U97" s="224"/>
      <c r="V97" s="224"/>
      <c r="W97" s="224"/>
      <c r="X97" s="224"/>
      <c r="Y97" s="224"/>
      <c r="Z97" s="210"/>
      <c r="AA97" s="210"/>
      <c r="AB97" s="210"/>
      <c r="AC97" s="210"/>
      <c r="AD97" s="210"/>
      <c r="AE97" s="210"/>
      <c r="AF97" s="210"/>
      <c r="AG97" s="210" t="s">
        <v>174</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21"/>
      <c r="B98" s="222"/>
      <c r="C98" s="253"/>
      <c r="D98" s="246"/>
      <c r="E98" s="246"/>
      <c r="F98" s="246"/>
      <c r="G98" s="246"/>
      <c r="H98" s="224"/>
      <c r="I98" s="224"/>
      <c r="J98" s="224"/>
      <c r="K98" s="224"/>
      <c r="L98" s="224"/>
      <c r="M98" s="224"/>
      <c r="N98" s="223"/>
      <c r="O98" s="223"/>
      <c r="P98" s="223"/>
      <c r="Q98" s="223"/>
      <c r="R98" s="224"/>
      <c r="S98" s="224"/>
      <c r="T98" s="224"/>
      <c r="U98" s="224"/>
      <c r="V98" s="224"/>
      <c r="W98" s="224"/>
      <c r="X98" s="224"/>
      <c r="Y98" s="224"/>
      <c r="Z98" s="210"/>
      <c r="AA98" s="210"/>
      <c r="AB98" s="210"/>
      <c r="AC98" s="210"/>
      <c r="AD98" s="210"/>
      <c r="AE98" s="210"/>
      <c r="AF98" s="210"/>
      <c r="AG98" s="210" t="s">
        <v>175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8">
        <v>12</v>
      </c>
      <c r="B99" s="239" t="s">
        <v>422</v>
      </c>
      <c r="C99" s="250" t="s">
        <v>423</v>
      </c>
      <c r="D99" s="240" t="s">
        <v>326</v>
      </c>
      <c r="E99" s="241">
        <v>200</v>
      </c>
      <c r="F99" s="242"/>
      <c r="G99" s="243">
        <f>ROUND(E99*F99,2)</f>
        <v>0</v>
      </c>
      <c r="H99" s="242"/>
      <c r="I99" s="243">
        <f>ROUND(E99*H99,2)</f>
        <v>0</v>
      </c>
      <c r="J99" s="242"/>
      <c r="K99" s="243">
        <f>ROUND(E99*J99,2)</f>
        <v>0</v>
      </c>
      <c r="L99" s="243">
        <v>21</v>
      </c>
      <c r="M99" s="243">
        <f>G99*(1+L99/100)</f>
        <v>0</v>
      </c>
      <c r="N99" s="241">
        <v>5.0000000000000001E-4</v>
      </c>
      <c r="O99" s="241">
        <f>ROUND(E99*N99,2)</f>
        <v>0.1</v>
      </c>
      <c r="P99" s="241">
        <v>0</v>
      </c>
      <c r="Q99" s="241">
        <f>ROUND(E99*P99,2)</f>
        <v>0</v>
      </c>
      <c r="R99" s="243" t="s">
        <v>327</v>
      </c>
      <c r="S99" s="243" t="s">
        <v>166</v>
      </c>
      <c r="T99" s="244" t="s">
        <v>166</v>
      </c>
      <c r="U99" s="224">
        <v>2E-3</v>
      </c>
      <c r="V99" s="224">
        <f>ROUND(E99*U99,2)</f>
        <v>0.4</v>
      </c>
      <c r="W99" s="224"/>
      <c r="X99" s="224" t="s">
        <v>328</v>
      </c>
      <c r="Y99" s="224" t="s">
        <v>169</v>
      </c>
      <c r="Z99" s="210"/>
      <c r="AA99" s="210"/>
      <c r="AB99" s="210"/>
      <c r="AC99" s="210"/>
      <c r="AD99" s="210"/>
      <c r="AE99" s="210"/>
      <c r="AF99" s="210"/>
      <c r="AG99" s="210" t="s">
        <v>329</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21"/>
      <c r="B100" s="222"/>
      <c r="C100" s="260" t="s">
        <v>424</v>
      </c>
      <c r="D100" s="259"/>
      <c r="E100" s="259"/>
      <c r="F100" s="259"/>
      <c r="G100" s="259"/>
      <c r="H100" s="224"/>
      <c r="I100" s="224"/>
      <c r="J100" s="224"/>
      <c r="K100" s="224"/>
      <c r="L100" s="224"/>
      <c r="M100" s="224"/>
      <c r="N100" s="223"/>
      <c r="O100" s="223"/>
      <c r="P100" s="223"/>
      <c r="Q100" s="223"/>
      <c r="R100" s="224"/>
      <c r="S100" s="224"/>
      <c r="T100" s="224"/>
      <c r="U100" s="224"/>
      <c r="V100" s="224"/>
      <c r="W100" s="224"/>
      <c r="X100" s="224"/>
      <c r="Y100" s="224"/>
      <c r="Z100" s="210"/>
      <c r="AA100" s="210"/>
      <c r="AB100" s="210"/>
      <c r="AC100" s="210"/>
      <c r="AD100" s="210"/>
      <c r="AE100" s="210"/>
      <c r="AF100" s="210"/>
      <c r="AG100" s="210" t="s">
        <v>346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21"/>
      <c r="B101" s="222"/>
      <c r="C101" s="252" t="s">
        <v>404</v>
      </c>
      <c r="D101" s="228"/>
      <c r="E101" s="229">
        <v>200</v>
      </c>
      <c r="F101" s="224"/>
      <c r="G101" s="224"/>
      <c r="H101" s="224"/>
      <c r="I101" s="224"/>
      <c r="J101" s="224"/>
      <c r="K101" s="224"/>
      <c r="L101" s="224"/>
      <c r="M101" s="224"/>
      <c r="N101" s="223"/>
      <c r="O101" s="223"/>
      <c r="P101" s="223"/>
      <c r="Q101" s="223"/>
      <c r="R101" s="224"/>
      <c r="S101" s="224"/>
      <c r="T101" s="224"/>
      <c r="U101" s="224"/>
      <c r="V101" s="224"/>
      <c r="W101" s="224"/>
      <c r="X101" s="224"/>
      <c r="Y101" s="224"/>
      <c r="Z101" s="210"/>
      <c r="AA101" s="210"/>
      <c r="AB101" s="210"/>
      <c r="AC101" s="210"/>
      <c r="AD101" s="210"/>
      <c r="AE101" s="210"/>
      <c r="AF101" s="210"/>
      <c r="AG101" s="210" t="s">
        <v>174</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21"/>
      <c r="B102" s="222"/>
      <c r="C102" s="253"/>
      <c r="D102" s="246"/>
      <c r="E102" s="246"/>
      <c r="F102" s="246"/>
      <c r="G102" s="246"/>
      <c r="H102" s="224"/>
      <c r="I102" s="224"/>
      <c r="J102" s="224"/>
      <c r="K102" s="224"/>
      <c r="L102" s="224"/>
      <c r="M102" s="224"/>
      <c r="N102" s="223"/>
      <c r="O102" s="223"/>
      <c r="P102" s="223"/>
      <c r="Q102" s="223"/>
      <c r="R102" s="224"/>
      <c r="S102" s="224"/>
      <c r="T102" s="224"/>
      <c r="U102" s="224"/>
      <c r="V102" s="224"/>
      <c r="W102" s="224"/>
      <c r="X102" s="224"/>
      <c r="Y102" s="224"/>
      <c r="Z102" s="210"/>
      <c r="AA102" s="210"/>
      <c r="AB102" s="210"/>
      <c r="AC102" s="210"/>
      <c r="AD102" s="210"/>
      <c r="AE102" s="210"/>
      <c r="AF102" s="210"/>
      <c r="AG102" s="210" t="s">
        <v>175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38">
        <v>13</v>
      </c>
      <c r="B103" s="239" t="s">
        <v>425</v>
      </c>
      <c r="C103" s="250" t="s">
        <v>426</v>
      </c>
      <c r="D103" s="240" t="s">
        <v>326</v>
      </c>
      <c r="E103" s="241">
        <v>200</v>
      </c>
      <c r="F103" s="242"/>
      <c r="G103" s="243">
        <f>ROUND(E103*F103,2)</f>
        <v>0</v>
      </c>
      <c r="H103" s="242"/>
      <c r="I103" s="243">
        <f>ROUND(E103*H103,2)</f>
        <v>0</v>
      </c>
      <c r="J103" s="242"/>
      <c r="K103" s="243">
        <f>ROUND(E103*J103,2)</f>
        <v>0</v>
      </c>
      <c r="L103" s="243">
        <v>21</v>
      </c>
      <c r="M103" s="243">
        <f>G103*(1+L103/100)</f>
        <v>0</v>
      </c>
      <c r="N103" s="241">
        <v>6.9999999999999999E-4</v>
      </c>
      <c r="O103" s="241">
        <f>ROUND(E103*N103,2)</f>
        <v>0.14000000000000001</v>
      </c>
      <c r="P103" s="241">
        <v>0</v>
      </c>
      <c r="Q103" s="241">
        <f>ROUND(E103*P103,2)</f>
        <v>0</v>
      </c>
      <c r="R103" s="243" t="s">
        <v>327</v>
      </c>
      <c r="S103" s="243" t="s">
        <v>166</v>
      </c>
      <c r="T103" s="244" t="s">
        <v>166</v>
      </c>
      <c r="U103" s="224">
        <v>2E-3</v>
      </c>
      <c r="V103" s="224">
        <f>ROUND(E103*U103,2)</f>
        <v>0.4</v>
      </c>
      <c r="W103" s="224"/>
      <c r="X103" s="224" t="s">
        <v>328</v>
      </c>
      <c r="Y103" s="224" t="s">
        <v>169</v>
      </c>
      <c r="Z103" s="210"/>
      <c r="AA103" s="210"/>
      <c r="AB103" s="210"/>
      <c r="AC103" s="210"/>
      <c r="AD103" s="210"/>
      <c r="AE103" s="210"/>
      <c r="AF103" s="210"/>
      <c r="AG103" s="210" t="s">
        <v>329</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21"/>
      <c r="B104" s="222"/>
      <c r="C104" s="260" t="s">
        <v>424</v>
      </c>
      <c r="D104" s="259"/>
      <c r="E104" s="259"/>
      <c r="F104" s="259"/>
      <c r="G104" s="259"/>
      <c r="H104" s="224"/>
      <c r="I104" s="224"/>
      <c r="J104" s="224"/>
      <c r="K104" s="224"/>
      <c r="L104" s="224"/>
      <c r="M104" s="224"/>
      <c r="N104" s="223"/>
      <c r="O104" s="223"/>
      <c r="P104" s="223"/>
      <c r="Q104" s="223"/>
      <c r="R104" s="224"/>
      <c r="S104" s="224"/>
      <c r="T104" s="224"/>
      <c r="U104" s="224"/>
      <c r="V104" s="224"/>
      <c r="W104" s="224"/>
      <c r="X104" s="224"/>
      <c r="Y104" s="224"/>
      <c r="Z104" s="210"/>
      <c r="AA104" s="210"/>
      <c r="AB104" s="210"/>
      <c r="AC104" s="210"/>
      <c r="AD104" s="210"/>
      <c r="AE104" s="210"/>
      <c r="AF104" s="210"/>
      <c r="AG104" s="210" t="s">
        <v>346</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21"/>
      <c r="B105" s="222"/>
      <c r="C105" s="252" t="s">
        <v>404</v>
      </c>
      <c r="D105" s="228"/>
      <c r="E105" s="229">
        <v>200</v>
      </c>
      <c r="F105" s="224"/>
      <c r="G105" s="224"/>
      <c r="H105" s="224"/>
      <c r="I105" s="224"/>
      <c r="J105" s="224"/>
      <c r="K105" s="224"/>
      <c r="L105" s="224"/>
      <c r="M105" s="224"/>
      <c r="N105" s="223"/>
      <c r="O105" s="223"/>
      <c r="P105" s="223"/>
      <c r="Q105" s="223"/>
      <c r="R105" s="224"/>
      <c r="S105" s="224"/>
      <c r="T105" s="224"/>
      <c r="U105" s="224"/>
      <c r="V105" s="224"/>
      <c r="W105" s="224"/>
      <c r="X105" s="224"/>
      <c r="Y105" s="224"/>
      <c r="Z105" s="210"/>
      <c r="AA105" s="210"/>
      <c r="AB105" s="210"/>
      <c r="AC105" s="210"/>
      <c r="AD105" s="210"/>
      <c r="AE105" s="210"/>
      <c r="AF105" s="210"/>
      <c r="AG105" s="210" t="s">
        <v>174</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21"/>
      <c r="B106" s="222"/>
      <c r="C106" s="253"/>
      <c r="D106" s="246"/>
      <c r="E106" s="246"/>
      <c r="F106" s="246"/>
      <c r="G106" s="246"/>
      <c r="H106" s="224"/>
      <c r="I106" s="224"/>
      <c r="J106" s="224"/>
      <c r="K106" s="224"/>
      <c r="L106" s="224"/>
      <c r="M106" s="224"/>
      <c r="N106" s="223"/>
      <c r="O106" s="223"/>
      <c r="P106" s="223"/>
      <c r="Q106" s="223"/>
      <c r="R106" s="224"/>
      <c r="S106" s="224"/>
      <c r="T106" s="224"/>
      <c r="U106" s="224"/>
      <c r="V106" s="224"/>
      <c r="W106" s="224"/>
      <c r="X106" s="224"/>
      <c r="Y106" s="224"/>
      <c r="Z106" s="210"/>
      <c r="AA106" s="210"/>
      <c r="AB106" s="210"/>
      <c r="AC106" s="210"/>
      <c r="AD106" s="210"/>
      <c r="AE106" s="210"/>
      <c r="AF106" s="210"/>
      <c r="AG106" s="210" t="s">
        <v>175</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38">
        <v>14</v>
      </c>
      <c r="B107" s="239" t="s">
        <v>427</v>
      </c>
      <c r="C107" s="250" t="s">
        <v>428</v>
      </c>
      <c r="D107" s="240" t="s">
        <v>326</v>
      </c>
      <c r="E107" s="241">
        <v>200</v>
      </c>
      <c r="F107" s="242"/>
      <c r="G107" s="243">
        <f>ROUND(E107*F107,2)</f>
        <v>0</v>
      </c>
      <c r="H107" s="242"/>
      <c r="I107" s="243">
        <f>ROUND(E107*H107,2)</f>
        <v>0</v>
      </c>
      <c r="J107" s="242"/>
      <c r="K107" s="243">
        <f>ROUND(E107*J107,2)</f>
        <v>0</v>
      </c>
      <c r="L107" s="243">
        <v>21</v>
      </c>
      <c r="M107" s="243">
        <f>G107*(1+L107/100)</f>
        <v>0</v>
      </c>
      <c r="N107" s="241">
        <v>0.10373</v>
      </c>
      <c r="O107" s="241">
        <f>ROUND(E107*N107,2)</f>
        <v>20.75</v>
      </c>
      <c r="P107" s="241">
        <v>0</v>
      </c>
      <c r="Q107" s="241">
        <f>ROUND(E107*P107,2)</f>
        <v>0</v>
      </c>
      <c r="R107" s="243" t="s">
        <v>327</v>
      </c>
      <c r="S107" s="243" t="s">
        <v>166</v>
      </c>
      <c r="T107" s="244" t="s">
        <v>166</v>
      </c>
      <c r="U107" s="224">
        <v>0.06</v>
      </c>
      <c r="V107" s="224">
        <f>ROUND(E107*U107,2)</f>
        <v>12</v>
      </c>
      <c r="W107" s="224"/>
      <c r="X107" s="224" t="s">
        <v>328</v>
      </c>
      <c r="Y107" s="224" t="s">
        <v>169</v>
      </c>
      <c r="Z107" s="210"/>
      <c r="AA107" s="210"/>
      <c r="AB107" s="210"/>
      <c r="AC107" s="210"/>
      <c r="AD107" s="210"/>
      <c r="AE107" s="210"/>
      <c r="AF107" s="210"/>
      <c r="AG107" s="210" t="s">
        <v>329</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21"/>
      <c r="B108" s="222"/>
      <c r="C108" s="252" t="s">
        <v>404</v>
      </c>
      <c r="D108" s="228"/>
      <c r="E108" s="229">
        <v>200</v>
      </c>
      <c r="F108" s="224"/>
      <c r="G108" s="224"/>
      <c r="H108" s="224"/>
      <c r="I108" s="224"/>
      <c r="J108" s="224"/>
      <c r="K108" s="224"/>
      <c r="L108" s="224"/>
      <c r="M108" s="224"/>
      <c r="N108" s="223"/>
      <c r="O108" s="223"/>
      <c r="P108" s="223"/>
      <c r="Q108" s="223"/>
      <c r="R108" s="224"/>
      <c r="S108" s="224"/>
      <c r="T108" s="224"/>
      <c r="U108" s="224"/>
      <c r="V108" s="224"/>
      <c r="W108" s="224"/>
      <c r="X108" s="224"/>
      <c r="Y108" s="224"/>
      <c r="Z108" s="210"/>
      <c r="AA108" s="210"/>
      <c r="AB108" s="210"/>
      <c r="AC108" s="210"/>
      <c r="AD108" s="210"/>
      <c r="AE108" s="210"/>
      <c r="AF108" s="210"/>
      <c r="AG108" s="210" t="s">
        <v>174</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21"/>
      <c r="B109" s="222"/>
      <c r="C109" s="253"/>
      <c r="D109" s="246"/>
      <c r="E109" s="246"/>
      <c r="F109" s="246"/>
      <c r="G109" s="246"/>
      <c r="H109" s="224"/>
      <c r="I109" s="224"/>
      <c r="J109" s="224"/>
      <c r="K109" s="224"/>
      <c r="L109" s="224"/>
      <c r="M109" s="224"/>
      <c r="N109" s="223"/>
      <c r="O109" s="223"/>
      <c r="P109" s="223"/>
      <c r="Q109" s="223"/>
      <c r="R109" s="224"/>
      <c r="S109" s="224"/>
      <c r="T109" s="224"/>
      <c r="U109" s="224"/>
      <c r="V109" s="224"/>
      <c r="W109" s="224"/>
      <c r="X109" s="224"/>
      <c r="Y109" s="224"/>
      <c r="Z109" s="210"/>
      <c r="AA109" s="210"/>
      <c r="AB109" s="210"/>
      <c r="AC109" s="210"/>
      <c r="AD109" s="210"/>
      <c r="AE109" s="210"/>
      <c r="AF109" s="210"/>
      <c r="AG109" s="210" t="s">
        <v>175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8">
        <v>15</v>
      </c>
      <c r="B110" s="239" t="s">
        <v>429</v>
      </c>
      <c r="C110" s="250" t="s">
        <v>430</v>
      </c>
      <c r="D110" s="240" t="s">
        <v>326</v>
      </c>
      <c r="E110" s="241">
        <v>120</v>
      </c>
      <c r="F110" s="242"/>
      <c r="G110" s="243">
        <f>ROUND(E110*F110,2)</f>
        <v>0</v>
      </c>
      <c r="H110" s="242"/>
      <c r="I110" s="243">
        <f>ROUND(E110*H110,2)</f>
        <v>0</v>
      </c>
      <c r="J110" s="242"/>
      <c r="K110" s="243">
        <f>ROUND(E110*J110,2)</f>
        <v>0</v>
      </c>
      <c r="L110" s="243">
        <v>21</v>
      </c>
      <c r="M110" s="243">
        <f>G110*(1+L110/100)</f>
        <v>0</v>
      </c>
      <c r="N110" s="241">
        <v>0.31387999999999999</v>
      </c>
      <c r="O110" s="241">
        <f>ROUND(E110*N110,2)</f>
        <v>37.67</v>
      </c>
      <c r="P110" s="241">
        <v>0</v>
      </c>
      <c r="Q110" s="241">
        <f>ROUND(E110*P110,2)</f>
        <v>0</v>
      </c>
      <c r="R110" s="243" t="s">
        <v>327</v>
      </c>
      <c r="S110" s="243" t="s">
        <v>166</v>
      </c>
      <c r="T110" s="244" t="s">
        <v>166</v>
      </c>
      <c r="U110" s="224">
        <v>1.1399999999999999</v>
      </c>
      <c r="V110" s="224">
        <f>ROUND(E110*U110,2)</f>
        <v>136.80000000000001</v>
      </c>
      <c r="W110" s="224"/>
      <c r="X110" s="224" t="s">
        <v>328</v>
      </c>
      <c r="Y110" s="224" t="s">
        <v>169</v>
      </c>
      <c r="Z110" s="210"/>
      <c r="AA110" s="210"/>
      <c r="AB110" s="210"/>
      <c r="AC110" s="210"/>
      <c r="AD110" s="210"/>
      <c r="AE110" s="210"/>
      <c r="AF110" s="210"/>
      <c r="AG110" s="210" t="s">
        <v>329</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21"/>
      <c r="B111" s="222"/>
      <c r="C111" s="260" t="s">
        <v>431</v>
      </c>
      <c r="D111" s="259"/>
      <c r="E111" s="259"/>
      <c r="F111" s="259"/>
      <c r="G111" s="259"/>
      <c r="H111" s="224"/>
      <c r="I111" s="224"/>
      <c r="J111" s="224"/>
      <c r="K111" s="224"/>
      <c r="L111" s="224"/>
      <c r="M111" s="224"/>
      <c r="N111" s="223"/>
      <c r="O111" s="223"/>
      <c r="P111" s="223"/>
      <c r="Q111" s="223"/>
      <c r="R111" s="224"/>
      <c r="S111" s="224"/>
      <c r="T111" s="224"/>
      <c r="U111" s="224"/>
      <c r="V111" s="224"/>
      <c r="W111" s="224"/>
      <c r="X111" s="224"/>
      <c r="Y111" s="224"/>
      <c r="Z111" s="210"/>
      <c r="AA111" s="210"/>
      <c r="AB111" s="210"/>
      <c r="AC111" s="210"/>
      <c r="AD111" s="210"/>
      <c r="AE111" s="210"/>
      <c r="AF111" s="210"/>
      <c r="AG111" s="210" t="s">
        <v>346</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7" t="str">
        <f>C111</f>
        <v>s provedením lože do 50 mm, s vyplněním spár, s dvojím beraněním a se smetením přebytečného materiálu na krajnici</v>
      </c>
      <c r="BB111" s="210"/>
      <c r="BC111" s="210"/>
      <c r="BD111" s="210"/>
      <c r="BE111" s="210"/>
      <c r="BF111" s="210"/>
      <c r="BG111" s="210"/>
      <c r="BH111" s="210"/>
    </row>
    <row r="112" spans="1:60" outlineLevel="2" x14ac:dyDescent="0.2">
      <c r="A112" s="221"/>
      <c r="B112" s="222"/>
      <c r="C112" s="252" t="s">
        <v>432</v>
      </c>
      <c r="D112" s="228"/>
      <c r="E112" s="229">
        <v>120</v>
      </c>
      <c r="F112" s="224"/>
      <c r="G112" s="224"/>
      <c r="H112" s="224"/>
      <c r="I112" s="224"/>
      <c r="J112" s="224"/>
      <c r="K112" s="224"/>
      <c r="L112" s="224"/>
      <c r="M112" s="224"/>
      <c r="N112" s="223"/>
      <c r="O112" s="223"/>
      <c r="P112" s="223"/>
      <c r="Q112" s="223"/>
      <c r="R112" s="224"/>
      <c r="S112" s="224"/>
      <c r="T112" s="224"/>
      <c r="U112" s="224"/>
      <c r="V112" s="224"/>
      <c r="W112" s="224"/>
      <c r="X112" s="224"/>
      <c r="Y112" s="224"/>
      <c r="Z112" s="210"/>
      <c r="AA112" s="210"/>
      <c r="AB112" s="210"/>
      <c r="AC112" s="210"/>
      <c r="AD112" s="210"/>
      <c r="AE112" s="210"/>
      <c r="AF112" s="210"/>
      <c r="AG112" s="210" t="s">
        <v>174</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21"/>
      <c r="B113" s="222"/>
      <c r="C113" s="253"/>
      <c r="D113" s="246"/>
      <c r="E113" s="246"/>
      <c r="F113" s="246"/>
      <c r="G113" s="246"/>
      <c r="H113" s="224"/>
      <c r="I113" s="224"/>
      <c r="J113" s="224"/>
      <c r="K113" s="224"/>
      <c r="L113" s="224"/>
      <c r="M113" s="224"/>
      <c r="N113" s="223"/>
      <c r="O113" s="223"/>
      <c r="P113" s="223"/>
      <c r="Q113" s="223"/>
      <c r="R113" s="224"/>
      <c r="S113" s="224"/>
      <c r="T113" s="224"/>
      <c r="U113" s="224"/>
      <c r="V113" s="224"/>
      <c r="W113" s="224"/>
      <c r="X113" s="224"/>
      <c r="Y113" s="224"/>
      <c r="Z113" s="210"/>
      <c r="AA113" s="210"/>
      <c r="AB113" s="210"/>
      <c r="AC113" s="210"/>
      <c r="AD113" s="210"/>
      <c r="AE113" s="210"/>
      <c r="AF113" s="210"/>
      <c r="AG113" s="210" t="s">
        <v>175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8">
        <v>16</v>
      </c>
      <c r="B114" s="239" t="s">
        <v>350</v>
      </c>
      <c r="C114" s="250" t="s">
        <v>351</v>
      </c>
      <c r="D114" s="240" t="s">
        <v>178</v>
      </c>
      <c r="E114" s="241">
        <v>148.5</v>
      </c>
      <c r="F114" s="242"/>
      <c r="G114" s="243">
        <f>ROUND(E114*F114,2)</f>
        <v>0</v>
      </c>
      <c r="H114" s="242"/>
      <c r="I114" s="243">
        <f>ROUND(E114*H114,2)</f>
        <v>0</v>
      </c>
      <c r="J114" s="242"/>
      <c r="K114" s="243">
        <f>ROUND(E114*J114,2)</f>
        <v>0</v>
      </c>
      <c r="L114" s="243">
        <v>21</v>
      </c>
      <c r="M114" s="243">
        <f>G114*(1+L114/100)</f>
        <v>0</v>
      </c>
      <c r="N114" s="241">
        <v>0</v>
      </c>
      <c r="O114" s="241">
        <f>ROUND(E114*N114,2)</f>
        <v>0</v>
      </c>
      <c r="P114" s="241">
        <v>0</v>
      </c>
      <c r="Q114" s="241">
        <f>ROUND(E114*P114,2)</f>
        <v>0</v>
      </c>
      <c r="R114" s="243"/>
      <c r="S114" s="243" t="s">
        <v>166</v>
      </c>
      <c r="T114" s="244" t="s">
        <v>184</v>
      </c>
      <c r="U114" s="224">
        <v>0</v>
      </c>
      <c r="V114" s="224">
        <f>ROUND(E114*U114,2)</f>
        <v>0</v>
      </c>
      <c r="W114" s="224"/>
      <c r="X114" s="224" t="s">
        <v>168</v>
      </c>
      <c r="Y114" s="224" t="s">
        <v>169</v>
      </c>
      <c r="Z114" s="210"/>
      <c r="AA114" s="210"/>
      <c r="AB114" s="210"/>
      <c r="AC114" s="210"/>
      <c r="AD114" s="210"/>
      <c r="AE114" s="210"/>
      <c r="AF114" s="210"/>
      <c r="AG114" s="210" t="s">
        <v>170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21"/>
      <c r="B115" s="222"/>
      <c r="C115" s="251" t="s">
        <v>352</v>
      </c>
      <c r="D115" s="245"/>
      <c r="E115" s="245"/>
      <c r="F115" s="245"/>
      <c r="G115" s="245"/>
      <c r="H115" s="224"/>
      <c r="I115" s="224"/>
      <c r="J115" s="224"/>
      <c r="K115" s="224"/>
      <c r="L115" s="224"/>
      <c r="M115" s="224"/>
      <c r="N115" s="223"/>
      <c r="O115" s="223"/>
      <c r="P115" s="223"/>
      <c r="Q115" s="223"/>
      <c r="R115" s="224"/>
      <c r="S115" s="224"/>
      <c r="T115" s="224"/>
      <c r="U115" s="224"/>
      <c r="V115" s="224"/>
      <c r="W115" s="224"/>
      <c r="X115" s="224"/>
      <c r="Y115" s="224"/>
      <c r="Z115" s="210"/>
      <c r="AA115" s="210"/>
      <c r="AB115" s="210"/>
      <c r="AC115" s="210"/>
      <c r="AD115" s="210"/>
      <c r="AE115" s="210"/>
      <c r="AF115" s="210"/>
      <c r="AG115" s="210" t="s">
        <v>172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47" t="str">
        <f>C115</f>
        <v>- dodání geomříže v požadované kvalitě a v množství včetně přesahů (přesahy započteny v jednotkové ceně)</v>
      </c>
      <c r="BB115" s="210"/>
      <c r="BC115" s="210"/>
      <c r="BD115" s="210"/>
      <c r="BE115" s="210"/>
      <c r="BF115" s="210"/>
      <c r="BG115" s="210"/>
      <c r="BH115" s="210"/>
    </row>
    <row r="116" spans="1:60" outlineLevel="3" x14ac:dyDescent="0.2">
      <c r="A116" s="221"/>
      <c r="B116" s="222"/>
      <c r="C116" s="254" t="s">
        <v>353</v>
      </c>
      <c r="D116" s="248"/>
      <c r="E116" s="248"/>
      <c r="F116" s="248"/>
      <c r="G116" s="248"/>
      <c r="H116" s="224"/>
      <c r="I116" s="224"/>
      <c r="J116" s="224"/>
      <c r="K116" s="224"/>
      <c r="L116" s="224"/>
      <c r="M116" s="224"/>
      <c r="N116" s="223"/>
      <c r="O116" s="223"/>
      <c r="P116" s="223"/>
      <c r="Q116" s="223"/>
      <c r="R116" s="224"/>
      <c r="S116" s="224"/>
      <c r="T116" s="224"/>
      <c r="U116" s="224"/>
      <c r="V116" s="224"/>
      <c r="W116" s="224"/>
      <c r="X116" s="224"/>
      <c r="Y116" s="224"/>
      <c r="Z116" s="210"/>
      <c r="AA116" s="210"/>
      <c r="AB116" s="210"/>
      <c r="AC116" s="210"/>
      <c r="AD116" s="210"/>
      <c r="AE116" s="210"/>
      <c r="AF116" s="210"/>
      <c r="AG116" s="210" t="s">
        <v>172</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21"/>
      <c r="B117" s="222"/>
      <c r="C117" s="254" t="s">
        <v>354</v>
      </c>
      <c r="D117" s="248"/>
      <c r="E117" s="248"/>
      <c r="F117" s="248"/>
      <c r="G117" s="248"/>
      <c r="H117" s="224"/>
      <c r="I117" s="224"/>
      <c r="J117" s="224"/>
      <c r="K117" s="224"/>
      <c r="L117" s="224"/>
      <c r="M117" s="224"/>
      <c r="N117" s="223"/>
      <c r="O117" s="223"/>
      <c r="P117" s="223"/>
      <c r="Q117" s="223"/>
      <c r="R117" s="224"/>
      <c r="S117" s="224"/>
      <c r="T117" s="224"/>
      <c r="U117" s="224"/>
      <c r="V117" s="224"/>
      <c r="W117" s="224"/>
      <c r="X117" s="224"/>
      <c r="Y117" s="224"/>
      <c r="Z117" s="210"/>
      <c r="AA117" s="210"/>
      <c r="AB117" s="210"/>
      <c r="AC117" s="210"/>
      <c r="AD117" s="210"/>
      <c r="AE117" s="210"/>
      <c r="AF117" s="210"/>
      <c r="AG117" s="210" t="s">
        <v>172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21"/>
      <c r="B118" s="222"/>
      <c r="C118" s="252" t="s">
        <v>355</v>
      </c>
      <c r="D118" s="228"/>
      <c r="E118" s="229"/>
      <c r="F118" s="224"/>
      <c r="G118" s="224"/>
      <c r="H118" s="224"/>
      <c r="I118" s="224"/>
      <c r="J118" s="224"/>
      <c r="K118" s="224"/>
      <c r="L118" s="224"/>
      <c r="M118" s="224"/>
      <c r="N118" s="223"/>
      <c r="O118" s="223"/>
      <c r="P118" s="223"/>
      <c r="Q118" s="223"/>
      <c r="R118" s="224"/>
      <c r="S118" s="224"/>
      <c r="T118" s="224"/>
      <c r="U118" s="224"/>
      <c r="V118" s="224"/>
      <c r="W118" s="224"/>
      <c r="X118" s="224"/>
      <c r="Y118" s="224"/>
      <c r="Z118" s="210"/>
      <c r="AA118" s="210"/>
      <c r="AB118" s="210"/>
      <c r="AC118" s="210"/>
      <c r="AD118" s="210"/>
      <c r="AE118" s="210"/>
      <c r="AF118" s="210"/>
      <c r="AG118" s="210" t="s">
        <v>174</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21"/>
      <c r="B119" s="222"/>
      <c r="C119" s="252" t="s">
        <v>323</v>
      </c>
      <c r="D119" s="228"/>
      <c r="E119" s="229">
        <v>148.5</v>
      </c>
      <c r="F119" s="224"/>
      <c r="G119" s="224"/>
      <c r="H119" s="224"/>
      <c r="I119" s="224"/>
      <c r="J119" s="224"/>
      <c r="K119" s="224"/>
      <c r="L119" s="224"/>
      <c r="M119" s="224"/>
      <c r="N119" s="223"/>
      <c r="O119" s="223"/>
      <c r="P119" s="223"/>
      <c r="Q119" s="223"/>
      <c r="R119" s="224"/>
      <c r="S119" s="224"/>
      <c r="T119" s="224"/>
      <c r="U119" s="224"/>
      <c r="V119" s="224"/>
      <c r="W119" s="224"/>
      <c r="X119" s="224"/>
      <c r="Y119" s="224"/>
      <c r="Z119" s="210"/>
      <c r="AA119" s="210"/>
      <c r="AB119" s="210"/>
      <c r="AC119" s="210"/>
      <c r="AD119" s="210"/>
      <c r="AE119" s="210"/>
      <c r="AF119" s="210"/>
      <c r="AG119" s="210" t="s">
        <v>174</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21"/>
      <c r="B120" s="222"/>
      <c r="C120" s="253"/>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0"/>
      <c r="AA120" s="210"/>
      <c r="AB120" s="210"/>
      <c r="AC120" s="210"/>
      <c r="AD120" s="210"/>
      <c r="AE120" s="210"/>
      <c r="AF120" s="210"/>
      <c r="AG120" s="210" t="s">
        <v>175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8">
        <v>17</v>
      </c>
      <c r="B121" s="239" t="s">
        <v>433</v>
      </c>
      <c r="C121" s="250" t="s">
        <v>434</v>
      </c>
      <c r="D121" s="240" t="s">
        <v>193</v>
      </c>
      <c r="E121" s="241">
        <v>200</v>
      </c>
      <c r="F121" s="242"/>
      <c r="G121" s="243">
        <f>ROUND(E121*F121,2)</f>
        <v>0</v>
      </c>
      <c r="H121" s="242"/>
      <c r="I121" s="243">
        <f>ROUND(E121*H121,2)</f>
        <v>0</v>
      </c>
      <c r="J121" s="242"/>
      <c r="K121" s="243">
        <f>ROUND(E121*J121,2)</f>
        <v>0</v>
      </c>
      <c r="L121" s="243">
        <v>21</v>
      </c>
      <c r="M121" s="243">
        <f>G121*(1+L121/100)</f>
        <v>0</v>
      </c>
      <c r="N121" s="241">
        <v>3.5999999999999999E-3</v>
      </c>
      <c r="O121" s="241">
        <f>ROUND(E121*N121,2)</f>
        <v>0.72</v>
      </c>
      <c r="P121" s="241">
        <v>0</v>
      </c>
      <c r="Q121" s="241">
        <f>ROUND(E121*P121,2)</f>
        <v>0</v>
      </c>
      <c r="R121" s="243"/>
      <c r="S121" s="243" t="s">
        <v>166</v>
      </c>
      <c r="T121" s="244" t="s">
        <v>184</v>
      </c>
      <c r="U121" s="224">
        <v>0</v>
      </c>
      <c r="V121" s="224">
        <f>ROUND(E121*U121,2)</f>
        <v>0</v>
      </c>
      <c r="W121" s="224"/>
      <c r="X121" s="224" t="s">
        <v>168</v>
      </c>
      <c r="Y121" s="224" t="s">
        <v>169</v>
      </c>
      <c r="Z121" s="210"/>
      <c r="AA121" s="210"/>
      <c r="AB121" s="210"/>
      <c r="AC121" s="210"/>
      <c r="AD121" s="210"/>
      <c r="AE121" s="210"/>
      <c r="AF121" s="210"/>
      <c r="AG121" s="210" t="s">
        <v>170</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21"/>
      <c r="B122" s="222"/>
      <c r="C122" s="251" t="s">
        <v>236</v>
      </c>
      <c r="D122" s="245"/>
      <c r="E122" s="245"/>
      <c r="F122" s="245"/>
      <c r="G122" s="245"/>
      <c r="H122" s="224"/>
      <c r="I122" s="224"/>
      <c r="J122" s="224"/>
      <c r="K122" s="224"/>
      <c r="L122" s="224"/>
      <c r="M122" s="224"/>
      <c r="N122" s="223"/>
      <c r="O122" s="223"/>
      <c r="P122" s="223"/>
      <c r="Q122" s="223"/>
      <c r="R122" s="224"/>
      <c r="S122" s="224"/>
      <c r="T122" s="224"/>
      <c r="U122" s="224"/>
      <c r="V122" s="224"/>
      <c r="W122" s="224"/>
      <c r="X122" s="224"/>
      <c r="Y122" s="224"/>
      <c r="Z122" s="210"/>
      <c r="AA122" s="210"/>
      <c r="AB122" s="210"/>
      <c r="AC122" s="210"/>
      <c r="AD122" s="210"/>
      <c r="AE122" s="210"/>
      <c r="AF122" s="210"/>
      <c r="AG122" s="210" t="s">
        <v>172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21"/>
      <c r="B123" s="222"/>
      <c r="C123" s="254" t="s">
        <v>435</v>
      </c>
      <c r="D123" s="248"/>
      <c r="E123" s="248"/>
      <c r="F123" s="248"/>
      <c r="G123" s="248"/>
      <c r="H123" s="224"/>
      <c r="I123" s="224"/>
      <c r="J123" s="224"/>
      <c r="K123" s="224"/>
      <c r="L123" s="224"/>
      <c r="M123" s="224"/>
      <c r="N123" s="223"/>
      <c r="O123" s="223"/>
      <c r="P123" s="223"/>
      <c r="Q123" s="223"/>
      <c r="R123" s="224"/>
      <c r="S123" s="224"/>
      <c r="T123" s="224"/>
      <c r="U123" s="224"/>
      <c r="V123" s="224"/>
      <c r="W123" s="224"/>
      <c r="X123" s="224"/>
      <c r="Y123" s="224"/>
      <c r="Z123" s="210"/>
      <c r="AA123" s="210"/>
      <c r="AB123" s="210"/>
      <c r="AC123" s="210"/>
      <c r="AD123" s="210"/>
      <c r="AE123" s="210"/>
      <c r="AF123" s="210"/>
      <c r="AG123" s="210" t="s">
        <v>172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21"/>
      <c r="B124" s="222"/>
      <c r="C124" s="254" t="s">
        <v>436</v>
      </c>
      <c r="D124" s="248"/>
      <c r="E124" s="248"/>
      <c r="F124" s="248"/>
      <c r="G124" s="248"/>
      <c r="H124" s="224"/>
      <c r="I124" s="224"/>
      <c r="J124" s="224"/>
      <c r="K124" s="224"/>
      <c r="L124" s="224"/>
      <c r="M124" s="224"/>
      <c r="N124" s="223"/>
      <c r="O124" s="223"/>
      <c r="P124" s="223"/>
      <c r="Q124" s="223"/>
      <c r="R124" s="224"/>
      <c r="S124" s="224"/>
      <c r="T124" s="224"/>
      <c r="U124" s="224"/>
      <c r="V124" s="224"/>
      <c r="W124" s="224"/>
      <c r="X124" s="224"/>
      <c r="Y124" s="224"/>
      <c r="Z124" s="210"/>
      <c r="AA124" s="210"/>
      <c r="AB124" s="210"/>
      <c r="AC124" s="210"/>
      <c r="AD124" s="210"/>
      <c r="AE124" s="210"/>
      <c r="AF124" s="210"/>
      <c r="AG124" s="210" t="s">
        <v>172</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21"/>
      <c r="B125" s="222"/>
      <c r="C125" s="252" t="s">
        <v>437</v>
      </c>
      <c r="D125" s="228"/>
      <c r="E125" s="229">
        <v>200</v>
      </c>
      <c r="F125" s="224"/>
      <c r="G125" s="224"/>
      <c r="H125" s="224"/>
      <c r="I125" s="224"/>
      <c r="J125" s="224"/>
      <c r="K125" s="224"/>
      <c r="L125" s="224"/>
      <c r="M125" s="224"/>
      <c r="N125" s="223"/>
      <c r="O125" s="223"/>
      <c r="P125" s="223"/>
      <c r="Q125" s="223"/>
      <c r="R125" s="224"/>
      <c r="S125" s="224"/>
      <c r="T125" s="224"/>
      <c r="U125" s="224"/>
      <c r="V125" s="224"/>
      <c r="W125" s="224"/>
      <c r="X125" s="224"/>
      <c r="Y125" s="224"/>
      <c r="Z125" s="210"/>
      <c r="AA125" s="210"/>
      <c r="AB125" s="210"/>
      <c r="AC125" s="210"/>
      <c r="AD125" s="210"/>
      <c r="AE125" s="210"/>
      <c r="AF125" s="210"/>
      <c r="AG125" s="210" t="s">
        <v>174</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21"/>
      <c r="B126" s="222"/>
      <c r="C126" s="253"/>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0"/>
      <c r="AA126" s="210"/>
      <c r="AB126" s="210"/>
      <c r="AC126" s="210"/>
      <c r="AD126" s="210"/>
      <c r="AE126" s="210"/>
      <c r="AF126" s="210"/>
      <c r="AG126" s="210" t="s">
        <v>175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8">
        <v>18</v>
      </c>
      <c r="B127" s="239" t="s">
        <v>438</v>
      </c>
      <c r="C127" s="250" t="s">
        <v>439</v>
      </c>
      <c r="D127" s="240" t="s">
        <v>397</v>
      </c>
      <c r="E127" s="241">
        <v>48</v>
      </c>
      <c r="F127" s="242"/>
      <c r="G127" s="243">
        <f>ROUND(E127*F127,2)</f>
        <v>0</v>
      </c>
      <c r="H127" s="242"/>
      <c r="I127" s="243">
        <f>ROUND(E127*H127,2)</f>
        <v>0</v>
      </c>
      <c r="J127" s="242"/>
      <c r="K127" s="243">
        <f>ROUND(E127*J127,2)</f>
        <v>0</v>
      </c>
      <c r="L127" s="243">
        <v>21</v>
      </c>
      <c r="M127" s="243">
        <f>G127*(1+L127/100)</f>
        <v>0</v>
      </c>
      <c r="N127" s="241">
        <v>1</v>
      </c>
      <c r="O127" s="241">
        <f>ROUND(E127*N127,2)</f>
        <v>48</v>
      </c>
      <c r="P127" s="241">
        <v>0</v>
      </c>
      <c r="Q127" s="241">
        <f>ROUND(E127*P127,2)</f>
        <v>0</v>
      </c>
      <c r="R127" s="243" t="s">
        <v>440</v>
      </c>
      <c r="S127" s="243" t="s">
        <v>441</v>
      </c>
      <c r="T127" s="244" t="s">
        <v>441</v>
      </c>
      <c r="U127" s="224">
        <v>0</v>
      </c>
      <c r="V127" s="224">
        <f>ROUND(E127*U127,2)</f>
        <v>0</v>
      </c>
      <c r="W127" s="224"/>
      <c r="X127" s="224" t="s">
        <v>359</v>
      </c>
      <c r="Y127" s="224" t="s">
        <v>169</v>
      </c>
      <c r="Z127" s="210"/>
      <c r="AA127" s="210"/>
      <c r="AB127" s="210"/>
      <c r="AC127" s="210"/>
      <c r="AD127" s="210"/>
      <c r="AE127" s="210"/>
      <c r="AF127" s="210"/>
      <c r="AG127" s="210" t="s">
        <v>360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21"/>
      <c r="B128" s="222"/>
      <c r="C128" s="252" t="s">
        <v>442</v>
      </c>
      <c r="D128" s="228"/>
      <c r="E128" s="229">
        <v>48</v>
      </c>
      <c r="F128" s="224"/>
      <c r="G128" s="224"/>
      <c r="H128" s="224"/>
      <c r="I128" s="224"/>
      <c r="J128" s="224"/>
      <c r="K128" s="224"/>
      <c r="L128" s="224"/>
      <c r="M128" s="224"/>
      <c r="N128" s="223"/>
      <c r="O128" s="223"/>
      <c r="P128" s="223"/>
      <c r="Q128" s="223"/>
      <c r="R128" s="224"/>
      <c r="S128" s="224"/>
      <c r="T128" s="224"/>
      <c r="U128" s="224"/>
      <c r="V128" s="224"/>
      <c r="W128" s="224"/>
      <c r="X128" s="224"/>
      <c r="Y128" s="224"/>
      <c r="Z128" s="210"/>
      <c r="AA128" s="210"/>
      <c r="AB128" s="210"/>
      <c r="AC128" s="210"/>
      <c r="AD128" s="210"/>
      <c r="AE128" s="210"/>
      <c r="AF128" s="210"/>
      <c r="AG128" s="210" t="s">
        <v>174</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21"/>
      <c r="B129" s="222"/>
      <c r="C129" s="253"/>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0"/>
      <c r="AA129" s="210"/>
      <c r="AB129" s="210"/>
      <c r="AC129" s="210"/>
      <c r="AD129" s="210"/>
      <c r="AE129" s="210"/>
      <c r="AF129" s="210"/>
      <c r="AG129" s="210" t="s">
        <v>175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x14ac:dyDescent="0.2">
      <c r="A130" s="231" t="s">
        <v>161</v>
      </c>
      <c r="B130" s="232" t="s">
        <v>110</v>
      </c>
      <c r="C130" s="249" t="s">
        <v>111</v>
      </c>
      <c r="D130" s="233"/>
      <c r="E130" s="234"/>
      <c r="F130" s="235"/>
      <c r="G130" s="235">
        <f>SUMIF(AG131:AG140,"&lt;&gt;NOR",G131:G140)</f>
        <v>0</v>
      </c>
      <c r="H130" s="235"/>
      <c r="I130" s="235">
        <f>SUM(I131:I140)</f>
        <v>0</v>
      </c>
      <c r="J130" s="235"/>
      <c r="K130" s="235">
        <f>SUM(K131:K140)</f>
        <v>0</v>
      </c>
      <c r="L130" s="235"/>
      <c r="M130" s="235">
        <f>SUM(M131:M140)</f>
        <v>0</v>
      </c>
      <c r="N130" s="234"/>
      <c r="O130" s="234">
        <f>SUM(O131:O140)</f>
        <v>4.99</v>
      </c>
      <c r="P130" s="234"/>
      <c r="Q130" s="234">
        <f>SUM(Q131:Q140)</f>
        <v>0</v>
      </c>
      <c r="R130" s="235"/>
      <c r="S130" s="235"/>
      <c r="T130" s="236"/>
      <c r="U130" s="230"/>
      <c r="V130" s="230">
        <f>SUM(V131:V140)</f>
        <v>0</v>
      </c>
      <c r="W130" s="230"/>
      <c r="X130" s="230"/>
      <c r="Y130" s="230"/>
      <c r="AG130" t="s">
        <v>162</v>
      </c>
    </row>
    <row r="131" spans="1:60" outlineLevel="1" x14ac:dyDescent="0.2">
      <c r="A131" s="238">
        <v>19</v>
      </c>
      <c r="B131" s="239" t="s">
        <v>443</v>
      </c>
      <c r="C131" s="250" t="s">
        <v>444</v>
      </c>
      <c r="D131" s="240" t="s">
        <v>222</v>
      </c>
      <c r="E131" s="241">
        <v>6</v>
      </c>
      <c r="F131" s="242"/>
      <c r="G131" s="243">
        <f>ROUND(E131*F131,2)</f>
        <v>0</v>
      </c>
      <c r="H131" s="242"/>
      <c r="I131" s="243">
        <f>ROUND(E131*H131,2)</f>
        <v>0</v>
      </c>
      <c r="J131" s="242"/>
      <c r="K131" s="243">
        <f>ROUND(E131*J131,2)</f>
        <v>0</v>
      </c>
      <c r="L131" s="243">
        <v>21</v>
      </c>
      <c r="M131" s="243">
        <f>G131*(1+L131/100)</f>
        <v>0</v>
      </c>
      <c r="N131" s="241">
        <v>0.83096000000000003</v>
      </c>
      <c r="O131" s="241">
        <f>ROUND(E131*N131,2)</f>
        <v>4.99</v>
      </c>
      <c r="P131" s="241">
        <v>0</v>
      </c>
      <c r="Q131" s="241">
        <f>ROUND(E131*P131,2)</f>
        <v>0</v>
      </c>
      <c r="R131" s="243"/>
      <c r="S131" s="243" t="s">
        <v>166</v>
      </c>
      <c r="T131" s="244" t="s">
        <v>184</v>
      </c>
      <c r="U131" s="224">
        <v>0</v>
      </c>
      <c r="V131" s="224">
        <f>ROUND(E131*U131,2)</f>
        <v>0</v>
      </c>
      <c r="W131" s="224"/>
      <c r="X131" s="224" t="s">
        <v>168</v>
      </c>
      <c r="Y131" s="224" t="s">
        <v>169</v>
      </c>
      <c r="Z131" s="210"/>
      <c r="AA131" s="210"/>
      <c r="AB131" s="210"/>
      <c r="AC131" s="210"/>
      <c r="AD131" s="210"/>
      <c r="AE131" s="210"/>
      <c r="AF131" s="210"/>
      <c r="AG131" s="210" t="s">
        <v>170</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21"/>
      <c r="B132" s="222"/>
      <c r="C132" s="251" t="s">
        <v>236</v>
      </c>
      <c r="D132" s="245"/>
      <c r="E132" s="245"/>
      <c r="F132" s="245"/>
      <c r="G132" s="245"/>
      <c r="H132" s="224"/>
      <c r="I132" s="224"/>
      <c r="J132" s="224"/>
      <c r="K132" s="224"/>
      <c r="L132" s="224"/>
      <c r="M132" s="224"/>
      <c r="N132" s="223"/>
      <c r="O132" s="223"/>
      <c r="P132" s="223"/>
      <c r="Q132" s="223"/>
      <c r="R132" s="224"/>
      <c r="S132" s="224"/>
      <c r="T132" s="224"/>
      <c r="U132" s="224"/>
      <c r="V132" s="224"/>
      <c r="W132" s="224"/>
      <c r="X132" s="224"/>
      <c r="Y132" s="224"/>
      <c r="Z132" s="210"/>
      <c r="AA132" s="210"/>
      <c r="AB132" s="210"/>
      <c r="AC132" s="210"/>
      <c r="AD132" s="210"/>
      <c r="AE132" s="210"/>
      <c r="AF132" s="210"/>
      <c r="AG132" s="210" t="s">
        <v>172</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21"/>
      <c r="B133" s="222"/>
      <c r="C133" s="254" t="s">
        <v>445</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0"/>
      <c r="AA133" s="210"/>
      <c r="AB133" s="210"/>
      <c r="AC133" s="210"/>
      <c r="AD133" s="210"/>
      <c r="AE133" s="210"/>
      <c r="AF133" s="210"/>
      <c r="AG133" s="210" t="s">
        <v>172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21"/>
      <c r="B134" s="222"/>
      <c r="C134" s="254" t="s">
        <v>446</v>
      </c>
      <c r="D134" s="248"/>
      <c r="E134" s="248"/>
      <c r="F134" s="248"/>
      <c r="G134" s="248"/>
      <c r="H134" s="224"/>
      <c r="I134" s="224"/>
      <c r="J134" s="224"/>
      <c r="K134" s="224"/>
      <c r="L134" s="224"/>
      <c r="M134" s="224"/>
      <c r="N134" s="223"/>
      <c r="O134" s="223"/>
      <c r="P134" s="223"/>
      <c r="Q134" s="223"/>
      <c r="R134" s="224"/>
      <c r="S134" s="224"/>
      <c r="T134" s="224"/>
      <c r="U134" s="224"/>
      <c r="V134" s="224"/>
      <c r="W134" s="224"/>
      <c r="X134" s="224"/>
      <c r="Y134" s="224"/>
      <c r="Z134" s="210"/>
      <c r="AA134" s="210"/>
      <c r="AB134" s="210"/>
      <c r="AC134" s="210"/>
      <c r="AD134" s="210"/>
      <c r="AE134" s="210"/>
      <c r="AF134" s="210"/>
      <c r="AG134" s="210" t="s">
        <v>172</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21"/>
      <c r="B135" s="222"/>
      <c r="C135" s="254" t="s">
        <v>447</v>
      </c>
      <c r="D135" s="248"/>
      <c r="E135" s="248"/>
      <c r="F135" s="248"/>
      <c r="G135" s="248"/>
      <c r="H135" s="224"/>
      <c r="I135" s="224"/>
      <c r="J135" s="224"/>
      <c r="K135" s="224"/>
      <c r="L135" s="224"/>
      <c r="M135" s="224"/>
      <c r="N135" s="223"/>
      <c r="O135" s="223"/>
      <c r="P135" s="223"/>
      <c r="Q135" s="223"/>
      <c r="R135" s="224"/>
      <c r="S135" s="224"/>
      <c r="T135" s="224"/>
      <c r="U135" s="224"/>
      <c r="V135" s="224"/>
      <c r="W135" s="224"/>
      <c r="X135" s="224"/>
      <c r="Y135" s="224"/>
      <c r="Z135" s="210"/>
      <c r="AA135" s="210"/>
      <c r="AB135" s="210"/>
      <c r="AC135" s="210"/>
      <c r="AD135" s="210"/>
      <c r="AE135" s="210"/>
      <c r="AF135" s="210"/>
      <c r="AG135" s="210" t="s">
        <v>172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47" t="str">
        <f>C135</f>
        <v>- opatření  povrchů  betonu  izolací  proti zemní vlhkosti v částech, kde přijdou do styku se zeminou nebo kamenivem,</v>
      </c>
      <c r="BB135" s="210"/>
      <c r="BC135" s="210"/>
      <c r="BD135" s="210"/>
      <c r="BE135" s="210"/>
      <c r="BF135" s="210"/>
      <c r="BG135" s="210"/>
      <c r="BH135" s="210"/>
    </row>
    <row r="136" spans="1:60" outlineLevel="3" x14ac:dyDescent="0.2">
      <c r="A136" s="221"/>
      <c r="B136" s="222"/>
      <c r="C136" s="254" t="s">
        <v>448</v>
      </c>
      <c r="D136" s="248"/>
      <c r="E136" s="248"/>
      <c r="F136" s="248"/>
      <c r="G136" s="248"/>
      <c r="H136" s="224"/>
      <c r="I136" s="224"/>
      <c r="J136" s="224"/>
      <c r="K136" s="224"/>
      <c r="L136" s="224"/>
      <c r="M136" s="224"/>
      <c r="N136" s="223"/>
      <c r="O136" s="223"/>
      <c r="P136" s="223"/>
      <c r="Q136" s="223"/>
      <c r="R136" s="224"/>
      <c r="S136" s="224"/>
      <c r="T136" s="224"/>
      <c r="U136" s="224"/>
      <c r="V136" s="224"/>
      <c r="W136" s="224"/>
      <c r="X136" s="224"/>
      <c r="Y136" s="224"/>
      <c r="Z136" s="210"/>
      <c r="AA136" s="210"/>
      <c r="AB136" s="210"/>
      <c r="AC136" s="210"/>
      <c r="AD136" s="210"/>
      <c r="AE136" s="210"/>
      <c r="AF136" s="210"/>
      <c r="AG136" s="210" t="s">
        <v>172</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3" x14ac:dyDescent="0.2">
      <c r="A137" s="221"/>
      <c r="B137" s="222"/>
      <c r="C137" s="254" t="s">
        <v>478</v>
      </c>
      <c r="D137" s="248"/>
      <c r="E137" s="248"/>
      <c r="F137" s="248"/>
      <c r="G137" s="248"/>
      <c r="H137" s="224"/>
      <c r="I137" s="224"/>
      <c r="J137" s="224"/>
      <c r="K137" s="224"/>
      <c r="L137" s="224"/>
      <c r="M137" s="224"/>
      <c r="N137" s="223"/>
      <c r="O137" s="223"/>
      <c r="P137" s="223"/>
      <c r="Q137" s="223"/>
      <c r="R137" s="224"/>
      <c r="S137" s="224"/>
      <c r="T137" s="224"/>
      <c r="U137" s="224"/>
      <c r="V137" s="224"/>
      <c r="W137" s="224"/>
      <c r="X137" s="224"/>
      <c r="Y137" s="224"/>
      <c r="Z137" s="210"/>
      <c r="AA137" s="210"/>
      <c r="AB137" s="210"/>
      <c r="AC137" s="210"/>
      <c r="AD137" s="210"/>
      <c r="AE137" s="210"/>
      <c r="AF137" s="210"/>
      <c r="AG137" s="210" t="s">
        <v>172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47" t="str">
        <f>C137</f>
        <v>- DO CENY JSOU ZAHRNUTY I NÁKLADY NA NPOJENÍ UL. VPUSTÍ NA KANALIZACI - VÝKOP, POTRUBÍ, NUTNÉ SPOJOVACÍ A NAPOJOVACÍ MATERÍÁLY, ZÁSYP A ZAPRAVENÍ</v>
      </c>
      <c r="BB137" s="210"/>
      <c r="BC137" s="210"/>
      <c r="BD137" s="210"/>
      <c r="BE137" s="210"/>
      <c r="BF137" s="210"/>
      <c r="BG137" s="210"/>
      <c r="BH137" s="210"/>
    </row>
    <row r="138" spans="1:60" outlineLevel="3" x14ac:dyDescent="0.2">
      <c r="A138" s="221"/>
      <c r="B138" s="222"/>
      <c r="C138" s="254" t="s">
        <v>449</v>
      </c>
      <c r="D138" s="248"/>
      <c r="E138" s="248"/>
      <c r="F138" s="248"/>
      <c r="G138" s="248"/>
      <c r="H138" s="224"/>
      <c r="I138" s="224"/>
      <c r="J138" s="224"/>
      <c r="K138" s="224"/>
      <c r="L138" s="224"/>
      <c r="M138" s="224"/>
      <c r="N138" s="223"/>
      <c r="O138" s="223"/>
      <c r="P138" s="223"/>
      <c r="Q138" s="223"/>
      <c r="R138" s="224"/>
      <c r="S138" s="224"/>
      <c r="T138" s="224"/>
      <c r="U138" s="224"/>
      <c r="V138" s="224"/>
      <c r="W138" s="224"/>
      <c r="X138" s="224"/>
      <c r="Y138" s="224"/>
      <c r="Z138" s="210"/>
      <c r="AA138" s="210"/>
      <c r="AB138" s="210"/>
      <c r="AC138" s="210"/>
      <c r="AD138" s="210"/>
      <c r="AE138" s="210"/>
      <c r="AF138" s="210"/>
      <c r="AG138" s="210" t="s">
        <v>172</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21"/>
      <c r="B139" s="222"/>
      <c r="C139" s="252" t="s">
        <v>450</v>
      </c>
      <c r="D139" s="228"/>
      <c r="E139" s="229">
        <v>6</v>
      </c>
      <c r="F139" s="224"/>
      <c r="G139" s="224"/>
      <c r="H139" s="224"/>
      <c r="I139" s="224"/>
      <c r="J139" s="224"/>
      <c r="K139" s="224"/>
      <c r="L139" s="224"/>
      <c r="M139" s="224"/>
      <c r="N139" s="223"/>
      <c r="O139" s="223"/>
      <c r="P139" s="223"/>
      <c r="Q139" s="223"/>
      <c r="R139" s="224"/>
      <c r="S139" s="224"/>
      <c r="T139" s="224"/>
      <c r="U139" s="224"/>
      <c r="V139" s="224"/>
      <c r="W139" s="224"/>
      <c r="X139" s="224"/>
      <c r="Y139" s="224"/>
      <c r="Z139" s="210"/>
      <c r="AA139" s="210"/>
      <c r="AB139" s="210"/>
      <c r="AC139" s="210"/>
      <c r="AD139" s="210"/>
      <c r="AE139" s="210"/>
      <c r="AF139" s="210"/>
      <c r="AG139" s="210" t="s">
        <v>174</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21"/>
      <c r="B140" s="222"/>
      <c r="C140" s="253"/>
      <c r="D140" s="246"/>
      <c r="E140" s="246"/>
      <c r="F140" s="246"/>
      <c r="G140" s="246"/>
      <c r="H140" s="224"/>
      <c r="I140" s="224"/>
      <c r="J140" s="224"/>
      <c r="K140" s="224"/>
      <c r="L140" s="224"/>
      <c r="M140" s="224"/>
      <c r="N140" s="223"/>
      <c r="O140" s="223"/>
      <c r="P140" s="223"/>
      <c r="Q140" s="223"/>
      <c r="R140" s="224"/>
      <c r="S140" s="224"/>
      <c r="T140" s="224"/>
      <c r="U140" s="224"/>
      <c r="V140" s="224"/>
      <c r="W140" s="224"/>
      <c r="X140" s="224"/>
      <c r="Y140" s="224"/>
      <c r="Z140" s="210"/>
      <c r="AA140" s="210"/>
      <c r="AB140" s="210"/>
      <c r="AC140" s="210"/>
      <c r="AD140" s="210"/>
      <c r="AE140" s="210"/>
      <c r="AF140" s="210"/>
      <c r="AG140" s="210" t="s">
        <v>175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
      <c r="A141" s="231" t="s">
        <v>161</v>
      </c>
      <c r="B141" s="232" t="s">
        <v>112</v>
      </c>
      <c r="C141" s="249" t="s">
        <v>113</v>
      </c>
      <c r="D141" s="233"/>
      <c r="E141" s="234"/>
      <c r="F141" s="235"/>
      <c r="G141" s="235">
        <f>SUMIF(AG142:AG157,"&lt;&gt;NOR",G142:G157)</f>
        <v>0</v>
      </c>
      <c r="H141" s="235"/>
      <c r="I141" s="235">
        <f>SUM(I142:I157)</f>
        <v>0</v>
      </c>
      <c r="J141" s="235"/>
      <c r="K141" s="235">
        <f>SUM(K142:K157)</f>
        <v>0</v>
      </c>
      <c r="L141" s="235"/>
      <c r="M141" s="235">
        <f>SUM(M142:M157)</f>
        <v>0</v>
      </c>
      <c r="N141" s="234"/>
      <c r="O141" s="234">
        <f>SUM(O142:O157)</f>
        <v>56.730000000000004</v>
      </c>
      <c r="P141" s="234"/>
      <c r="Q141" s="234">
        <f>SUM(Q142:Q157)</f>
        <v>0</v>
      </c>
      <c r="R141" s="235"/>
      <c r="S141" s="235"/>
      <c r="T141" s="236"/>
      <c r="U141" s="230"/>
      <c r="V141" s="230">
        <f>SUM(V142:V157)</f>
        <v>94.7</v>
      </c>
      <c r="W141" s="230"/>
      <c r="X141" s="230"/>
      <c r="Y141" s="230"/>
      <c r="AG141" t="s">
        <v>162</v>
      </c>
    </row>
    <row r="142" spans="1:60" ht="22.5" outlineLevel="1" x14ac:dyDescent="0.2">
      <c r="A142" s="238">
        <v>20</v>
      </c>
      <c r="B142" s="239" t="s">
        <v>451</v>
      </c>
      <c r="C142" s="250" t="s">
        <v>452</v>
      </c>
      <c r="D142" s="240" t="s">
        <v>372</v>
      </c>
      <c r="E142" s="241">
        <v>200</v>
      </c>
      <c r="F142" s="242"/>
      <c r="G142" s="243">
        <f>ROUND(E142*F142,2)</f>
        <v>0</v>
      </c>
      <c r="H142" s="242"/>
      <c r="I142" s="243">
        <f>ROUND(E142*H142,2)</f>
        <v>0</v>
      </c>
      <c r="J142" s="242"/>
      <c r="K142" s="243">
        <f>ROUND(E142*J142,2)</f>
        <v>0</v>
      </c>
      <c r="L142" s="243">
        <v>21</v>
      </c>
      <c r="M142" s="243">
        <f>G142*(1+L142/100)</f>
        <v>0</v>
      </c>
      <c r="N142" s="241">
        <v>0.28349999999999997</v>
      </c>
      <c r="O142" s="241">
        <f>ROUND(E142*N142,2)</f>
        <v>56.7</v>
      </c>
      <c r="P142" s="241">
        <v>0</v>
      </c>
      <c r="Q142" s="241">
        <f>ROUND(E142*P142,2)</f>
        <v>0</v>
      </c>
      <c r="R142" s="243" t="s">
        <v>327</v>
      </c>
      <c r="S142" s="243" t="s">
        <v>166</v>
      </c>
      <c r="T142" s="244" t="s">
        <v>166</v>
      </c>
      <c r="U142" s="224">
        <v>0.4</v>
      </c>
      <c r="V142" s="224">
        <f>ROUND(E142*U142,2)</f>
        <v>80</v>
      </c>
      <c r="W142" s="224"/>
      <c r="X142" s="224" t="s">
        <v>328</v>
      </c>
      <c r="Y142" s="224" t="s">
        <v>169</v>
      </c>
      <c r="Z142" s="210"/>
      <c r="AA142" s="210"/>
      <c r="AB142" s="210"/>
      <c r="AC142" s="210"/>
      <c r="AD142" s="210"/>
      <c r="AE142" s="210"/>
      <c r="AF142" s="210"/>
      <c r="AG142" s="210" t="s">
        <v>329</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21"/>
      <c r="B143" s="222"/>
      <c r="C143" s="252" t="s">
        <v>437</v>
      </c>
      <c r="D143" s="228"/>
      <c r="E143" s="229">
        <v>200</v>
      </c>
      <c r="F143" s="224"/>
      <c r="G143" s="224"/>
      <c r="H143" s="224"/>
      <c r="I143" s="224"/>
      <c r="J143" s="224"/>
      <c r="K143" s="224"/>
      <c r="L143" s="224"/>
      <c r="M143" s="224"/>
      <c r="N143" s="223"/>
      <c r="O143" s="223"/>
      <c r="P143" s="223"/>
      <c r="Q143" s="223"/>
      <c r="R143" s="224"/>
      <c r="S143" s="224"/>
      <c r="T143" s="224"/>
      <c r="U143" s="224"/>
      <c r="V143" s="224"/>
      <c r="W143" s="224"/>
      <c r="X143" s="224"/>
      <c r="Y143" s="224"/>
      <c r="Z143" s="210"/>
      <c r="AA143" s="210"/>
      <c r="AB143" s="210"/>
      <c r="AC143" s="210"/>
      <c r="AD143" s="210"/>
      <c r="AE143" s="210"/>
      <c r="AF143" s="210"/>
      <c r="AG143" s="210" t="s">
        <v>174</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21"/>
      <c r="B144" s="222"/>
      <c r="C144" s="253"/>
      <c r="D144" s="246"/>
      <c r="E144" s="246"/>
      <c r="F144" s="246"/>
      <c r="G144" s="246"/>
      <c r="H144" s="224"/>
      <c r="I144" s="224"/>
      <c r="J144" s="224"/>
      <c r="K144" s="224"/>
      <c r="L144" s="224"/>
      <c r="M144" s="224"/>
      <c r="N144" s="223"/>
      <c r="O144" s="223"/>
      <c r="P144" s="223"/>
      <c r="Q144" s="223"/>
      <c r="R144" s="224"/>
      <c r="S144" s="224"/>
      <c r="T144" s="224"/>
      <c r="U144" s="224"/>
      <c r="V144" s="224"/>
      <c r="W144" s="224"/>
      <c r="X144" s="224"/>
      <c r="Y144" s="224"/>
      <c r="Z144" s="210"/>
      <c r="AA144" s="210"/>
      <c r="AB144" s="210"/>
      <c r="AC144" s="210"/>
      <c r="AD144" s="210"/>
      <c r="AE144" s="210"/>
      <c r="AF144" s="210"/>
      <c r="AG144" s="210" t="s">
        <v>175</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38">
        <v>21</v>
      </c>
      <c r="B145" s="239" t="s">
        <v>453</v>
      </c>
      <c r="C145" s="250" t="s">
        <v>454</v>
      </c>
      <c r="D145" s="240" t="s">
        <v>372</v>
      </c>
      <c r="E145" s="241">
        <v>200</v>
      </c>
      <c r="F145" s="242"/>
      <c r="G145" s="243">
        <f>ROUND(E145*F145,2)</f>
        <v>0</v>
      </c>
      <c r="H145" s="242"/>
      <c r="I145" s="243">
        <f>ROUND(E145*H145,2)</f>
        <v>0</v>
      </c>
      <c r="J145" s="242"/>
      <c r="K145" s="243">
        <f>ROUND(E145*J145,2)</f>
        <v>0</v>
      </c>
      <c r="L145" s="243">
        <v>21</v>
      </c>
      <c r="M145" s="243">
        <f>G145*(1+L145/100)</f>
        <v>0</v>
      </c>
      <c r="N145" s="241">
        <v>0</v>
      </c>
      <c r="O145" s="241">
        <f>ROUND(E145*N145,2)</f>
        <v>0</v>
      </c>
      <c r="P145" s="241">
        <v>0</v>
      </c>
      <c r="Q145" s="241">
        <f>ROUND(E145*P145,2)</f>
        <v>0</v>
      </c>
      <c r="R145" s="243" t="s">
        <v>327</v>
      </c>
      <c r="S145" s="243" t="s">
        <v>166</v>
      </c>
      <c r="T145" s="244" t="s">
        <v>166</v>
      </c>
      <c r="U145" s="224">
        <v>0.06</v>
      </c>
      <c r="V145" s="224">
        <f>ROUND(E145*U145,2)</f>
        <v>12</v>
      </c>
      <c r="W145" s="224"/>
      <c r="X145" s="224" t="s">
        <v>328</v>
      </c>
      <c r="Y145" s="224" t="s">
        <v>169</v>
      </c>
      <c r="Z145" s="210"/>
      <c r="AA145" s="210"/>
      <c r="AB145" s="210"/>
      <c r="AC145" s="210"/>
      <c r="AD145" s="210"/>
      <c r="AE145" s="210"/>
      <c r="AF145" s="210"/>
      <c r="AG145" s="210" t="s">
        <v>329</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21"/>
      <c r="B146" s="222"/>
      <c r="C146" s="260" t="s">
        <v>455</v>
      </c>
      <c r="D146" s="259"/>
      <c r="E146" s="259"/>
      <c r="F146" s="259"/>
      <c r="G146" s="259"/>
      <c r="H146" s="224"/>
      <c r="I146" s="224"/>
      <c r="J146" s="224"/>
      <c r="K146" s="224"/>
      <c r="L146" s="224"/>
      <c r="M146" s="224"/>
      <c r="N146" s="223"/>
      <c r="O146" s="223"/>
      <c r="P146" s="223"/>
      <c r="Q146" s="223"/>
      <c r="R146" s="224"/>
      <c r="S146" s="224"/>
      <c r="T146" s="224"/>
      <c r="U146" s="224"/>
      <c r="V146" s="224"/>
      <c r="W146" s="224"/>
      <c r="X146" s="224"/>
      <c r="Y146" s="224"/>
      <c r="Z146" s="210"/>
      <c r="AA146" s="210"/>
      <c r="AB146" s="210"/>
      <c r="AC146" s="210"/>
      <c r="AD146" s="210"/>
      <c r="AE146" s="210"/>
      <c r="AF146" s="210"/>
      <c r="AG146" s="210" t="s">
        <v>346</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21"/>
      <c r="B147" s="222"/>
      <c r="C147" s="252" t="s">
        <v>437</v>
      </c>
      <c r="D147" s="228"/>
      <c r="E147" s="229">
        <v>200</v>
      </c>
      <c r="F147" s="224"/>
      <c r="G147" s="224"/>
      <c r="H147" s="224"/>
      <c r="I147" s="224"/>
      <c r="J147" s="224"/>
      <c r="K147" s="224"/>
      <c r="L147" s="224"/>
      <c r="M147" s="224"/>
      <c r="N147" s="223"/>
      <c r="O147" s="223"/>
      <c r="P147" s="223"/>
      <c r="Q147" s="223"/>
      <c r="R147" s="224"/>
      <c r="S147" s="224"/>
      <c r="T147" s="224"/>
      <c r="U147" s="224"/>
      <c r="V147" s="224"/>
      <c r="W147" s="224"/>
      <c r="X147" s="224"/>
      <c r="Y147" s="224"/>
      <c r="Z147" s="210"/>
      <c r="AA147" s="210"/>
      <c r="AB147" s="210"/>
      <c r="AC147" s="210"/>
      <c r="AD147" s="210"/>
      <c r="AE147" s="210"/>
      <c r="AF147" s="210"/>
      <c r="AG147" s="210" t="s">
        <v>174</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
      <c r="A148" s="221"/>
      <c r="B148" s="222"/>
      <c r="C148" s="253"/>
      <c r="D148" s="246"/>
      <c r="E148" s="246"/>
      <c r="F148" s="246"/>
      <c r="G148" s="246"/>
      <c r="H148" s="224"/>
      <c r="I148" s="224"/>
      <c r="J148" s="224"/>
      <c r="K148" s="224"/>
      <c r="L148" s="224"/>
      <c r="M148" s="224"/>
      <c r="N148" s="223"/>
      <c r="O148" s="223"/>
      <c r="P148" s="223"/>
      <c r="Q148" s="223"/>
      <c r="R148" s="224"/>
      <c r="S148" s="224"/>
      <c r="T148" s="224"/>
      <c r="U148" s="224"/>
      <c r="V148" s="224"/>
      <c r="W148" s="224"/>
      <c r="X148" s="224"/>
      <c r="Y148" s="224"/>
      <c r="Z148" s="210"/>
      <c r="AA148" s="210"/>
      <c r="AB148" s="210"/>
      <c r="AC148" s="210"/>
      <c r="AD148" s="210"/>
      <c r="AE148" s="210"/>
      <c r="AF148" s="210"/>
      <c r="AG148" s="210" t="s">
        <v>175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8">
        <v>22</v>
      </c>
      <c r="B149" s="239" t="s">
        <v>390</v>
      </c>
      <c r="C149" s="250" t="s">
        <v>391</v>
      </c>
      <c r="D149" s="240" t="s">
        <v>178</v>
      </c>
      <c r="E149" s="241">
        <v>7.5</v>
      </c>
      <c r="F149" s="242"/>
      <c r="G149" s="243">
        <f>ROUND(E149*F149,2)</f>
        <v>0</v>
      </c>
      <c r="H149" s="242"/>
      <c r="I149" s="243">
        <f>ROUND(E149*H149,2)</f>
        <v>0</v>
      </c>
      <c r="J149" s="242"/>
      <c r="K149" s="243">
        <f>ROUND(E149*J149,2)</f>
        <v>0</v>
      </c>
      <c r="L149" s="243">
        <v>21</v>
      </c>
      <c r="M149" s="243">
        <f>G149*(1+L149/100)</f>
        <v>0</v>
      </c>
      <c r="N149" s="241">
        <v>3.7000000000000002E-3</v>
      </c>
      <c r="O149" s="241">
        <f>ROUND(E149*N149,2)</f>
        <v>0.03</v>
      </c>
      <c r="P149" s="241">
        <v>0</v>
      </c>
      <c r="Q149" s="241">
        <f>ROUND(E149*P149,2)</f>
        <v>0</v>
      </c>
      <c r="R149" s="243"/>
      <c r="S149" s="243" t="s">
        <v>166</v>
      </c>
      <c r="T149" s="244" t="s">
        <v>184</v>
      </c>
      <c r="U149" s="224">
        <v>0.36</v>
      </c>
      <c r="V149" s="224">
        <f>ROUND(E149*U149,2)</f>
        <v>2.7</v>
      </c>
      <c r="W149" s="224"/>
      <c r="X149" s="224" t="s">
        <v>168</v>
      </c>
      <c r="Y149" s="224" t="s">
        <v>169</v>
      </c>
      <c r="Z149" s="210"/>
      <c r="AA149" s="210"/>
      <c r="AB149" s="210"/>
      <c r="AC149" s="210"/>
      <c r="AD149" s="210"/>
      <c r="AE149" s="210"/>
      <c r="AF149" s="210"/>
      <c r="AG149" s="210" t="s">
        <v>170</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21"/>
      <c r="B150" s="222"/>
      <c r="C150" s="252" t="s">
        <v>456</v>
      </c>
      <c r="D150" s="228"/>
      <c r="E150" s="229">
        <v>7.5</v>
      </c>
      <c r="F150" s="224"/>
      <c r="G150" s="224"/>
      <c r="H150" s="224"/>
      <c r="I150" s="224"/>
      <c r="J150" s="224"/>
      <c r="K150" s="224"/>
      <c r="L150" s="224"/>
      <c r="M150" s="224"/>
      <c r="N150" s="223"/>
      <c r="O150" s="223"/>
      <c r="P150" s="223"/>
      <c r="Q150" s="223"/>
      <c r="R150" s="224"/>
      <c r="S150" s="224"/>
      <c r="T150" s="224"/>
      <c r="U150" s="224"/>
      <c r="V150" s="224"/>
      <c r="W150" s="224"/>
      <c r="X150" s="224"/>
      <c r="Y150" s="224"/>
      <c r="Z150" s="210"/>
      <c r="AA150" s="210"/>
      <c r="AB150" s="210"/>
      <c r="AC150" s="210"/>
      <c r="AD150" s="210"/>
      <c r="AE150" s="210"/>
      <c r="AF150" s="210"/>
      <c r="AG150" s="210" t="s">
        <v>174</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21"/>
      <c r="B151" s="222"/>
      <c r="C151" s="253"/>
      <c r="D151" s="246"/>
      <c r="E151" s="246"/>
      <c r="F151" s="246"/>
      <c r="G151" s="246"/>
      <c r="H151" s="224"/>
      <c r="I151" s="224"/>
      <c r="J151" s="224"/>
      <c r="K151" s="224"/>
      <c r="L151" s="224"/>
      <c r="M151" s="224"/>
      <c r="N151" s="223"/>
      <c r="O151" s="223"/>
      <c r="P151" s="223"/>
      <c r="Q151" s="223"/>
      <c r="R151" s="224"/>
      <c r="S151" s="224"/>
      <c r="T151" s="224"/>
      <c r="U151" s="224"/>
      <c r="V151" s="224"/>
      <c r="W151" s="224"/>
      <c r="X151" s="224"/>
      <c r="Y151" s="224"/>
      <c r="Z151" s="210"/>
      <c r="AA151" s="210"/>
      <c r="AB151" s="210"/>
      <c r="AC151" s="210"/>
      <c r="AD151" s="210"/>
      <c r="AE151" s="210"/>
      <c r="AF151" s="210"/>
      <c r="AG151" s="210" t="s">
        <v>175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38">
        <v>23</v>
      </c>
      <c r="B152" s="239" t="s">
        <v>457</v>
      </c>
      <c r="C152" s="250" t="s">
        <v>458</v>
      </c>
      <c r="D152" s="240" t="s">
        <v>193</v>
      </c>
      <c r="E152" s="241">
        <v>14</v>
      </c>
      <c r="F152" s="242"/>
      <c r="G152" s="243">
        <f>ROUND(E152*F152,2)</f>
        <v>0</v>
      </c>
      <c r="H152" s="242"/>
      <c r="I152" s="243">
        <f>ROUND(E152*H152,2)</f>
        <v>0</v>
      </c>
      <c r="J152" s="242"/>
      <c r="K152" s="243">
        <f>ROUND(E152*J152,2)</f>
        <v>0</v>
      </c>
      <c r="L152" s="243">
        <v>21</v>
      </c>
      <c r="M152" s="243">
        <f>G152*(1+L152/100)</f>
        <v>0</v>
      </c>
      <c r="N152" s="241">
        <v>0</v>
      </c>
      <c r="O152" s="241">
        <f>ROUND(E152*N152,2)</f>
        <v>0</v>
      </c>
      <c r="P152" s="241">
        <v>0</v>
      </c>
      <c r="Q152" s="241">
        <f>ROUND(E152*P152,2)</f>
        <v>0</v>
      </c>
      <c r="R152" s="243"/>
      <c r="S152" s="243" t="s">
        <v>166</v>
      </c>
      <c r="T152" s="244" t="s">
        <v>184</v>
      </c>
      <c r="U152" s="224">
        <v>0</v>
      </c>
      <c r="V152" s="224">
        <f>ROUND(E152*U152,2)</f>
        <v>0</v>
      </c>
      <c r="W152" s="224"/>
      <c r="X152" s="224" t="s">
        <v>168</v>
      </c>
      <c r="Y152" s="224" t="s">
        <v>169</v>
      </c>
      <c r="Z152" s="210"/>
      <c r="AA152" s="210"/>
      <c r="AB152" s="210"/>
      <c r="AC152" s="210"/>
      <c r="AD152" s="210"/>
      <c r="AE152" s="210"/>
      <c r="AF152" s="210"/>
      <c r="AG152" s="210" t="s">
        <v>170</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21"/>
      <c r="B153" s="222"/>
      <c r="C153" s="251" t="s">
        <v>227</v>
      </c>
      <c r="D153" s="245"/>
      <c r="E153" s="245"/>
      <c r="F153" s="245"/>
      <c r="G153" s="245"/>
      <c r="H153" s="224"/>
      <c r="I153" s="224"/>
      <c r="J153" s="224"/>
      <c r="K153" s="224"/>
      <c r="L153" s="224"/>
      <c r="M153" s="224"/>
      <c r="N153" s="223"/>
      <c r="O153" s="223"/>
      <c r="P153" s="223"/>
      <c r="Q153" s="223"/>
      <c r="R153" s="224"/>
      <c r="S153" s="224"/>
      <c r="T153" s="224"/>
      <c r="U153" s="224"/>
      <c r="V153" s="224"/>
      <c r="W153" s="224"/>
      <c r="X153" s="224"/>
      <c r="Y153" s="224"/>
      <c r="Z153" s="210"/>
      <c r="AA153" s="210"/>
      <c r="AB153" s="210"/>
      <c r="AC153" s="210"/>
      <c r="AD153" s="210"/>
      <c r="AE153" s="210"/>
      <c r="AF153" s="210"/>
      <c r="AG153" s="210" t="s">
        <v>172</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21"/>
      <c r="B154" s="222"/>
      <c r="C154" s="254" t="s">
        <v>459</v>
      </c>
      <c r="D154" s="248"/>
      <c r="E154" s="248"/>
      <c r="F154" s="248"/>
      <c r="G154" s="248"/>
      <c r="H154" s="224"/>
      <c r="I154" s="224"/>
      <c r="J154" s="224"/>
      <c r="K154" s="224"/>
      <c r="L154" s="224"/>
      <c r="M154" s="224"/>
      <c r="N154" s="223"/>
      <c r="O154" s="223"/>
      <c r="P154" s="223"/>
      <c r="Q154" s="223"/>
      <c r="R154" s="224"/>
      <c r="S154" s="224"/>
      <c r="T154" s="224"/>
      <c r="U154" s="224"/>
      <c r="V154" s="224"/>
      <c r="W154" s="224"/>
      <c r="X154" s="224"/>
      <c r="Y154" s="224"/>
      <c r="Z154" s="210"/>
      <c r="AA154" s="210"/>
      <c r="AB154" s="210"/>
      <c r="AC154" s="210"/>
      <c r="AD154" s="210"/>
      <c r="AE154" s="210"/>
      <c r="AF154" s="210"/>
      <c r="AG154" s="210" t="s">
        <v>172</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21"/>
      <c r="B155" s="222"/>
      <c r="C155" s="254" t="s">
        <v>460</v>
      </c>
      <c r="D155" s="248"/>
      <c r="E155" s="248"/>
      <c r="F155" s="248"/>
      <c r="G155" s="248"/>
      <c r="H155" s="224"/>
      <c r="I155" s="224"/>
      <c r="J155" s="224"/>
      <c r="K155" s="224"/>
      <c r="L155" s="224"/>
      <c r="M155" s="224"/>
      <c r="N155" s="223"/>
      <c r="O155" s="223"/>
      <c r="P155" s="223"/>
      <c r="Q155" s="223"/>
      <c r="R155" s="224"/>
      <c r="S155" s="224"/>
      <c r="T155" s="224"/>
      <c r="U155" s="224"/>
      <c r="V155" s="224"/>
      <c r="W155" s="224"/>
      <c r="X155" s="224"/>
      <c r="Y155" s="224"/>
      <c r="Z155" s="210"/>
      <c r="AA155" s="210"/>
      <c r="AB155" s="210"/>
      <c r="AC155" s="210"/>
      <c r="AD155" s="210"/>
      <c r="AE155" s="210"/>
      <c r="AF155" s="210"/>
      <c r="AG155" s="210" t="s">
        <v>172</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21"/>
      <c r="B156" s="222"/>
      <c r="C156" s="252" t="s">
        <v>461</v>
      </c>
      <c r="D156" s="228"/>
      <c r="E156" s="229">
        <v>14</v>
      </c>
      <c r="F156" s="224"/>
      <c r="G156" s="224"/>
      <c r="H156" s="224"/>
      <c r="I156" s="224"/>
      <c r="J156" s="224"/>
      <c r="K156" s="224"/>
      <c r="L156" s="224"/>
      <c r="M156" s="224"/>
      <c r="N156" s="223"/>
      <c r="O156" s="223"/>
      <c r="P156" s="223"/>
      <c r="Q156" s="223"/>
      <c r="R156" s="224"/>
      <c r="S156" s="224"/>
      <c r="T156" s="224"/>
      <c r="U156" s="224"/>
      <c r="V156" s="224"/>
      <c r="W156" s="224"/>
      <c r="X156" s="224"/>
      <c r="Y156" s="224"/>
      <c r="Z156" s="210"/>
      <c r="AA156" s="210"/>
      <c r="AB156" s="210"/>
      <c r="AC156" s="210"/>
      <c r="AD156" s="210"/>
      <c r="AE156" s="210"/>
      <c r="AF156" s="210"/>
      <c r="AG156" s="210" t="s">
        <v>174</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21"/>
      <c r="B157" s="222"/>
      <c r="C157" s="253"/>
      <c r="D157" s="246"/>
      <c r="E157" s="246"/>
      <c r="F157" s="246"/>
      <c r="G157" s="246"/>
      <c r="H157" s="224"/>
      <c r="I157" s="224"/>
      <c r="J157" s="224"/>
      <c r="K157" s="224"/>
      <c r="L157" s="224"/>
      <c r="M157" s="224"/>
      <c r="N157" s="223"/>
      <c r="O157" s="223"/>
      <c r="P157" s="223"/>
      <c r="Q157" s="223"/>
      <c r="R157" s="224"/>
      <c r="S157" s="224"/>
      <c r="T157" s="224"/>
      <c r="U157" s="224"/>
      <c r="V157" s="224"/>
      <c r="W157" s="224"/>
      <c r="X157" s="224"/>
      <c r="Y157" s="224"/>
      <c r="Z157" s="210"/>
      <c r="AA157" s="210"/>
      <c r="AB157" s="210"/>
      <c r="AC157" s="210"/>
      <c r="AD157" s="210"/>
      <c r="AE157" s="210"/>
      <c r="AF157" s="210"/>
      <c r="AG157" s="210" t="s">
        <v>175</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x14ac:dyDescent="0.2">
      <c r="A158" s="231" t="s">
        <v>161</v>
      </c>
      <c r="B158" s="232" t="s">
        <v>118</v>
      </c>
      <c r="C158" s="249" t="s">
        <v>119</v>
      </c>
      <c r="D158" s="233"/>
      <c r="E158" s="234"/>
      <c r="F158" s="235"/>
      <c r="G158" s="235">
        <f>SUMIF(AG159:AG162,"&lt;&gt;NOR",G159:G162)</f>
        <v>0</v>
      </c>
      <c r="H158" s="235"/>
      <c r="I158" s="235">
        <f>SUM(I159:I162)</f>
        <v>0</v>
      </c>
      <c r="J158" s="235"/>
      <c r="K158" s="235">
        <f>SUM(K159:K162)</f>
        <v>0</v>
      </c>
      <c r="L158" s="235"/>
      <c r="M158" s="235">
        <f>SUM(M159:M162)</f>
        <v>0</v>
      </c>
      <c r="N158" s="234"/>
      <c r="O158" s="234">
        <f>SUM(O159:O162)</f>
        <v>0</v>
      </c>
      <c r="P158" s="234"/>
      <c r="Q158" s="234">
        <f>SUM(Q159:Q162)</f>
        <v>0</v>
      </c>
      <c r="R158" s="235"/>
      <c r="S158" s="235"/>
      <c r="T158" s="236"/>
      <c r="U158" s="230"/>
      <c r="V158" s="230">
        <f>SUM(V159:V162)</f>
        <v>0</v>
      </c>
      <c r="W158" s="230"/>
      <c r="X158" s="230"/>
      <c r="Y158" s="230"/>
      <c r="AG158" t="s">
        <v>162</v>
      </c>
    </row>
    <row r="159" spans="1:60" outlineLevel="1" x14ac:dyDescent="0.2">
      <c r="A159" s="238">
        <v>24</v>
      </c>
      <c r="B159" s="239" t="s">
        <v>462</v>
      </c>
      <c r="C159" s="250" t="s">
        <v>463</v>
      </c>
      <c r="D159" s="240" t="s">
        <v>397</v>
      </c>
      <c r="E159" s="241">
        <v>1157.06</v>
      </c>
      <c r="F159" s="242"/>
      <c r="G159" s="243">
        <f>ROUND(E159*F159,2)</f>
        <v>0</v>
      </c>
      <c r="H159" s="242"/>
      <c r="I159" s="243">
        <f>ROUND(E159*H159,2)</f>
        <v>0</v>
      </c>
      <c r="J159" s="242"/>
      <c r="K159" s="243">
        <f>ROUND(E159*J159,2)</f>
        <v>0</v>
      </c>
      <c r="L159" s="243">
        <v>21</v>
      </c>
      <c r="M159" s="243">
        <f>G159*(1+L159/100)</f>
        <v>0</v>
      </c>
      <c r="N159" s="241">
        <v>0</v>
      </c>
      <c r="O159" s="241">
        <f>ROUND(E159*N159,2)</f>
        <v>0</v>
      </c>
      <c r="P159" s="241">
        <v>0</v>
      </c>
      <c r="Q159" s="241">
        <f>ROUND(E159*P159,2)</f>
        <v>0</v>
      </c>
      <c r="R159" s="243" t="s">
        <v>327</v>
      </c>
      <c r="S159" s="243" t="s">
        <v>166</v>
      </c>
      <c r="T159" s="244" t="s">
        <v>166</v>
      </c>
      <c r="U159" s="224">
        <v>0</v>
      </c>
      <c r="V159" s="224">
        <f>ROUND(E159*U159,2)</f>
        <v>0</v>
      </c>
      <c r="W159" s="224"/>
      <c r="X159" s="224" t="s">
        <v>328</v>
      </c>
      <c r="Y159" s="224" t="s">
        <v>169</v>
      </c>
      <c r="Z159" s="210"/>
      <c r="AA159" s="210"/>
      <c r="AB159" s="210"/>
      <c r="AC159" s="210"/>
      <c r="AD159" s="210"/>
      <c r="AE159" s="210"/>
      <c r="AF159" s="210"/>
      <c r="AG159" s="210" t="s">
        <v>329</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21"/>
      <c r="B160" s="222"/>
      <c r="C160" s="260" t="s">
        <v>464</v>
      </c>
      <c r="D160" s="259"/>
      <c r="E160" s="259"/>
      <c r="F160" s="259"/>
      <c r="G160" s="259"/>
      <c r="H160" s="224"/>
      <c r="I160" s="224"/>
      <c r="J160" s="224"/>
      <c r="K160" s="224"/>
      <c r="L160" s="224"/>
      <c r="M160" s="224"/>
      <c r="N160" s="223"/>
      <c r="O160" s="223"/>
      <c r="P160" s="223"/>
      <c r="Q160" s="223"/>
      <c r="R160" s="224"/>
      <c r="S160" s="224"/>
      <c r="T160" s="224"/>
      <c r="U160" s="224"/>
      <c r="V160" s="224"/>
      <c r="W160" s="224"/>
      <c r="X160" s="224"/>
      <c r="Y160" s="224"/>
      <c r="Z160" s="210"/>
      <c r="AA160" s="210"/>
      <c r="AB160" s="210"/>
      <c r="AC160" s="210"/>
      <c r="AD160" s="210"/>
      <c r="AE160" s="210"/>
      <c r="AF160" s="210"/>
      <c r="AG160" s="210" t="s">
        <v>346</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21"/>
      <c r="B161" s="222"/>
      <c r="C161" s="252" t="s">
        <v>465</v>
      </c>
      <c r="D161" s="228"/>
      <c r="E161" s="229">
        <v>1157.06</v>
      </c>
      <c r="F161" s="224"/>
      <c r="G161" s="224"/>
      <c r="H161" s="224"/>
      <c r="I161" s="224"/>
      <c r="J161" s="224"/>
      <c r="K161" s="224"/>
      <c r="L161" s="224"/>
      <c r="M161" s="224"/>
      <c r="N161" s="223"/>
      <c r="O161" s="223"/>
      <c r="P161" s="223"/>
      <c r="Q161" s="223"/>
      <c r="R161" s="224"/>
      <c r="S161" s="224"/>
      <c r="T161" s="224"/>
      <c r="U161" s="224"/>
      <c r="V161" s="224"/>
      <c r="W161" s="224"/>
      <c r="X161" s="224"/>
      <c r="Y161" s="224"/>
      <c r="Z161" s="210"/>
      <c r="AA161" s="210"/>
      <c r="AB161" s="210"/>
      <c r="AC161" s="210"/>
      <c r="AD161" s="210"/>
      <c r="AE161" s="210"/>
      <c r="AF161" s="210"/>
      <c r="AG161" s="210" t="s">
        <v>174</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21"/>
      <c r="B162" s="222"/>
      <c r="C162" s="253"/>
      <c r="D162" s="246"/>
      <c r="E162" s="246"/>
      <c r="F162" s="246"/>
      <c r="G162" s="246"/>
      <c r="H162" s="224"/>
      <c r="I162" s="224"/>
      <c r="J162" s="224"/>
      <c r="K162" s="224"/>
      <c r="L162" s="224"/>
      <c r="M162" s="224"/>
      <c r="N162" s="223"/>
      <c r="O162" s="223"/>
      <c r="P162" s="223"/>
      <c r="Q162" s="223"/>
      <c r="R162" s="224"/>
      <c r="S162" s="224"/>
      <c r="T162" s="224"/>
      <c r="U162" s="224"/>
      <c r="V162" s="224"/>
      <c r="W162" s="224"/>
      <c r="X162" s="224"/>
      <c r="Y162" s="224"/>
      <c r="Z162" s="210"/>
      <c r="AA162" s="210"/>
      <c r="AB162" s="210"/>
      <c r="AC162" s="210"/>
      <c r="AD162" s="210"/>
      <c r="AE162" s="210"/>
      <c r="AF162" s="210"/>
      <c r="AG162" s="210" t="s">
        <v>175</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x14ac:dyDescent="0.2">
      <c r="A163" s="231" t="s">
        <v>161</v>
      </c>
      <c r="B163" s="232" t="s">
        <v>120</v>
      </c>
      <c r="C163" s="249" t="s">
        <v>121</v>
      </c>
      <c r="D163" s="233"/>
      <c r="E163" s="234"/>
      <c r="F163" s="235"/>
      <c r="G163" s="235">
        <f>SUMIF(AG164:AG166,"&lt;&gt;NOR",G164:G166)</f>
        <v>0</v>
      </c>
      <c r="H163" s="235"/>
      <c r="I163" s="235">
        <f>SUM(I164:I166)</f>
        <v>0</v>
      </c>
      <c r="J163" s="235"/>
      <c r="K163" s="235">
        <f>SUM(K164:K166)</f>
        <v>0</v>
      </c>
      <c r="L163" s="235"/>
      <c r="M163" s="235">
        <f>SUM(M164:M166)</f>
        <v>0</v>
      </c>
      <c r="N163" s="234"/>
      <c r="O163" s="234">
        <f>SUM(O164:O166)</f>
        <v>0</v>
      </c>
      <c r="P163" s="234"/>
      <c r="Q163" s="234">
        <f>SUM(Q164:Q166)</f>
        <v>0</v>
      </c>
      <c r="R163" s="235"/>
      <c r="S163" s="235"/>
      <c r="T163" s="236"/>
      <c r="U163" s="230"/>
      <c r="V163" s="230">
        <f>SUM(V164:V166)</f>
        <v>8.51</v>
      </c>
      <c r="W163" s="230"/>
      <c r="X163" s="230"/>
      <c r="Y163" s="230"/>
      <c r="AG163" t="s">
        <v>162</v>
      </c>
    </row>
    <row r="164" spans="1:60" outlineLevel="1" x14ac:dyDescent="0.2">
      <c r="A164" s="238">
        <v>25</v>
      </c>
      <c r="B164" s="239" t="s">
        <v>395</v>
      </c>
      <c r="C164" s="250" t="s">
        <v>396</v>
      </c>
      <c r="D164" s="240" t="s">
        <v>397</v>
      </c>
      <c r="E164" s="241">
        <v>531.73708999999997</v>
      </c>
      <c r="F164" s="242"/>
      <c r="G164" s="243">
        <f>ROUND(E164*F164,2)</f>
        <v>0</v>
      </c>
      <c r="H164" s="242"/>
      <c r="I164" s="243">
        <f>ROUND(E164*H164,2)</f>
        <v>0</v>
      </c>
      <c r="J164" s="242"/>
      <c r="K164" s="243">
        <f>ROUND(E164*J164,2)</f>
        <v>0</v>
      </c>
      <c r="L164" s="243">
        <v>21</v>
      </c>
      <c r="M164" s="243">
        <f>G164*(1+L164/100)</f>
        <v>0</v>
      </c>
      <c r="N164" s="241">
        <v>0</v>
      </c>
      <c r="O164" s="241">
        <f>ROUND(E164*N164,2)</f>
        <v>0</v>
      </c>
      <c r="P164" s="241">
        <v>0</v>
      </c>
      <c r="Q164" s="241">
        <f>ROUND(E164*P164,2)</f>
        <v>0</v>
      </c>
      <c r="R164" s="243" t="s">
        <v>327</v>
      </c>
      <c r="S164" s="243" t="s">
        <v>166</v>
      </c>
      <c r="T164" s="244" t="s">
        <v>166</v>
      </c>
      <c r="U164" s="224">
        <v>1.6E-2</v>
      </c>
      <c r="V164" s="224">
        <f>ROUND(E164*U164,2)</f>
        <v>8.51</v>
      </c>
      <c r="W164" s="224"/>
      <c r="X164" s="224" t="s">
        <v>398</v>
      </c>
      <c r="Y164" s="224" t="s">
        <v>169</v>
      </c>
      <c r="Z164" s="210"/>
      <c r="AA164" s="210"/>
      <c r="AB164" s="210"/>
      <c r="AC164" s="210"/>
      <c r="AD164" s="210"/>
      <c r="AE164" s="210"/>
      <c r="AF164" s="210"/>
      <c r="AG164" s="210" t="s">
        <v>399</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21"/>
      <c r="B165" s="222"/>
      <c r="C165" s="260" t="s">
        <v>400</v>
      </c>
      <c r="D165" s="259"/>
      <c r="E165" s="259"/>
      <c r="F165" s="259"/>
      <c r="G165" s="259"/>
      <c r="H165" s="224"/>
      <c r="I165" s="224"/>
      <c r="J165" s="224"/>
      <c r="K165" s="224"/>
      <c r="L165" s="224"/>
      <c r="M165" s="224"/>
      <c r="N165" s="223"/>
      <c r="O165" s="223"/>
      <c r="P165" s="223"/>
      <c r="Q165" s="223"/>
      <c r="R165" s="224"/>
      <c r="S165" s="224"/>
      <c r="T165" s="224"/>
      <c r="U165" s="224"/>
      <c r="V165" s="224"/>
      <c r="W165" s="224"/>
      <c r="X165" s="224"/>
      <c r="Y165" s="224"/>
      <c r="Z165" s="210"/>
      <c r="AA165" s="210"/>
      <c r="AB165" s="210"/>
      <c r="AC165" s="210"/>
      <c r="AD165" s="210"/>
      <c r="AE165" s="210"/>
      <c r="AF165" s="210"/>
      <c r="AG165" s="210" t="s">
        <v>346</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21"/>
      <c r="B166" s="222"/>
      <c r="C166" s="253"/>
      <c r="D166" s="246"/>
      <c r="E166" s="246"/>
      <c r="F166" s="246"/>
      <c r="G166" s="246"/>
      <c r="H166" s="224"/>
      <c r="I166" s="224"/>
      <c r="J166" s="224"/>
      <c r="K166" s="224"/>
      <c r="L166" s="224"/>
      <c r="M166" s="224"/>
      <c r="N166" s="223"/>
      <c r="O166" s="223"/>
      <c r="P166" s="223"/>
      <c r="Q166" s="223"/>
      <c r="R166" s="224"/>
      <c r="S166" s="224"/>
      <c r="T166" s="224"/>
      <c r="U166" s="224"/>
      <c r="V166" s="224"/>
      <c r="W166" s="224"/>
      <c r="X166" s="224"/>
      <c r="Y166" s="224"/>
      <c r="Z166" s="210"/>
      <c r="AA166" s="210"/>
      <c r="AB166" s="210"/>
      <c r="AC166" s="210"/>
      <c r="AD166" s="210"/>
      <c r="AE166" s="210"/>
      <c r="AF166" s="210"/>
      <c r="AG166" s="210" t="s">
        <v>175</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31" t="s">
        <v>161</v>
      </c>
      <c r="B167" s="232" t="s">
        <v>130</v>
      </c>
      <c r="C167" s="249" t="s">
        <v>119</v>
      </c>
      <c r="D167" s="233"/>
      <c r="E167" s="234"/>
      <c r="F167" s="235"/>
      <c r="G167" s="235">
        <f>SUMIF(AG168:AG180,"&lt;&gt;NOR",G168:G180)</f>
        <v>0</v>
      </c>
      <c r="H167" s="235"/>
      <c r="I167" s="235">
        <f>SUM(I168:I180)</f>
        <v>0</v>
      </c>
      <c r="J167" s="235"/>
      <c r="K167" s="235">
        <f>SUM(K168:K180)</f>
        <v>0</v>
      </c>
      <c r="L167" s="235"/>
      <c r="M167" s="235">
        <f>SUM(M168:M180)</f>
        <v>0</v>
      </c>
      <c r="N167" s="234"/>
      <c r="O167" s="234">
        <f>SUM(O168:O180)</f>
        <v>0</v>
      </c>
      <c r="P167" s="234"/>
      <c r="Q167" s="234">
        <f>SUM(Q168:Q180)</f>
        <v>0</v>
      </c>
      <c r="R167" s="235"/>
      <c r="S167" s="235"/>
      <c r="T167" s="236"/>
      <c r="U167" s="230"/>
      <c r="V167" s="230">
        <f>SUM(V168:V180)</f>
        <v>138.19999999999999</v>
      </c>
      <c r="W167" s="230"/>
      <c r="X167" s="230"/>
      <c r="Y167" s="230"/>
      <c r="AG167" t="s">
        <v>162</v>
      </c>
    </row>
    <row r="168" spans="1:60" outlineLevel="1" x14ac:dyDescent="0.2">
      <c r="A168" s="238">
        <v>26</v>
      </c>
      <c r="B168" s="239" t="s">
        <v>466</v>
      </c>
      <c r="C168" s="250" t="s">
        <v>467</v>
      </c>
      <c r="D168" s="240" t="s">
        <v>397</v>
      </c>
      <c r="E168" s="241">
        <v>72</v>
      </c>
      <c r="F168" s="242"/>
      <c r="G168" s="243">
        <f>ROUND(E168*F168,2)</f>
        <v>0</v>
      </c>
      <c r="H168" s="242"/>
      <c r="I168" s="243">
        <f>ROUND(E168*H168,2)</f>
        <v>0</v>
      </c>
      <c r="J168" s="242"/>
      <c r="K168" s="243">
        <f>ROUND(E168*J168,2)</f>
        <v>0</v>
      </c>
      <c r="L168" s="243">
        <v>21</v>
      </c>
      <c r="M168" s="243">
        <f>G168*(1+L168/100)</f>
        <v>0</v>
      </c>
      <c r="N168" s="241">
        <v>0</v>
      </c>
      <c r="O168" s="241">
        <f>ROUND(E168*N168,2)</f>
        <v>0</v>
      </c>
      <c r="P168" s="241">
        <v>0</v>
      </c>
      <c r="Q168" s="241">
        <f>ROUND(E168*P168,2)</f>
        <v>0</v>
      </c>
      <c r="R168" s="243"/>
      <c r="S168" s="243" t="s">
        <v>210</v>
      </c>
      <c r="T168" s="244" t="s">
        <v>167</v>
      </c>
      <c r="U168" s="224">
        <v>0</v>
      </c>
      <c r="V168" s="224">
        <f>ROUND(E168*U168,2)</f>
        <v>0</v>
      </c>
      <c r="W168" s="224"/>
      <c r="X168" s="224" t="s">
        <v>328</v>
      </c>
      <c r="Y168" s="224" t="s">
        <v>169</v>
      </c>
      <c r="Z168" s="210"/>
      <c r="AA168" s="210"/>
      <c r="AB168" s="210"/>
      <c r="AC168" s="210"/>
      <c r="AD168" s="210"/>
      <c r="AE168" s="210"/>
      <c r="AF168" s="210"/>
      <c r="AG168" s="210" t="s">
        <v>329</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21"/>
      <c r="B169" s="222"/>
      <c r="C169" s="251" t="s">
        <v>211</v>
      </c>
      <c r="D169" s="245"/>
      <c r="E169" s="245"/>
      <c r="F169" s="245"/>
      <c r="G169" s="245"/>
      <c r="H169" s="224"/>
      <c r="I169" s="224"/>
      <c r="J169" s="224"/>
      <c r="K169" s="224"/>
      <c r="L169" s="224"/>
      <c r="M169" s="224"/>
      <c r="N169" s="223"/>
      <c r="O169" s="223"/>
      <c r="P169" s="223"/>
      <c r="Q169" s="223"/>
      <c r="R169" s="224"/>
      <c r="S169" s="224"/>
      <c r="T169" s="224"/>
      <c r="U169" s="224"/>
      <c r="V169" s="224"/>
      <c r="W169" s="224"/>
      <c r="X169" s="224"/>
      <c r="Y169" s="224"/>
      <c r="Z169" s="210"/>
      <c r="AA169" s="210"/>
      <c r="AB169" s="210"/>
      <c r="AC169" s="210"/>
      <c r="AD169" s="210"/>
      <c r="AE169" s="210"/>
      <c r="AF169" s="210"/>
      <c r="AG169" s="210" t="s">
        <v>172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21"/>
      <c r="B170" s="222"/>
      <c r="C170" s="254" t="s">
        <v>212</v>
      </c>
      <c r="D170" s="248"/>
      <c r="E170" s="248"/>
      <c r="F170" s="248"/>
      <c r="G170" s="248"/>
      <c r="H170" s="224"/>
      <c r="I170" s="224"/>
      <c r="J170" s="224"/>
      <c r="K170" s="224"/>
      <c r="L170" s="224"/>
      <c r="M170" s="224"/>
      <c r="N170" s="223"/>
      <c r="O170" s="223"/>
      <c r="P170" s="223"/>
      <c r="Q170" s="223"/>
      <c r="R170" s="224"/>
      <c r="S170" s="224"/>
      <c r="T170" s="224"/>
      <c r="U170" s="224"/>
      <c r="V170" s="224"/>
      <c r="W170" s="224"/>
      <c r="X170" s="224"/>
      <c r="Y170" s="224"/>
      <c r="Z170" s="210"/>
      <c r="AA170" s="210"/>
      <c r="AB170" s="210"/>
      <c r="AC170" s="210"/>
      <c r="AD170" s="210"/>
      <c r="AE170" s="210"/>
      <c r="AF170" s="210"/>
      <c r="AG170" s="210" t="s">
        <v>172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21"/>
      <c r="B171" s="222"/>
      <c r="C171" s="252" t="s">
        <v>468</v>
      </c>
      <c r="D171" s="228"/>
      <c r="E171" s="229">
        <v>72</v>
      </c>
      <c r="F171" s="224"/>
      <c r="G171" s="224"/>
      <c r="H171" s="224"/>
      <c r="I171" s="224"/>
      <c r="J171" s="224"/>
      <c r="K171" s="224"/>
      <c r="L171" s="224"/>
      <c r="M171" s="224"/>
      <c r="N171" s="223"/>
      <c r="O171" s="223"/>
      <c r="P171" s="223"/>
      <c r="Q171" s="223"/>
      <c r="R171" s="224"/>
      <c r="S171" s="224"/>
      <c r="T171" s="224"/>
      <c r="U171" s="224"/>
      <c r="V171" s="224"/>
      <c r="W171" s="224"/>
      <c r="X171" s="224"/>
      <c r="Y171" s="224"/>
      <c r="Z171" s="210"/>
      <c r="AA171" s="210"/>
      <c r="AB171" s="210"/>
      <c r="AC171" s="210"/>
      <c r="AD171" s="210"/>
      <c r="AE171" s="210"/>
      <c r="AF171" s="210"/>
      <c r="AG171" s="210" t="s">
        <v>174</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21"/>
      <c r="B172" s="222"/>
      <c r="C172" s="253"/>
      <c r="D172" s="246"/>
      <c r="E172" s="246"/>
      <c r="F172" s="246"/>
      <c r="G172" s="246"/>
      <c r="H172" s="224"/>
      <c r="I172" s="224"/>
      <c r="J172" s="224"/>
      <c r="K172" s="224"/>
      <c r="L172" s="224"/>
      <c r="M172" s="224"/>
      <c r="N172" s="223"/>
      <c r="O172" s="223"/>
      <c r="P172" s="223"/>
      <c r="Q172" s="223"/>
      <c r="R172" s="224"/>
      <c r="S172" s="224"/>
      <c r="T172" s="224"/>
      <c r="U172" s="224"/>
      <c r="V172" s="224"/>
      <c r="W172" s="224"/>
      <c r="X172" s="224"/>
      <c r="Y172" s="224"/>
      <c r="Z172" s="210"/>
      <c r="AA172" s="210"/>
      <c r="AB172" s="210"/>
      <c r="AC172" s="210"/>
      <c r="AD172" s="210"/>
      <c r="AE172" s="210"/>
      <c r="AF172" s="210"/>
      <c r="AG172" s="210" t="s">
        <v>175</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8">
        <v>27</v>
      </c>
      <c r="B173" s="239" t="s">
        <v>469</v>
      </c>
      <c r="C173" s="250" t="s">
        <v>470</v>
      </c>
      <c r="D173" s="240" t="s">
        <v>397</v>
      </c>
      <c r="E173" s="241">
        <v>198</v>
      </c>
      <c r="F173" s="242"/>
      <c r="G173" s="243">
        <f>ROUND(E173*F173,2)</f>
        <v>0</v>
      </c>
      <c r="H173" s="242"/>
      <c r="I173" s="243">
        <f>ROUND(E173*H173,2)</f>
        <v>0</v>
      </c>
      <c r="J173" s="242"/>
      <c r="K173" s="243">
        <f>ROUND(E173*J173,2)</f>
        <v>0</v>
      </c>
      <c r="L173" s="243">
        <v>21</v>
      </c>
      <c r="M173" s="243">
        <f>G173*(1+L173/100)</f>
        <v>0</v>
      </c>
      <c r="N173" s="241">
        <v>0</v>
      </c>
      <c r="O173" s="241">
        <f>ROUND(E173*N173,2)</f>
        <v>0</v>
      </c>
      <c r="P173" s="241">
        <v>0</v>
      </c>
      <c r="Q173" s="241">
        <f>ROUND(E173*P173,2)</f>
        <v>0</v>
      </c>
      <c r="R173" s="243" t="s">
        <v>327</v>
      </c>
      <c r="S173" s="243" t="s">
        <v>166</v>
      </c>
      <c r="T173" s="244" t="s">
        <v>166</v>
      </c>
      <c r="U173" s="224">
        <v>0.01</v>
      </c>
      <c r="V173" s="224">
        <f>ROUND(E173*U173,2)</f>
        <v>1.98</v>
      </c>
      <c r="W173" s="224"/>
      <c r="X173" s="224" t="s">
        <v>471</v>
      </c>
      <c r="Y173" s="224" t="s">
        <v>169</v>
      </c>
      <c r="Z173" s="210"/>
      <c r="AA173" s="210"/>
      <c r="AB173" s="210"/>
      <c r="AC173" s="210"/>
      <c r="AD173" s="210"/>
      <c r="AE173" s="210"/>
      <c r="AF173" s="210"/>
      <c r="AG173" s="210" t="s">
        <v>472</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21"/>
      <c r="B174" s="222"/>
      <c r="C174" s="262"/>
      <c r="D174" s="261"/>
      <c r="E174" s="261"/>
      <c r="F174" s="261"/>
      <c r="G174" s="261"/>
      <c r="H174" s="224"/>
      <c r="I174" s="224"/>
      <c r="J174" s="224"/>
      <c r="K174" s="224"/>
      <c r="L174" s="224"/>
      <c r="M174" s="224"/>
      <c r="N174" s="223"/>
      <c r="O174" s="223"/>
      <c r="P174" s="223"/>
      <c r="Q174" s="223"/>
      <c r="R174" s="224"/>
      <c r="S174" s="224"/>
      <c r="T174" s="224"/>
      <c r="U174" s="224"/>
      <c r="V174" s="224"/>
      <c r="W174" s="224"/>
      <c r="X174" s="224"/>
      <c r="Y174" s="224"/>
      <c r="Z174" s="210"/>
      <c r="AA174" s="210"/>
      <c r="AB174" s="210"/>
      <c r="AC174" s="210"/>
      <c r="AD174" s="210"/>
      <c r="AE174" s="210"/>
      <c r="AF174" s="210"/>
      <c r="AG174" s="210" t="s">
        <v>175</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38">
        <v>28</v>
      </c>
      <c r="B175" s="239" t="s">
        <v>473</v>
      </c>
      <c r="C175" s="250" t="s">
        <v>474</v>
      </c>
      <c r="D175" s="240" t="s">
        <v>397</v>
      </c>
      <c r="E175" s="241">
        <v>4752</v>
      </c>
      <c r="F175" s="242"/>
      <c r="G175" s="243">
        <f>ROUND(E175*F175,2)</f>
        <v>0</v>
      </c>
      <c r="H175" s="242"/>
      <c r="I175" s="243">
        <f>ROUND(E175*H175,2)</f>
        <v>0</v>
      </c>
      <c r="J175" s="242"/>
      <c r="K175" s="243">
        <f>ROUND(E175*J175,2)</f>
        <v>0</v>
      </c>
      <c r="L175" s="243">
        <v>21</v>
      </c>
      <c r="M175" s="243">
        <f>G175*(1+L175/100)</f>
        <v>0</v>
      </c>
      <c r="N175" s="241">
        <v>0</v>
      </c>
      <c r="O175" s="241">
        <f>ROUND(E175*N175,2)</f>
        <v>0</v>
      </c>
      <c r="P175" s="241">
        <v>0</v>
      </c>
      <c r="Q175" s="241">
        <f>ROUND(E175*P175,2)</f>
        <v>0</v>
      </c>
      <c r="R175" s="243" t="s">
        <v>327</v>
      </c>
      <c r="S175" s="243" t="s">
        <v>166</v>
      </c>
      <c r="T175" s="244" t="s">
        <v>166</v>
      </c>
      <c r="U175" s="224">
        <v>0</v>
      </c>
      <c r="V175" s="224">
        <f>ROUND(E175*U175,2)</f>
        <v>0</v>
      </c>
      <c r="W175" s="224"/>
      <c r="X175" s="224" t="s">
        <v>471</v>
      </c>
      <c r="Y175" s="224" t="s">
        <v>169</v>
      </c>
      <c r="Z175" s="210"/>
      <c r="AA175" s="210"/>
      <c r="AB175" s="210"/>
      <c r="AC175" s="210"/>
      <c r="AD175" s="210"/>
      <c r="AE175" s="210"/>
      <c r="AF175" s="210"/>
      <c r="AG175" s="210" t="s">
        <v>472</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2" x14ac:dyDescent="0.2">
      <c r="A176" s="221"/>
      <c r="B176" s="222"/>
      <c r="C176" s="251" t="s">
        <v>475</v>
      </c>
      <c r="D176" s="245"/>
      <c r="E176" s="245"/>
      <c r="F176" s="245"/>
      <c r="G176" s="245"/>
      <c r="H176" s="224"/>
      <c r="I176" s="224"/>
      <c r="J176" s="224"/>
      <c r="K176" s="224"/>
      <c r="L176" s="224"/>
      <c r="M176" s="224"/>
      <c r="N176" s="223"/>
      <c r="O176" s="223"/>
      <c r="P176" s="223"/>
      <c r="Q176" s="223"/>
      <c r="R176" s="224"/>
      <c r="S176" s="224"/>
      <c r="T176" s="224"/>
      <c r="U176" s="224"/>
      <c r="V176" s="224"/>
      <c r="W176" s="224"/>
      <c r="X176" s="224"/>
      <c r="Y176" s="224"/>
      <c r="Z176" s="210"/>
      <c r="AA176" s="210"/>
      <c r="AB176" s="210"/>
      <c r="AC176" s="210"/>
      <c r="AD176" s="210"/>
      <c r="AE176" s="210"/>
      <c r="AF176" s="210"/>
      <c r="AG176" s="210" t="s">
        <v>172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47" t="str">
        <f>C176</f>
        <v>PŘEDPOKLÁDÁNÁ VZDÁLENOST JE 25 km (V PŘÍPADĚ DELŠÍ ODVOZOVÉ VZDÁLENOSTI NUTNO NACENIT DLE SKUTEČNÉ VZDÁLENSOTI SKLÁDKY NEBO RECKYL. DVORA ZHOTOVITELE)</v>
      </c>
      <c r="BB176" s="210"/>
      <c r="BC176" s="210"/>
      <c r="BD176" s="210"/>
      <c r="BE176" s="210"/>
      <c r="BF176" s="210"/>
      <c r="BG176" s="210"/>
      <c r="BH176" s="210"/>
    </row>
    <row r="177" spans="1:60" outlineLevel="2" x14ac:dyDescent="0.2">
      <c r="A177" s="221"/>
      <c r="B177" s="222"/>
      <c r="C177" s="253"/>
      <c r="D177" s="246"/>
      <c r="E177" s="246"/>
      <c r="F177" s="246"/>
      <c r="G177" s="246"/>
      <c r="H177" s="224"/>
      <c r="I177" s="224"/>
      <c r="J177" s="224"/>
      <c r="K177" s="224"/>
      <c r="L177" s="224"/>
      <c r="M177" s="224"/>
      <c r="N177" s="223"/>
      <c r="O177" s="223"/>
      <c r="P177" s="223"/>
      <c r="Q177" s="223"/>
      <c r="R177" s="224"/>
      <c r="S177" s="224"/>
      <c r="T177" s="224"/>
      <c r="U177" s="224"/>
      <c r="V177" s="224"/>
      <c r="W177" s="224"/>
      <c r="X177" s="224"/>
      <c r="Y177" s="224"/>
      <c r="Z177" s="210"/>
      <c r="AA177" s="210"/>
      <c r="AB177" s="210"/>
      <c r="AC177" s="210"/>
      <c r="AD177" s="210"/>
      <c r="AE177" s="210"/>
      <c r="AF177" s="210"/>
      <c r="AG177" s="210" t="s">
        <v>175</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38">
        <v>29</v>
      </c>
      <c r="B178" s="239" t="s">
        <v>476</v>
      </c>
      <c r="C178" s="250" t="s">
        <v>477</v>
      </c>
      <c r="D178" s="240" t="s">
        <v>397</v>
      </c>
      <c r="E178" s="241">
        <v>198</v>
      </c>
      <c r="F178" s="242"/>
      <c r="G178" s="243">
        <f>ROUND(E178*F178,2)</f>
        <v>0</v>
      </c>
      <c r="H178" s="242"/>
      <c r="I178" s="243">
        <f>ROUND(E178*H178,2)</f>
        <v>0</v>
      </c>
      <c r="J178" s="242"/>
      <c r="K178" s="243">
        <f>ROUND(E178*J178,2)</f>
        <v>0</v>
      </c>
      <c r="L178" s="243">
        <v>21</v>
      </c>
      <c r="M178" s="243">
        <f>G178*(1+L178/100)</f>
        <v>0</v>
      </c>
      <c r="N178" s="241">
        <v>0</v>
      </c>
      <c r="O178" s="241">
        <f>ROUND(E178*N178,2)</f>
        <v>0</v>
      </c>
      <c r="P178" s="241">
        <v>0</v>
      </c>
      <c r="Q178" s="241">
        <f>ROUND(E178*P178,2)</f>
        <v>0</v>
      </c>
      <c r="R178" s="243" t="s">
        <v>327</v>
      </c>
      <c r="S178" s="243" t="s">
        <v>166</v>
      </c>
      <c r="T178" s="244" t="s">
        <v>166</v>
      </c>
      <c r="U178" s="224">
        <v>0.68799999999999994</v>
      </c>
      <c r="V178" s="224">
        <f>ROUND(E178*U178,2)</f>
        <v>136.22</v>
      </c>
      <c r="W178" s="224"/>
      <c r="X178" s="224" t="s">
        <v>471</v>
      </c>
      <c r="Y178" s="224" t="s">
        <v>169</v>
      </c>
      <c r="Z178" s="210"/>
      <c r="AA178" s="210"/>
      <c r="AB178" s="210"/>
      <c r="AC178" s="210"/>
      <c r="AD178" s="210"/>
      <c r="AE178" s="210"/>
      <c r="AF178" s="210"/>
      <c r="AG178" s="210" t="s">
        <v>472</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21"/>
      <c r="B179" s="222"/>
      <c r="C179" s="260" t="s">
        <v>464</v>
      </c>
      <c r="D179" s="259"/>
      <c r="E179" s="259"/>
      <c r="F179" s="259"/>
      <c r="G179" s="259"/>
      <c r="H179" s="224"/>
      <c r="I179" s="224"/>
      <c r="J179" s="224"/>
      <c r="K179" s="224"/>
      <c r="L179" s="224"/>
      <c r="M179" s="224"/>
      <c r="N179" s="223"/>
      <c r="O179" s="223"/>
      <c r="P179" s="223"/>
      <c r="Q179" s="223"/>
      <c r="R179" s="224"/>
      <c r="S179" s="224"/>
      <c r="T179" s="224"/>
      <c r="U179" s="224"/>
      <c r="V179" s="224"/>
      <c r="W179" s="224"/>
      <c r="X179" s="224"/>
      <c r="Y179" s="224"/>
      <c r="Z179" s="210"/>
      <c r="AA179" s="210"/>
      <c r="AB179" s="210"/>
      <c r="AC179" s="210"/>
      <c r="AD179" s="210"/>
      <c r="AE179" s="210"/>
      <c r="AF179" s="210"/>
      <c r="AG179" s="210" t="s">
        <v>346</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21"/>
      <c r="B180" s="222"/>
      <c r="C180" s="253"/>
      <c r="D180" s="246"/>
      <c r="E180" s="246"/>
      <c r="F180" s="246"/>
      <c r="G180" s="246"/>
      <c r="H180" s="224"/>
      <c r="I180" s="224"/>
      <c r="J180" s="224"/>
      <c r="K180" s="224"/>
      <c r="L180" s="224"/>
      <c r="M180" s="224"/>
      <c r="N180" s="223"/>
      <c r="O180" s="223"/>
      <c r="P180" s="223"/>
      <c r="Q180" s="223"/>
      <c r="R180" s="224"/>
      <c r="S180" s="224"/>
      <c r="T180" s="224"/>
      <c r="U180" s="224"/>
      <c r="V180" s="224"/>
      <c r="W180" s="224"/>
      <c r="X180" s="224"/>
      <c r="Y180" s="224"/>
      <c r="Z180" s="210"/>
      <c r="AA180" s="210"/>
      <c r="AB180" s="210"/>
      <c r="AC180" s="210"/>
      <c r="AD180" s="210"/>
      <c r="AE180" s="210"/>
      <c r="AF180" s="210"/>
      <c r="AG180" s="210" t="s">
        <v>175</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x14ac:dyDescent="0.2">
      <c r="A181" s="3"/>
      <c r="B181" s="4"/>
      <c r="C181" s="255"/>
      <c r="D181" s="6"/>
      <c r="E181" s="3"/>
      <c r="F181" s="3"/>
      <c r="G181" s="3"/>
      <c r="H181" s="3"/>
      <c r="I181" s="3"/>
      <c r="J181" s="3"/>
      <c r="K181" s="3"/>
      <c r="L181" s="3"/>
      <c r="M181" s="3"/>
      <c r="N181" s="3"/>
      <c r="O181" s="3"/>
      <c r="P181" s="3"/>
      <c r="Q181" s="3"/>
      <c r="R181" s="3"/>
      <c r="S181" s="3"/>
      <c r="T181" s="3"/>
      <c r="U181" s="3"/>
      <c r="V181" s="3"/>
      <c r="W181" s="3"/>
      <c r="X181" s="3"/>
      <c r="Y181" s="3"/>
      <c r="AE181">
        <v>15</v>
      </c>
      <c r="AF181">
        <v>21</v>
      </c>
      <c r="AG181" t="s">
        <v>147</v>
      </c>
    </row>
    <row r="182" spans="1:60" x14ac:dyDescent="0.2">
      <c r="A182" s="216"/>
      <c r="B182" s="217" t="s">
        <v>29</v>
      </c>
      <c r="C182" s="256"/>
      <c r="D182" s="218"/>
      <c r="E182" s="219"/>
      <c r="F182" s="219"/>
      <c r="G182" s="237">
        <f>G8+G69+G82+G130+G141+G158+G163+G167</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241</v>
      </c>
    </row>
    <row r="183" spans="1:60" x14ac:dyDescent="0.2">
      <c r="C183" s="257"/>
      <c r="D183" s="10"/>
      <c r="AG183" t="s">
        <v>242</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AeC/4CMfC30nresxvlQTS1hZxW7RoZxlNnM7P6u2rFKLNQuVQdFcNkr5qAOThcKlZjygihA2rFQMiVN1N/+yA==" saltValue="jKxkNAv0EOZheCTBUQoarA==" spinCount="100000" sheet="1" formatRows="0"/>
  <mergeCells count="112">
    <mergeCell ref="C176:G176"/>
    <mergeCell ref="C177:G177"/>
    <mergeCell ref="C179:G179"/>
    <mergeCell ref="C180:G180"/>
    <mergeCell ref="C165:G165"/>
    <mergeCell ref="C166:G166"/>
    <mergeCell ref="C169:G169"/>
    <mergeCell ref="C170:G170"/>
    <mergeCell ref="C172:G172"/>
    <mergeCell ref="C174:G174"/>
    <mergeCell ref="C153:G153"/>
    <mergeCell ref="C154:G154"/>
    <mergeCell ref="C155:G155"/>
    <mergeCell ref="C157:G157"/>
    <mergeCell ref="C160:G160"/>
    <mergeCell ref="C162:G162"/>
    <mergeCell ref="C138:G138"/>
    <mergeCell ref="C140:G140"/>
    <mergeCell ref="C144:G144"/>
    <mergeCell ref="C146:G146"/>
    <mergeCell ref="C148:G148"/>
    <mergeCell ref="C151:G151"/>
    <mergeCell ref="C132:G132"/>
    <mergeCell ref="C133:G133"/>
    <mergeCell ref="C134:G134"/>
    <mergeCell ref="C135:G135"/>
    <mergeCell ref="C136:G136"/>
    <mergeCell ref="C137:G137"/>
    <mergeCell ref="C120:G120"/>
    <mergeCell ref="C122:G122"/>
    <mergeCell ref="C123:G123"/>
    <mergeCell ref="C124:G124"/>
    <mergeCell ref="C126:G126"/>
    <mergeCell ref="C129:G129"/>
    <mergeCell ref="C109:G109"/>
    <mergeCell ref="C111:G111"/>
    <mergeCell ref="C113:G113"/>
    <mergeCell ref="C115:G115"/>
    <mergeCell ref="C116:G116"/>
    <mergeCell ref="C117:G117"/>
    <mergeCell ref="C95:G95"/>
    <mergeCell ref="C98:G98"/>
    <mergeCell ref="C100:G100"/>
    <mergeCell ref="C102:G102"/>
    <mergeCell ref="C104:G104"/>
    <mergeCell ref="C106:G106"/>
    <mergeCell ref="C78:G78"/>
    <mergeCell ref="C81:G81"/>
    <mergeCell ref="C85:G85"/>
    <mergeCell ref="C88:G88"/>
    <mergeCell ref="C91:G91"/>
    <mergeCell ref="C93:G93"/>
    <mergeCell ref="C72:G72"/>
    <mergeCell ref="C73:G73"/>
    <mergeCell ref="C74:G74"/>
    <mergeCell ref="C75:G75"/>
    <mergeCell ref="C76:G76"/>
    <mergeCell ref="C77:G77"/>
    <mergeCell ref="C63:G63"/>
    <mergeCell ref="C64:G64"/>
    <mergeCell ref="C65:G65"/>
    <mergeCell ref="C66:G66"/>
    <mergeCell ref="C68:G68"/>
    <mergeCell ref="C71:G71"/>
    <mergeCell ref="C57:G57"/>
    <mergeCell ref="C58:G58"/>
    <mergeCell ref="C59:G59"/>
    <mergeCell ref="C60:G60"/>
    <mergeCell ref="C61:G61"/>
    <mergeCell ref="C62:G62"/>
    <mergeCell ref="C51:G51"/>
    <mergeCell ref="C52:G52"/>
    <mergeCell ref="C53:G53"/>
    <mergeCell ref="C54:G54"/>
    <mergeCell ref="C55:G55"/>
    <mergeCell ref="C56:G56"/>
    <mergeCell ref="C42:G42"/>
    <mergeCell ref="C43:G43"/>
    <mergeCell ref="C46:G46"/>
    <mergeCell ref="C48:G48"/>
    <mergeCell ref="C49:G49"/>
    <mergeCell ref="C50:G50"/>
    <mergeCell ref="C36:G36"/>
    <mergeCell ref="C37:G37"/>
    <mergeCell ref="C38:G38"/>
    <mergeCell ref="C39:G39"/>
    <mergeCell ref="C40:G40"/>
    <mergeCell ref="C41:G41"/>
    <mergeCell ref="C30:G30"/>
    <mergeCell ref="C31:G31"/>
    <mergeCell ref="C32:G32"/>
    <mergeCell ref="C33:G33"/>
    <mergeCell ref="C34:G34"/>
    <mergeCell ref="C35:G35"/>
    <mergeCell ref="C24:G24"/>
    <mergeCell ref="C25:G25"/>
    <mergeCell ref="C26:G26"/>
    <mergeCell ref="C27:G27"/>
    <mergeCell ref="C28:G28"/>
    <mergeCell ref="C29:G29"/>
    <mergeCell ref="C15:G15"/>
    <mergeCell ref="C17:G17"/>
    <mergeCell ref="C19:G19"/>
    <mergeCell ref="C21:G21"/>
    <mergeCell ref="C22:G22"/>
    <mergeCell ref="C23:G23"/>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D665-A9A6-42D9-A234-82FEB79CED3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58</v>
      </c>
      <c r="C4" s="202" t="s">
        <v>59</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SUMIF(AG9:AG64,"&lt;&gt;NOR",G9:G64)</f>
        <v>0</v>
      </c>
      <c r="H8" s="235"/>
      <c r="I8" s="235">
        <f>SUM(I9:I64)</f>
        <v>0</v>
      </c>
      <c r="J8" s="235"/>
      <c r="K8" s="235">
        <f>SUM(K9:K64)</f>
        <v>0</v>
      </c>
      <c r="L8" s="235"/>
      <c r="M8" s="235">
        <f>SUM(M9:M64)</f>
        <v>0</v>
      </c>
      <c r="N8" s="234"/>
      <c r="O8" s="234">
        <f>SUM(O9:O64)</f>
        <v>0</v>
      </c>
      <c r="P8" s="234"/>
      <c r="Q8" s="234">
        <f>SUM(Q9:Q64)</f>
        <v>0</v>
      </c>
      <c r="R8" s="235"/>
      <c r="S8" s="235"/>
      <c r="T8" s="236"/>
      <c r="U8" s="230"/>
      <c r="V8" s="230">
        <f>SUM(V9:V64)</f>
        <v>25.31</v>
      </c>
      <c r="W8" s="230"/>
      <c r="X8" s="230"/>
      <c r="Y8" s="230"/>
      <c r="AG8" t="s">
        <v>162</v>
      </c>
    </row>
    <row r="9" spans="1:60" outlineLevel="1" x14ac:dyDescent="0.2">
      <c r="A9" s="238">
        <v>1</v>
      </c>
      <c r="B9" s="239" t="s">
        <v>479</v>
      </c>
      <c r="C9" s="250" t="s">
        <v>480</v>
      </c>
      <c r="D9" s="240" t="s">
        <v>326</v>
      </c>
      <c r="E9" s="241">
        <v>1265.5</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481</v>
      </c>
      <c r="S9" s="243" t="s">
        <v>166</v>
      </c>
      <c r="T9" s="244" t="s">
        <v>166</v>
      </c>
      <c r="U9" s="224">
        <v>0.02</v>
      </c>
      <c r="V9" s="224">
        <f>ROUND(E9*U9,2)</f>
        <v>25.31</v>
      </c>
      <c r="W9" s="224"/>
      <c r="X9" s="224" t="s">
        <v>328</v>
      </c>
      <c r="Y9" s="224" t="s">
        <v>169</v>
      </c>
      <c r="Z9" s="210"/>
      <c r="AA9" s="210"/>
      <c r="AB9" s="210"/>
      <c r="AC9" s="210"/>
      <c r="AD9" s="210"/>
      <c r="AE9" s="210"/>
      <c r="AF9" s="210"/>
      <c r="AG9" s="210" t="s">
        <v>329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60" t="s">
        <v>482</v>
      </c>
      <c r="D10" s="259"/>
      <c r="E10" s="259"/>
      <c r="F10" s="259"/>
      <c r="G10" s="259"/>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346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2" t="s">
        <v>483</v>
      </c>
      <c r="D11" s="228"/>
      <c r="E11" s="229">
        <v>1265.5</v>
      </c>
      <c r="F11" s="224"/>
      <c r="G11" s="224"/>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21"/>
      <c r="B12" s="222"/>
      <c r="C12" s="253"/>
      <c r="D12" s="246"/>
      <c r="E12" s="246"/>
      <c r="F12" s="246"/>
      <c r="G12" s="246"/>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8">
        <v>2</v>
      </c>
      <c r="B13" s="239" t="s">
        <v>265</v>
      </c>
      <c r="C13" s="250" t="s">
        <v>164</v>
      </c>
      <c r="D13" s="240" t="s">
        <v>183</v>
      </c>
      <c r="E13" s="241">
        <v>191.43</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166</v>
      </c>
      <c r="T13" s="244" t="s">
        <v>167</v>
      </c>
      <c r="U13" s="224">
        <v>0</v>
      </c>
      <c r="V13" s="224">
        <f>ROUND(E13*U13,2)</f>
        <v>0</v>
      </c>
      <c r="W13" s="224"/>
      <c r="X13" s="224" t="s">
        <v>168</v>
      </c>
      <c r="Y13" s="224" t="s">
        <v>169</v>
      </c>
      <c r="Z13" s="210"/>
      <c r="AA13" s="210"/>
      <c r="AB13" s="210"/>
      <c r="AC13" s="210"/>
      <c r="AD13" s="210"/>
      <c r="AE13" s="210"/>
      <c r="AF13" s="210"/>
      <c r="AG13" s="210" t="s">
        <v>170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1" t="s">
        <v>171</v>
      </c>
      <c r="D14" s="245"/>
      <c r="E14" s="245"/>
      <c r="F14" s="245"/>
      <c r="G14" s="245"/>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2" t="s">
        <v>484</v>
      </c>
      <c r="D15" s="228"/>
      <c r="E15" s="229">
        <v>191.43</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8">
        <v>3</v>
      </c>
      <c r="B17" s="239" t="s">
        <v>267</v>
      </c>
      <c r="C17" s="250" t="s">
        <v>268</v>
      </c>
      <c r="D17" s="240" t="s">
        <v>183</v>
      </c>
      <c r="E17" s="241">
        <v>371.15100000000001</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c r="S17" s="243" t="s">
        <v>166</v>
      </c>
      <c r="T17" s="244" t="s">
        <v>184</v>
      </c>
      <c r="U17" s="224">
        <v>0</v>
      </c>
      <c r="V17" s="224">
        <f>ROUND(E17*U17,2)</f>
        <v>0</v>
      </c>
      <c r="W17" s="224"/>
      <c r="X17" s="224" t="s">
        <v>168</v>
      </c>
      <c r="Y17" s="224" t="s">
        <v>169</v>
      </c>
      <c r="Z17" s="210"/>
      <c r="AA17" s="210"/>
      <c r="AB17" s="210"/>
      <c r="AC17" s="210"/>
      <c r="AD17" s="210"/>
      <c r="AE17" s="210"/>
      <c r="AF17" s="210"/>
      <c r="AG17" s="210" t="s">
        <v>170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1" t="s">
        <v>236</v>
      </c>
      <c r="D18" s="245"/>
      <c r="E18" s="245"/>
      <c r="F18" s="245"/>
      <c r="G18" s="245"/>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21"/>
      <c r="B19" s="222"/>
      <c r="C19" s="254" t="s">
        <v>269</v>
      </c>
      <c r="D19" s="248"/>
      <c r="E19" s="248"/>
      <c r="F19" s="248"/>
      <c r="G19" s="248"/>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21"/>
      <c r="B20" s="222"/>
      <c r="C20" s="254" t="s">
        <v>270</v>
      </c>
      <c r="D20" s="248"/>
      <c r="E20" s="248"/>
      <c r="F20" s="248"/>
      <c r="G20" s="248"/>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21"/>
      <c r="B21" s="222"/>
      <c r="C21" s="254" t="s">
        <v>271</v>
      </c>
      <c r="D21" s="248"/>
      <c r="E21" s="248"/>
      <c r="F21" s="248"/>
      <c r="G21" s="248"/>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21"/>
      <c r="B22" s="222"/>
      <c r="C22" s="254" t="s">
        <v>272</v>
      </c>
      <c r="D22" s="248"/>
      <c r="E22" s="248"/>
      <c r="F22" s="248"/>
      <c r="G22" s="248"/>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47" t="str">
        <f>C22</f>
        <v>- ztížení vykopávek v blízkosti podzemního vedení, konstrukcí a objektů vč. jejich dočasného zajištění</v>
      </c>
      <c r="BB22" s="210"/>
      <c r="BC22" s="210"/>
      <c r="BD22" s="210"/>
      <c r="BE22" s="210"/>
      <c r="BF22" s="210"/>
      <c r="BG22" s="210"/>
      <c r="BH22" s="210"/>
    </row>
    <row r="23" spans="1:60" outlineLevel="3" x14ac:dyDescent="0.2">
      <c r="A23" s="221"/>
      <c r="B23" s="222"/>
      <c r="C23" s="254" t="s">
        <v>273</v>
      </c>
      <c r="D23" s="248"/>
      <c r="E23" s="248"/>
      <c r="F23" s="248"/>
      <c r="G23" s="248"/>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21"/>
      <c r="B24" s="222"/>
      <c r="C24" s="254" t="s">
        <v>274</v>
      </c>
      <c r="D24" s="248"/>
      <c r="E24" s="248"/>
      <c r="F24" s="248"/>
      <c r="G24" s="248"/>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21"/>
      <c r="B25" s="222"/>
      <c r="C25" s="254" t="s">
        <v>275</v>
      </c>
      <c r="D25" s="248"/>
      <c r="E25" s="248"/>
      <c r="F25" s="248"/>
      <c r="G25" s="248"/>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21"/>
      <c r="B26" s="222"/>
      <c r="C26" s="254" t="s">
        <v>276</v>
      </c>
      <c r="D26" s="248"/>
      <c r="E26" s="248"/>
      <c r="F26" s="248"/>
      <c r="G26" s="248"/>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172</v>
      </c>
      <c r="AH26" s="210"/>
      <c r="AI26" s="210"/>
      <c r="AJ26" s="210"/>
      <c r="AK26" s="210"/>
      <c r="AL26" s="210"/>
      <c r="AM26" s="210"/>
      <c r="AN26" s="210"/>
      <c r="AO26" s="210"/>
      <c r="AP26" s="210"/>
      <c r="AQ26" s="210"/>
      <c r="AR26" s="210"/>
      <c r="AS26" s="210"/>
      <c r="AT26" s="210"/>
      <c r="AU26" s="210"/>
      <c r="AV26" s="210"/>
      <c r="AW26" s="210"/>
      <c r="AX26" s="210"/>
      <c r="AY26" s="210"/>
      <c r="AZ26" s="210"/>
      <c r="BA26" s="247" t="str">
        <f>C26</f>
        <v>- čerpání vody vč. čerpacích jímek, potrubí a pohotovostní čerpací soupravy (viz ustanovení k pol. 1151,2)</v>
      </c>
      <c r="BB26" s="210"/>
      <c r="BC26" s="210"/>
      <c r="BD26" s="210"/>
      <c r="BE26" s="210"/>
      <c r="BF26" s="210"/>
      <c r="BG26" s="210"/>
      <c r="BH26" s="210"/>
    </row>
    <row r="27" spans="1:60" outlineLevel="3" x14ac:dyDescent="0.2">
      <c r="A27" s="221"/>
      <c r="B27" s="222"/>
      <c r="C27" s="254" t="s">
        <v>277</v>
      </c>
      <c r="D27" s="248"/>
      <c r="E27" s="248"/>
      <c r="F27" s="248"/>
      <c r="G27" s="248"/>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21"/>
      <c r="B28" s="222"/>
      <c r="C28" s="254" t="s">
        <v>278</v>
      </c>
      <c r="D28" s="248"/>
      <c r="E28" s="248"/>
      <c r="F28" s="248"/>
      <c r="G28" s="248"/>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21"/>
      <c r="B29" s="222"/>
      <c r="C29" s="254" t="s">
        <v>279</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21"/>
      <c r="B30" s="222"/>
      <c r="C30" s="254" t="s">
        <v>280</v>
      </c>
      <c r="D30" s="248"/>
      <c r="E30" s="248"/>
      <c r="F30" s="248"/>
      <c r="G30" s="248"/>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172</v>
      </c>
      <c r="AH30" s="210"/>
      <c r="AI30" s="210"/>
      <c r="AJ30" s="210"/>
      <c r="AK30" s="210"/>
      <c r="AL30" s="210"/>
      <c r="AM30" s="210"/>
      <c r="AN30" s="210"/>
      <c r="AO30" s="210"/>
      <c r="AP30" s="210"/>
      <c r="AQ30" s="210"/>
      <c r="AR30" s="210"/>
      <c r="AS30" s="210"/>
      <c r="AT30" s="210"/>
      <c r="AU30" s="210"/>
      <c r="AV30" s="210"/>
      <c r="AW30" s="210"/>
      <c r="AX30" s="210"/>
      <c r="AY30" s="210"/>
      <c r="AZ30" s="210"/>
      <c r="BA30" s="247" t="str">
        <f>C30</f>
        <v>- svahování a přesvah. svahů do konečného tvaru, výměna hornin v podloží a v pláni znehodnocené klimatickými vlivy</v>
      </c>
      <c r="BB30" s="210"/>
      <c r="BC30" s="210"/>
      <c r="BD30" s="210"/>
      <c r="BE30" s="210"/>
      <c r="BF30" s="210"/>
      <c r="BG30" s="210"/>
      <c r="BH30" s="210"/>
    </row>
    <row r="31" spans="1:60" outlineLevel="3" x14ac:dyDescent="0.2">
      <c r="A31" s="221"/>
      <c r="B31" s="222"/>
      <c r="C31" s="254" t="s">
        <v>281</v>
      </c>
      <c r="D31" s="248"/>
      <c r="E31" s="248"/>
      <c r="F31" s="248"/>
      <c r="G31" s="248"/>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21"/>
      <c r="B32" s="222"/>
      <c r="C32" s="254" t="s">
        <v>282</v>
      </c>
      <c r="D32" s="248"/>
      <c r="E32" s="248"/>
      <c r="F32" s="248"/>
      <c r="G32" s="248"/>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21"/>
      <c r="B33" s="222"/>
      <c r="C33" s="254" t="s">
        <v>283</v>
      </c>
      <c r="D33" s="248"/>
      <c r="E33" s="248"/>
      <c r="F33" s="248"/>
      <c r="G33" s="248"/>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21"/>
      <c r="B34" s="222"/>
      <c r="C34" s="254" t="s">
        <v>284</v>
      </c>
      <c r="D34" s="248"/>
      <c r="E34" s="248"/>
      <c r="F34" s="248"/>
      <c r="G34" s="248"/>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21"/>
      <c r="B35" s="222"/>
      <c r="C35" s="254" t="s">
        <v>285</v>
      </c>
      <c r="D35" s="248"/>
      <c r="E35" s="248"/>
      <c r="F35" s="248"/>
      <c r="G35" s="248"/>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21"/>
      <c r="B36" s="222"/>
      <c r="C36" s="254" t="s">
        <v>286</v>
      </c>
      <c r="D36" s="248"/>
      <c r="E36" s="248"/>
      <c r="F36" s="248"/>
      <c r="G36" s="248"/>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21"/>
      <c r="B37" s="222"/>
      <c r="C37" s="254" t="s">
        <v>287</v>
      </c>
      <c r="D37" s="248"/>
      <c r="E37" s="248"/>
      <c r="F37" s="248"/>
      <c r="G37" s="248"/>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21"/>
      <c r="B38" s="222"/>
      <c r="C38" s="254" t="s">
        <v>288</v>
      </c>
      <c r="D38" s="248"/>
      <c r="E38" s="248"/>
      <c r="F38" s="248"/>
      <c r="G38" s="248"/>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3" x14ac:dyDescent="0.2">
      <c r="A39" s="221"/>
      <c r="B39" s="222"/>
      <c r="C39" s="254" t="s">
        <v>289</v>
      </c>
      <c r="D39" s="248"/>
      <c r="E39" s="248"/>
      <c r="F39" s="248"/>
      <c r="G39" s="248"/>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172</v>
      </c>
      <c r="AH39" s="210"/>
      <c r="AI39" s="210"/>
      <c r="AJ39" s="210"/>
      <c r="AK39" s="210"/>
      <c r="AL39" s="210"/>
      <c r="AM39" s="210"/>
      <c r="AN39" s="210"/>
      <c r="AO39" s="210"/>
      <c r="AP39" s="210"/>
      <c r="AQ39" s="210"/>
      <c r="AR39" s="210"/>
      <c r="AS39" s="210"/>
      <c r="AT39" s="210"/>
      <c r="AU39" s="210"/>
      <c r="AV39" s="210"/>
      <c r="AW39" s="210"/>
      <c r="AX39" s="210"/>
      <c r="AY39" s="210"/>
      <c r="AZ39" s="210"/>
      <c r="BA39" s="247" t="str">
        <f>C39</f>
        <v>- veškeré pomocné konstrukce umožňující provedení vykopávky (příjezdy, sjezdy, nájezdy, lešení, podpěr. konstr., přemostění, zpevněné plochy, zakrytí a pod.)</v>
      </c>
      <c r="BB39" s="210"/>
      <c r="BC39" s="210"/>
      <c r="BD39" s="210"/>
      <c r="BE39" s="210"/>
      <c r="BF39" s="210"/>
      <c r="BG39" s="210"/>
      <c r="BH39" s="210"/>
    </row>
    <row r="40" spans="1:60" outlineLevel="3" x14ac:dyDescent="0.2">
      <c r="A40" s="221"/>
      <c r="B40" s="222"/>
      <c r="C40" s="254" t="s">
        <v>290</v>
      </c>
      <c r="D40" s="248"/>
      <c r="E40" s="248"/>
      <c r="F40" s="248"/>
      <c r="G40" s="248"/>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172</v>
      </c>
      <c r="AH40" s="210"/>
      <c r="AI40" s="210"/>
      <c r="AJ40" s="210"/>
      <c r="AK40" s="210"/>
      <c r="AL40" s="210"/>
      <c r="AM40" s="210"/>
      <c r="AN40" s="210"/>
      <c r="AO40" s="210"/>
      <c r="AP40" s="210"/>
      <c r="AQ40" s="210"/>
      <c r="AR40" s="210"/>
      <c r="AS40" s="210"/>
      <c r="AT40" s="210"/>
      <c r="AU40" s="210"/>
      <c r="AV40" s="210"/>
      <c r="AW40" s="210"/>
      <c r="AX40" s="210"/>
      <c r="AY40" s="210"/>
      <c r="AZ40" s="210"/>
      <c r="BA40" s="247" t="str">
        <f>C40</f>
        <v>- nezahrnuje uložení zeminy (na skládku, do násypu) ani poplatky za skládku, vykazují se v položce č.0141**</v>
      </c>
      <c r="BB40" s="210"/>
      <c r="BC40" s="210"/>
      <c r="BD40" s="210"/>
      <c r="BE40" s="210"/>
      <c r="BF40" s="210"/>
      <c r="BG40" s="210"/>
      <c r="BH40" s="210"/>
    </row>
    <row r="41" spans="1:60" outlineLevel="2" x14ac:dyDescent="0.2">
      <c r="A41" s="221"/>
      <c r="B41" s="222"/>
      <c r="C41" s="252" t="s">
        <v>485</v>
      </c>
      <c r="D41" s="228"/>
      <c r="E41" s="229">
        <v>371.15100000000001</v>
      </c>
      <c r="F41" s="224"/>
      <c r="G41" s="224"/>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174</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21"/>
      <c r="B42" s="222"/>
      <c r="C42" s="253"/>
      <c r="D42" s="246"/>
      <c r="E42" s="246"/>
      <c r="F42" s="246"/>
      <c r="G42" s="246"/>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8">
        <v>4</v>
      </c>
      <c r="B43" s="239" t="s">
        <v>293</v>
      </c>
      <c r="C43" s="250" t="s">
        <v>294</v>
      </c>
      <c r="D43" s="240" t="s">
        <v>183</v>
      </c>
      <c r="E43" s="241">
        <v>117.45</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c r="S43" s="243" t="s">
        <v>166</v>
      </c>
      <c r="T43" s="244" t="s">
        <v>184</v>
      </c>
      <c r="U43" s="224">
        <v>0</v>
      </c>
      <c r="V43" s="224">
        <f>ROUND(E43*U43,2)</f>
        <v>0</v>
      </c>
      <c r="W43" s="224"/>
      <c r="X43" s="224" t="s">
        <v>168</v>
      </c>
      <c r="Y43" s="224" t="s">
        <v>169</v>
      </c>
      <c r="Z43" s="210"/>
      <c r="AA43" s="210"/>
      <c r="AB43" s="210"/>
      <c r="AC43" s="210"/>
      <c r="AD43" s="210"/>
      <c r="AE43" s="210"/>
      <c r="AF43" s="210"/>
      <c r="AG43" s="210" t="s">
        <v>170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21"/>
      <c r="B44" s="222"/>
      <c r="C44" s="251" t="s">
        <v>236</v>
      </c>
      <c r="D44" s="245"/>
      <c r="E44" s="245"/>
      <c r="F44" s="245"/>
      <c r="G44" s="245"/>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21"/>
      <c r="B45" s="222"/>
      <c r="C45" s="254" t="s">
        <v>295</v>
      </c>
      <c r="D45" s="248"/>
      <c r="E45" s="248"/>
      <c r="F45" s="248"/>
      <c r="G45" s="248"/>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3" x14ac:dyDescent="0.2">
      <c r="A46" s="221"/>
      <c r="B46" s="222"/>
      <c r="C46" s="254" t="s">
        <v>296</v>
      </c>
      <c r="D46" s="248"/>
      <c r="E46" s="248"/>
      <c r="F46" s="248"/>
      <c r="G46" s="248"/>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172</v>
      </c>
      <c r="AH46" s="210"/>
      <c r="AI46" s="210"/>
      <c r="AJ46" s="210"/>
      <c r="AK46" s="210"/>
      <c r="AL46" s="210"/>
      <c r="AM46" s="210"/>
      <c r="AN46" s="210"/>
      <c r="AO46" s="210"/>
      <c r="AP46" s="210"/>
      <c r="AQ46" s="210"/>
      <c r="AR46" s="210"/>
      <c r="AS46" s="210"/>
      <c r="AT46" s="210"/>
      <c r="AU46" s="210"/>
      <c r="AV46" s="210"/>
      <c r="AW46" s="210"/>
      <c r="AX46" s="210"/>
      <c r="AY46" s="210"/>
      <c r="AZ46" s="210"/>
      <c r="BA46" s="247" t="str">
        <f>C46</f>
        <v>- úprava  ukládaného  materiálu  vlhčením,  tříděním,  promícháním  nebo  vysoušením,  příp. jiné úpravy za účelem zlepšení jeho  mech. vlastností</v>
      </c>
      <c r="BB46" s="210"/>
      <c r="BC46" s="210"/>
      <c r="BD46" s="210"/>
      <c r="BE46" s="210"/>
      <c r="BF46" s="210"/>
      <c r="BG46" s="210"/>
      <c r="BH46" s="210"/>
    </row>
    <row r="47" spans="1:60" outlineLevel="3" x14ac:dyDescent="0.2">
      <c r="A47" s="221"/>
      <c r="B47" s="222"/>
      <c r="C47" s="254" t="s">
        <v>401</v>
      </c>
      <c r="D47" s="248"/>
      <c r="E47" s="248"/>
      <c r="F47" s="248"/>
      <c r="G47" s="248"/>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21"/>
      <c r="B48" s="222"/>
      <c r="C48" s="254" t="s">
        <v>297</v>
      </c>
      <c r="D48" s="248"/>
      <c r="E48" s="248"/>
      <c r="F48" s="248"/>
      <c r="G48" s="248"/>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21"/>
      <c r="B49" s="222"/>
      <c r="C49" s="254" t="s">
        <v>298</v>
      </c>
      <c r="D49" s="248"/>
      <c r="E49" s="248"/>
      <c r="F49" s="248"/>
      <c r="G49" s="248"/>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21"/>
      <c r="B50" s="222"/>
      <c r="C50" s="254" t="s">
        <v>299</v>
      </c>
      <c r="D50" s="248"/>
      <c r="E50" s="248"/>
      <c r="F50" s="248"/>
      <c r="G50" s="248"/>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21"/>
      <c r="B51" s="222"/>
      <c r="C51" s="254" t="s">
        <v>300</v>
      </c>
      <c r="D51" s="248"/>
      <c r="E51" s="248"/>
      <c r="F51" s="248"/>
      <c r="G51" s="248"/>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21"/>
      <c r="B52" s="222"/>
      <c r="C52" s="254" t="s">
        <v>301</v>
      </c>
      <c r="D52" s="248"/>
      <c r="E52" s="248"/>
      <c r="F52" s="248"/>
      <c r="G52" s="248"/>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21"/>
      <c r="B53" s="222"/>
      <c r="C53" s="254" t="s">
        <v>302</v>
      </c>
      <c r="D53" s="248"/>
      <c r="E53" s="248"/>
      <c r="F53" s="248"/>
      <c r="G53" s="248"/>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21"/>
      <c r="B54" s="222"/>
      <c r="C54" s="254" t="s">
        <v>303</v>
      </c>
      <c r="D54" s="248"/>
      <c r="E54" s="248"/>
      <c r="F54" s="248"/>
      <c r="G54" s="248"/>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21"/>
      <c r="B55" s="222"/>
      <c r="C55" s="254" t="s">
        <v>304</v>
      </c>
      <c r="D55" s="248"/>
      <c r="E55" s="248"/>
      <c r="F55" s="248"/>
      <c r="G55" s="248"/>
      <c r="H55" s="224"/>
      <c r="I55" s="224"/>
      <c r="J55" s="224"/>
      <c r="K55" s="224"/>
      <c r="L55" s="224"/>
      <c r="M55" s="224"/>
      <c r="N55" s="223"/>
      <c r="O55" s="223"/>
      <c r="P55" s="223"/>
      <c r="Q55" s="223"/>
      <c r="R55" s="224"/>
      <c r="S55" s="224"/>
      <c r="T55" s="224"/>
      <c r="U55" s="224"/>
      <c r="V55" s="224"/>
      <c r="W55" s="224"/>
      <c r="X55" s="224"/>
      <c r="Y55" s="224"/>
      <c r="Z55" s="210"/>
      <c r="AA55" s="210"/>
      <c r="AB55" s="210"/>
      <c r="AC55" s="210"/>
      <c r="AD55" s="210"/>
      <c r="AE55" s="210"/>
      <c r="AF55" s="210"/>
      <c r="AG55" s="210" t="s">
        <v>172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21"/>
      <c r="B56" s="222"/>
      <c r="C56" s="254" t="s">
        <v>305</v>
      </c>
      <c r="D56" s="248"/>
      <c r="E56" s="248"/>
      <c r="F56" s="248"/>
      <c r="G56" s="248"/>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21"/>
      <c r="B57" s="222"/>
      <c r="C57" s="254" t="s">
        <v>306</v>
      </c>
      <c r="D57" s="248"/>
      <c r="E57" s="248"/>
      <c r="F57" s="248"/>
      <c r="G57" s="248"/>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21"/>
      <c r="B58" s="222"/>
      <c r="C58" s="254" t="s">
        <v>307</v>
      </c>
      <c r="D58" s="248"/>
      <c r="E58" s="248"/>
      <c r="F58" s="248"/>
      <c r="G58" s="248"/>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21"/>
      <c r="B59" s="222"/>
      <c r="C59" s="254" t="s">
        <v>308</v>
      </c>
      <c r="D59" s="248"/>
      <c r="E59" s="248"/>
      <c r="F59" s="248"/>
      <c r="G59" s="248"/>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21"/>
      <c r="B60" s="222"/>
      <c r="C60" s="254" t="s">
        <v>309</v>
      </c>
      <c r="D60" s="248"/>
      <c r="E60" s="248"/>
      <c r="F60" s="248"/>
      <c r="G60" s="248"/>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3" x14ac:dyDescent="0.2">
      <c r="A61" s="221"/>
      <c r="B61" s="222"/>
      <c r="C61" s="254" t="s">
        <v>310</v>
      </c>
      <c r="D61" s="248"/>
      <c r="E61" s="248"/>
      <c r="F61" s="248"/>
      <c r="G61" s="248"/>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172</v>
      </c>
      <c r="AH61" s="210"/>
      <c r="AI61" s="210"/>
      <c r="AJ61" s="210"/>
      <c r="AK61" s="210"/>
      <c r="AL61" s="210"/>
      <c r="AM61" s="210"/>
      <c r="AN61" s="210"/>
      <c r="AO61" s="210"/>
      <c r="AP61" s="210"/>
      <c r="AQ61" s="210"/>
      <c r="AR61" s="210"/>
      <c r="AS61" s="210"/>
      <c r="AT61" s="210"/>
      <c r="AU61" s="210"/>
      <c r="AV61" s="210"/>
      <c r="AW61" s="210"/>
      <c r="AX61" s="210"/>
      <c r="AY61" s="210"/>
      <c r="AZ61" s="210"/>
      <c r="BA61" s="247" t="str">
        <f>C61</f>
        <v>- veškeré  pomocné konstrukce umožňující provedení  zemní konstrukce  (příjezdy,  sjezdy,  nájezdy, lešení, podpěrné konstrukce, přemostění, zpevněné plochy, zakrytí a pod.)</v>
      </c>
      <c r="BB61" s="210"/>
      <c r="BC61" s="210"/>
      <c r="BD61" s="210"/>
      <c r="BE61" s="210"/>
      <c r="BF61" s="210"/>
      <c r="BG61" s="210"/>
      <c r="BH61" s="210"/>
    </row>
    <row r="62" spans="1:60" outlineLevel="3" x14ac:dyDescent="0.2">
      <c r="A62" s="221"/>
      <c r="B62" s="222"/>
      <c r="C62" s="254" t="s">
        <v>311</v>
      </c>
      <c r="D62" s="248"/>
      <c r="E62" s="248"/>
      <c r="F62" s="248"/>
      <c r="G62" s="248"/>
      <c r="H62" s="224"/>
      <c r="I62" s="224"/>
      <c r="J62" s="224"/>
      <c r="K62" s="224"/>
      <c r="L62" s="224"/>
      <c r="M62" s="224"/>
      <c r="N62" s="223"/>
      <c r="O62" s="223"/>
      <c r="P62" s="223"/>
      <c r="Q62" s="223"/>
      <c r="R62" s="224"/>
      <c r="S62" s="224"/>
      <c r="T62" s="224"/>
      <c r="U62" s="224"/>
      <c r="V62" s="224"/>
      <c r="W62" s="224"/>
      <c r="X62" s="224"/>
      <c r="Y62" s="224"/>
      <c r="Z62" s="210"/>
      <c r="AA62" s="210"/>
      <c r="AB62" s="210"/>
      <c r="AC62" s="210"/>
      <c r="AD62" s="210"/>
      <c r="AE62" s="210"/>
      <c r="AF62" s="210"/>
      <c r="AG62" s="210" t="s">
        <v>172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21"/>
      <c r="B63" s="222"/>
      <c r="C63" s="252" t="s">
        <v>486</v>
      </c>
      <c r="D63" s="228"/>
      <c r="E63" s="229">
        <v>117.45</v>
      </c>
      <c r="F63" s="224"/>
      <c r="G63" s="224"/>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174</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21"/>
      <c r="B64" s="222"/>
      <c r="C64" s="253"/>
      <c r="D64" s="246"/>
      <c r="E64" s="246"/>
      <c r="F64" s="246"/>
      <c r="G64" s="246"/>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
      <c r="A65" s="231" t="s">
        <v>161</v>
      </c>
      <c r="B65" s="232" t="s">
        <v>104</v>
      </c>
      <c r="C65" s="249" t="s">
        <v>105</v>
      </c>
      <c r="D65" s="233"/>
      <c r="E65" s="234"/>
      <c r="F65" s="235"/>
      <c r="G65" s="235">
        <f>SUMIF(AG66:AG71,"&lt;&gt;NOR",G66:G71)</f>
        <v>0</v>
      </c>
      <c r="H65" s="235"/>
      <c r="I65" s="235">
        <f>SUM(I66:I71)</f>
        <v>0</v>
      </c>
      <c r="J65" s="235"/>
      <c r="K65" s="235">
        <f>SUM(K66:K71)</f>
        <v>0</v>
      </c>
      <c r="L65" s="235"/>
      <c r="M65" s="235">
        <f>SUM(M66:M71)</f>
        <v>0</v>
      </c>
      <c r="N65" s="234"/>
      <c r="O65" s="234">
        <f>SUM(O66:O71)</f>
        <v>593.04999999999995</v>
      </c>
      <c r="P65" s="234"/>
      <c r="Q65" s="234">
        <f>SUM(Q66:Q71)</f>
        <v>0</v>
      </c>
      <c r="R65" s="235"/>
      <c r="S65" s="235"/>
      <c r="T65" s="236"/>
      <c r="U65" s="230"/>
      <c r="V65" s="230">
        <f>SUM(V66:V71)</f>
        <v>0</v>
      </c>
      <c r="W65" s="230"/>
      <c r="X65" s="230"/>
      <c r="Y65" s="230"/>
      <c r="AG65" t="s">
        <v>162</v>
      </c>
    </row>
    <row r="66" spans="1:60" outlineLevel="1" x14ac:dyDescent="0.2">
      <c r="A66" s="238">
        <v>5</v>
      </c>
      <c r="B66" s="239" t="s">
        <v>487</v>
      </c>
      <c r="C66" s="250" t="s">
        <v>488</v>
      </c>
      <c r="D66" s="240" t="s">
        <v>183</v>
      </c>
      <c r="E66" s="241">
        <v>308.88</v>
      </c>
      <c r="F66" s="242"/>
      <c r="G66" s="243">
        <f>ROUND(E66*F66,2)</f>
        <v>0</v>
      </c>
      <c r="H66" s="242"/>
      <c r="I66" s="243">
        <f>ROUND(E66*H66,2)</f>
        <v>0</v>
      </c>
      <c r="J66" s="242"/>
      <c r="K66" s="243">
        <f>ROUND(E66*J66,2)</f>
        <v>0</v>
      </c>
      <c r="L66" s="243">
        <v>21</v>
      </c>
      <c r="M66" s="243">
        <f>G66*(1+L66/100)</f>
        <v>0</v>
      </c>
      <c r="N66" s="241">
        <v>1.92</v>
      </c>
      <c r="O66" s="241">
        <f>ROUND(E66*N66,2)</f>
        <v>593.04999999999995</v>
      </c>
      <c r="P66" s="241">
        <v>0</v>
      </c>
      <c r="Q66" s="241">
        <f>ROUND(E66*P66,2)</f>
        <v>0</v>
      </c>
      <c r="R66" s="243"/>
      <c r="S66" s="243" t="s">
        <v>166</v>
      </c>
      <c r="T66" s="244" t="s">
        <v>184</v>
      </c>
      <c r="U66" s="224">
        <v>0</v>
      </c>
      <c r="V66" s="224">
        <f>ROUND(E66*U66,2)</f>
        <v>0</v>
      </c>
      <c r="W66" s="224"/>
      <c r="X66" s="224" t="s">
        <v>168</v>
      </c>
      <c r="Y66" s="224" t="s">
        <v>169</v>
      </c>
      <c r="Z66" s="210"/>
      <c r="AA66" s="210"/>
      <c r="AB66" s="210"/>
      <c r="AC66" s="210"/>
      <c r="AD66" s="210"/>
      <c r="AE66" s="210"/>
      <c r="AF66" s="210"/>
      <c r="AG66" s="210" t="s">
        <v>170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1" t="s">
        <v>489</v>
      </c>
      <c r="D67" s="245"/>
      <c r="E67" s="245"/>
      <c r="F67" s="245"/>
      <c r="G67" s="245"/>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172</v>
      </c>
      <c r="AH67" s="210"/>
      <c r="AI67" s="210"/>
      <c r="AJ67" s="210"/>
      <c r="AK67" s="210"/>
      <c r="AL67" s="210"/>
      <c r="AM67" s="210"/>
      <c r="AN67" s="210"/>
      <c r="AO67" s="210"/>
      <c r="AP67" s="210"/>
      <c r="AQ67" s="210"/>
      <c r="AR67" s="210"/>
      <c r="AS67" s="210"/>
      <c r="AT67" s="210"/>
      <c r="AU67" s="210"/>
      <c r="AV67" s="210"/>
      <c r="AW67" s="210"/>
      <c r="AX67" s="210"/>
      <c r="AY67" s="210"/>
      <c r="AZ67" s="210"/>
      <c r="BA67" s="247" t="str">
        <f>C67</f>
        <v>položka zahrnuje dodávku předepsaného kameniva, mimostaveništní a vnitrostaveništní dopravu a jeho uložení</v>
      </c>
      <c r="BB67" s="210"/>
      <c r="BC67" s="210"/>
      <c r="BD67" s="210"/>
      <c r="BE67" s="210"/>
      <c r="BF67" s="210"/>
      <c r="BG67" s="210"/>
      <c r="BH67" s="210"/>
    </row>
    <row r="68" spans="1:60" outlineLevel="3" x14ac:dyDescent="0.2">
      <c r="A68" s="221"/>
      <c r="B68" s="222"/>
      <c r="C68" s="254" t="s">
        <v>490</v>
      </c>
      <c r="D68" s="248"/>
      <c r="E68" s="248"/>
      <c r="F68" s="248"/>
      <c r="G68" s="248"/>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21"/>
      <c r="B69" s="222"/>
      <c r="C69" s="252" t="s">
        <v>491</v>
      </c>
      <c r="D69" s="228"/>
      <c r="E69" s="229"/>
      <c r="F69" s="224"/>
      <c r="G69" s="224"/>
      <c r="H69" s="224"/>
      <c r="I69" s="224"/>
      <c r="J69" s="224"/>
      <c r="K69" s="224"/>
      <c r="L69" s="224"/>
      <c r="M69" s="224"/>
      <c r="N69" s="223"/>
      <c r="O69" s="223"/>
      <c r="P69" s="223"/>
      <c r="Q69" s="223"/>
      <c r="R69" s="224"/>
      <c r="S69" s="224"/>
      <c r="T69" s="224"/>
      <c r="U69" s="224"/>
      <c r="V69" s="224"/>
      <c r="W69" s="224"/>
      <c r="X69" s="224"/>
      <c r="Y69" s="224"/>
      <c r="Z69" s="210"/>
      <c r="AA69" s="210"/>
      <c r="AB69" s="210"/>
      <c r="AC69" s="210"/>
      <c r="AD69" s="210"/>
      <c r="AE69" s="210"/>
      <c r="AF69" s="210"/>
      <c r="AG69" s="210" t="s">
        <v>174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21"/>
      <c r="B70" s="222"/>
      <c r="C70" s="252" t="s">
        <v>492</v>
      </c>
      <c r="D70" s="228"/>
      <c r="E70" s="229">
        <v>308.88</v>
      </c>
      <c r="F70" s="224"/>
      <c r="G70" s="224"/>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174</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21"/>
      <c r="B71" s="222"/>
      <c r="C71" s="253"/>
      <c r="D71" s="246"/>
      <c r="E71" s="246"/>
      <c r="F71" s="246"/>
      <c r="G71" s="246"/>
      <c r="H71" s="224"/>
      <c r="I71" s="224"/>
      <c r="J71" s="224"/>
      <c r="K71" s="224"/>
      <c r="L71" s="224"/>
      <c r="M71" s="224"/>
      <c r="N71" s="223"/>
      <c r="O71" s="223"/>
      <c r="P71" s="223"/>
      <c r="Q71" s="223"/>
      <c r="R71" s="224"/>
      <c r="S71" s="224"/>
      <c r="T71" s="224"/>
      <c r="U71" s="224"/>
      <c r="V71" s="224"/>
      <c r="W71" s="224"/>
      <c r="X71" s="224"/>
      <c r="Y71" s="224"/>
      <c r="Z71" s="210"/>
      <c r="AA71" s="210"/>
      <c r="AB71" s="210"/>
      <c r="AC71" s="210"/>
      <c r="AD71" s="210"/>
      <c r="AE71" s="210"/>
      <c r="AF71" s="210"/>
      <c r="AG71" s="210" t="s">
        <v>175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31" t="s">
        <v>161</v>
      </c>
      <c r="B72" s="232" t="s">
        <v>108</v>
      </c>
      <c r="C72" s="249" t="s">
        <v>109</v>
      </c>
      <c r="D72" s="233"/>
      <c r="E72" s="234"/>
      <c r="F72" s="235"/>
      <c r="G72" s="235">
        <f>SUMIF(AG73:AG100,"&lt;&gt;NOR",G73:G100)</f>
        <v>0</v>
      </c>
      <c r="H72" s="235"/>
      <c r="I72" s="235">
        <f>SUM(I73:I100)</f>
        <v>0</v>
      </c>
      <c r="J72" s="235"/>
      <c r="K72" s="235">
        <f>SUM(K73:K100)</f>
        <v>0</v>
      </c>
      <c r="L72" s="235"/>
      <c r="M72" s="235">
        <f>SUM(M73:M100)</f>
        <v>0</v>
      </c>
      <c r="N72" s="234"/>
      <c r="O72" s="234">
        <f>SUM(O73:O100)</f>
        <v>1758.61</v>
      </c>
      <c r="P72" s="234"/>
      <c r="Q72" s="234">
        <f>SUM(Q73:Q100)</f>
        <v>0</v>
      </c>
      <c r="R72" s="235"/>
      <c r="S72" s="235"/>
      <c r="T72" s="236"/>
      <c r="U72" s="230"/>
      <c r="V72" s="230">
        <f>SUM(V73:V100)</f>
        <v>617.47</v>
      </c>
      <c r="W72" s="230"/>
      <c r="X72" s="230"/>
      <c r="Y72" s="230"/>
      <c r="AG72" t="s">
        <v>162</v>
      </c>
    </row>
    <row r="73" spans="1:60" ht="22.5" outlineLevel="1" x14ac:dyDescent="0.2">
      <c r="A73" s="238">
        <v>6</v>
      </c>
      <c r="B73" s="239" t="s">
        <v>324</v>
      </c>
      <c r="C73" s="250" t="s">
        <v>325</v>
      </c>
      <c r="D73" s="240" t="s">
        <v>326</v>
      </c>
      <c r="E73" s="241">
        <v>2474.34</v>
      </c>
      <c r="F73" s="242"/>
      <c r="G73" s="243">
        <f>ROUND(E73*F73,2)</f>
        <v>0</v>
      </c>
      <c r="H73" s="242"/>
      <c r="I73" s="243">
        <f>ROUND(E73*H73,2)</f>
        <v>0</v>
      </c>
      <c r="J73" s="242"/>
      <c r="K73" s="243">
        <f>ROUND(E73*J73,2)</f>
        <v>0</v>
      </c>
      <c r="L73" s="243">
        <v>21</v>
      </c>
      <c r="M73" s="243">
        <f>G73*(1+L73/100)</f>
        <v>0</v>
      </c>
      <c r="N73" s="241">
        <v>0.378</v>
      </c>
      <c r="O73" s="241">
        <f>ROUND(E73*N73,2)</f>
        <v>935.3</v>
      </c>
      <c r="P73" s="241">
        <v>0</v>
      </c>
      <c r="Q73" s="241">
        <f>ROUND(E73*P73,2)</f>
        <v>0</v>
      </c>
      <c r="R73" s="243" t="s">
        <v>327</v>
      </c>
      <c r="S73" s="243" t="s">
        <v>166</v>
      </c>
      <c r="T73" s="244" t="s">
        <v>166</v>
      </c>
      <c r="U73" s="224">
        <v>0.03</v>
      </c>
      <c r="V73" s="224">
        <f>ROUND(E73*U73,2)</f>
        <v>74.23</v>
      </c>
      <c r="W73" s="224"/>
      <c r="X73" s="224" t="s">
        <v>328</v>
      </c>
      <c r="Y73" s="224" t="s">
        <v>169</v>
      </c>
      <c r="Z73" s="210"/>
      <c r="AA73" s="210"/>
      <c r="AB73" s="210"/>
      <c r="AC73" s="210"/>
      <c r="AD73" s="210"/>
      <c r="AE73" s="210"/>
      <c r="AF73" s="210"/>
      <c r="AG73" s="210" t="s">
        <v>329</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21"/>
      <c r="B74" s="222"/>
      <c r="C74" s="252" t="s">
        <v>493</v>
      </c>
      <c r="D74" s="228"/>
      <c r="E74" s="229">
        <v>2474.34</v>
      </c>
      <c r="F74" s="224"/>
      <c r="G74" s="224"/>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174</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21"/>
      <c r="B75" s="222"/>
      <c r="C75" s="253"/>
      <c r="D75" s="246"/>
      <c r="E75" s="246"/>
      <c r="F75" s="246"/>
      <c r="G75" s="246"/>
      <c r="H75" s="224"/>
      <c r="I75" s="224"/>
      <c r="J75" s="224"/>
      <c r="K75" s="224"/>
      <c r="L75" s="224"/>
      <c r="M75" s="224"/>
      <c r="N75" s="223"/>
      <c r="O75" s="223"/>
      <c r="P75" s="223"/>
      <c r="Q75" s="223"/>
      <c r="R75" s="224"/>
      <c r="S75" s="224"/>
      <c r="T75" s="224"/>
      <c r="U75" s="224"/>
      <c r="V75" s="224"/>
      <c r="W75" s="224"/>
      <c r="X75" s="224"/>
      <c r="Y75" s="224"/>
      <c r="Z75" s="210"/>
      <c r="AA75" s="210"/>
      <c r="AB75" s="210"/>
      <c r="AC75" s="210"/>
      <c r="AD75" s="210"/>
      <c r="AE75" s="210"/>
      <c r="AF75" s="210"/>
      <c r="AG75" s="210" t="s">
        <v>175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8">
        <v>7</v>
      </c>
      <c r="B76" s="239" t="s">
        <v>413</v>
      </c>
      <c r="C76" s="250" t="s">
        <v>494</v>
      </c>
      <c r="D76" s="240" t="s">
        <v>326</v>
      </c>
      <c r="E76" s="241">
        <v>1237.17</v>
      </c>
      <c r="F76" s="242"/>
      <c r="G76" s="243">
        <f>ROUND(E76*F76,2)</f>
        <v>0</v>
      </c>
      <c r="H76" s="242"/>
      <c r="I76" s="243">
        <f>ROUND(E76*H76,2)</f>
        <v>0</v>
      </c>
      <c r="J76" s="242"/>
      <c r="K76" s="243">
        <f>ROUND(E76*J76,2)</f>
        <v>0</v>
      </c>
      <c r="L76" s="243">
        <v>21</v>
      </c>
      <c r="M76" s="243">
        <f>G76*(1+L76/100)</f>
        <v>0</v>
      </c>
      <c r="N76" s="241">
        <v>0.441</v>
      </c>
      <c r="O76" s="241">
        <f>ROUND(E76*N76,2)</f>
        <v>545.59</v>
      </c>
      <c r="P76" s="241">
        <v>0</v>
      </c>
      <c r="Q76" s="241">
        <f>ROUND(E76*P76,2)</f>
        <v>0</v>
      </c>
      <c r="R76" s="243" t="s">
        <v>327</v>
      </c>
      <c r="S76" s="243" t="s">
        <v>166</v>
      </c>
      <c r="T76" s="244" t="s">
        <v>166</v>
      </c>
      <c r="U76" s="224">
        <v>0.03</v>
      </c>
      <c r="V76" s="224">
        <f>ROUND(E76*U76,2)</f>
        <v>37.119999999999997</v>
      </c>
      <c r="W76" s="224"/>
      <c r="X76" s="224" t="s">
        <v>328</v>
      </c>
      <c r="Y76" s="224" t="s">
        <v>169</v>
      </c>
      <c r="Z76" s="210"/>
      <c r="AA76" s="210"/>
      <c r="AB76" s="210"/>
      <c r="AC76" s="210"/>
      <c r="AD76" s="210"/>
      <c r="AE76" s="210"/>
      <c r="AF76" s="210"/>
      <c r="AG76" s="210" t="s">
        <v>329</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21"/>
      <c r="B77" s="222"/>
      <c r="C77" s="252" t="s">
        <v>495</v>
      </c>
      <c r="D77" s="228"/>
      <c r="E77" s="229"/>
      <c r="F77" s="224"/>
      <c r="G77" s="224"/>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174</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21"/>
      <c r="B78" s="222"/>
      <c r="C78" s="252" t="s">
        <v>334</v>
      </c>
      <c r="D78" s="228"/>
      <c r="E78" s="229"/>
      <c r="F78" s="224"/>
      <c r="G78" s="224"/>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174</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21"/>
      <c r="B79" s="222"/>
      <c r="C79" s="252" t="s">
        <v>496</v>
      </c>
      <c r="D79" s="228"/>
      <c r="E79" s="229">
        <v>1237.17</v>
      </c>
      <c r="F79" s="224"/>
      <c r="G79" s="224"/>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174</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21"/>
      <c r="B80" s="222"/>
      <c r="C80" s="253"/>
      <c r="D80" s="246"/>
      <c r="E80" s="246"/>
      <c r="F80" s="246"/>
      <c r="G80" s="246"/>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8">
        <v>8</v>
      </c>
      <c r="B81" s="239" t="s">
        <v>497</v>
      </c>
      <c r="C81" s="250" t="s">
        <v>498</v>
      </c>
      <c r="D81" s="240" t="s">
        <v>326</v>
      </c>
      <c r="E81" s="241">
        <v>1124.7</v>
      </c>
      <c r="F81" s="242"/>
      <c r="G81" s="243">
        <f>ROUND(E81*F81,2)</f>
        <v>0</v>
      </c>
      <c r="H81" s="242"/>
      <c r="I81" s="243">
        <f>ROUND(E81*H81,2)</f>
        <v>0</v>
      </c>
      <c r="J81" s="242"/>
      <c r="K81" s="243">
        <f>ROUND(E81*J81,2)</f>
        <v>0</v>
      </c>
      <c r="L81" s="243">
        <v>21</v>
      </c>
      <c r="M81" s="243">
        <f>G81*(1+L81/100)</f>
        <v>0</v>
      </c>
      <c r="N81" s="241">
        <v>7.3899999999999993E-2</v>
      </c>
      <c r="O81" s="241">
        <f>ROUND(E81*N81,2)</f>
        <v>83.12</v>
      </c>
      <c r="P81" s="241">
        <v>0</v>
      </c>
      <c r="Q81" s="241">
        <f>ROUND(E81*P81,2)</f>
        <v>0</v>
      </c>
      <c r="R81" s="243" t="s">
        <v>327</v>
      </c>
      <c r="S81" s="243" t="s">
        <v>166</v>
      </c>
      <c r="T81" s="244" t="s">
        <v>166</v>
      </c>
      <c r="U81" s="224">
        <v>0.45</v>
      </c>
      <c r="V81" s="224">
        <f>ROUND(E81*U81,2)</f>
        <v>506.12</v>
      </c>
      <c r="W81" s="224"/>
      <c r="X81" s="224" t="s">
        <v>328</v>
      </c>
      <c r="Y81" s="224" t="s">
        <v>169</v>
      </c>
      <c r="Z81" s="210"/>
      <c r="AA81" s="210"/>
      <c r="AB81" s="210"/>
      <c r="AC81" s="210"/>
      <c r="AD81" s="210"/>
      <c r="AE81" s="210"/>
      <c r="AF81" s="210"/>
      <c r="AG81" s="210" t="s">
        <v>329</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2" x14ac:dyDescent="0.2">
      <c r="A82" s="221"/>
      <c r="B82" s="222"/>
      <c r="C82" s="260" t="s">
        <v>345</v>
      </c>
      <c r="D82" s="259"/>
      <c r="E82" s="259"/>
      <c r="F82" s="259"/>
      <c r="G82" s="259"/>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346</v>
      </c>
      <c r="AH82" s="210"/>
      <c r="AI82" s="210"/>
      <c r="AJ82" s="210"/>
      <c r="AK82" s="210"/>
      <c r="AL82" s="210"/>
      <c r="AM82" s="210"/>
      <c r="AN82" s="210"/>
      <c r="AO82" s="210"/>
      <c r="AP82" s="210"/>
      <c r="AQ82" s="210"/>
      <c r="AR82" s="210"/>
      <c r="AS82" s="210"/>
      <c r="AT82" s="210"/>
      <c r="AU82" s="210"/>
      <c r="AV82" s="210"/>
      <c r="AW82" s="210"/>
      <c r="AX82" s="210"/>
      <c r="AY82" s="210"/>
      <c r="AZ82" s="210"/>
      <c r="BA82" s="247" t="str">
        <f>C82</f>
        <v>s provedením lože z kameniva drceného, s vyplněním spár, s dvojitým hutněním a se smetením přebytečného materiálu na krajnici. S dodáním hmot pro lože a výplň spár.</v>
      </c>
      <c r="BB82" s="210"/>
      <c r="BC82" s="210"/>
      <c r="BD82" s="210"/>
      <c r="BE82" s="210"/>
      <c r="BF82" s="210"/>
      <c r="BG82" s="210"/>
      <c r="BH82" s="210"/>
    </row>
    <row r="83" spans="1:60" outlineLevel="2" x14ac:dyDescent="0.2">
      <c r="A83" s="221"/>
      <c r="B83" s="222"/>
      <c r="C83" s="252" t="s">
        <v>499</v>
      </c>
      <c r="D83" s="228"/>
      <c r="E83" s="229">
        <v>1124.7</v>
      </c>
      <c r="F83" s="224"/>
      <c r="G83" s="224"/>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174</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21"/>
      <c r="B84" s="222"/>
      <c r="C84" s="253"/>
      <c r="D84" s="246"/>
      <c r="E84" s="246"/>
      <c r="F84" s="246"/>
      <c r="G84" s="246"/>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8">
        <v>9</v>
      </c>
      <c r="B85" s="239" t="s">
        <v>350</v>
      </c>
      <c r="C85" s="250" t="s">
        <v>351</v>
      </c>
      <c r="D85" s="240" t="s">
        <v>178</v>
      </c>
      <c r="E85" s="241">
        <v>1237.17</v>
      </c>
      <c r="F85" s="242"/>
      <c r="G85" s="243">
        <f>ROUND(E85*F85,2)</f>
        <v>0</v>
      </c>
      <c r="H85" s="242"/>
      <c r="I85" s="243">
        <f>ROUND(E85*H85,2)</f>
        <v>0</v>
      </c>
      <c r="J85" s="242"/>
      <c r="K85" s="243">
        <f>ROUND(E85*J85,2)</f>
        <v>0</v>
      </c>
      <c r="L85" s="243">
        <v>21</v>
      </c>
      <c r="M85" s="243">
        <f>G85*(1+L85/100)</f>
        <v>0</v>
      </c>
      <c r="N85" s="241">
        <v>0</v>
      </c>
      <c r="O85" s="241">
        <f>ROUND(E85*N85,2)</f>
        <v>0</v>
      </c>
      <c r="P85" s="241">
        <v>0</v>
      </c>
      <c r="Q85" s="241">
        <f>ROUND(E85*P85,2)</f>
        <v>0</v>
      </c>
      <c r="R85" s="243"/>
      <c r="S85" s="243" t="s">
        <v>166</v>
      </c>
      <c r="T85" s="244" t="s">
        <v>184</v>
      </c>
      <c r="U85" s="224">
        <v>0</v>
      </c>
      <c r="V85" s="224">
        <f>ROUND(E85*U85,2)</f>
        <v>0</v>
      </c>
      <c r="W85" s="224"/>
      <c r="X85" s="224" t="s">
        <v>168</v>
      </c>
      <c r="Y85" s="224" t="s">
        <v>169</v>
      </c>
      <c r="Z85" s="210"/>
      <c r="AA85" s="210"/>
      <c r="AB85" s="210"/>
      <c r="AC85" s="210"/>
      <c r="AD85" s="210"/>
      <c r="AE85" s="210"/>
      <c r="AF85" s="210"/>
      <c r="AG85" s="210" t="s">
        <v>170</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21"/>
      <c r="B86" s="222"/>
      <c r="C86" s="251" t="s">
        <v>352</v>
      </c>
      <c r="D86" s="245"/>
      <c r="E86" s="245"/>
      <c r="F86" s="245"/>
      <c r="G86" s="245"/>
      <c r="H86" s="224"/>
      <c r="I86" s="224"/>
      <c r="J86" s="224"/>
      <c r="K86" s="224"/>
      <c r="L86" s="224"/>
      <c r="M86" s="224"/>
      <c r="N86" s="223"/>
      <c r="O86" s="223"/>
      <c r="P86" s="223"/>
      <c r="Q86" s="223"/>
      <c r="R86" s="224"/>
      <c r="S86" s="224"/>
      <c r="T86" s="224"/>
      <c r="U86" s="224"/>
      <c r="V86" s="224"/>
      <c r="W86" s="224"/>
      <c r="X86" s="224"/>
      <c r="Y86" s="224"/>
      <c r="Z86" s="210"/>
      <c r="AA86" s="210"/>
      <c r="AB86" s="210"/>
      <c r="AC86" s="210"/>
      <c r="AD86" s="210"/>
      <c r="AE86" s="210"/>
      <c r="AF86" s="210"/>
      <c r="AG86" s="210" t="s">
        <v>172</v>
      </c>
      <c r="AH86" s="210"/>
      <c r="AI86" s="210"/>
      <c r="AJ86" s="210"/>
      <c r="AK86" s="210"/>
      <c r="AL86" s="210"/>
      <c r="AM86" s="210"/>
      <c r="AN86" s="210"/>
      <c r="AO86" s="210"/>
      <c r="AP86" s="210"/>
      <c r="AQ86" s="210"/>
      <c r="AR86" s="210"/>
      <c r="AS86" s="210"/>
      <c r="AT86" s="210"/>
      <c r="AU86" s="210"/>
      <c r="AV86" s="210"/>
      <c r="AW86" s="210"/>
      <c r="AX86" s="210"/>
      <c r="AY86" s="210"/>
      <c r="AZ86" s="210"/>
      <c r="BA86" s="247" t="str">
        <f>C86</f>
        <v>- dodání geomříže v požadované kvalitě a v množství včetně přesahů (přesahy započteny v jednotkové ceně)</v>
      </c>
      <c r="BB86" s="210"/>
      <c r="BC86" s="210"/>
      <c r="BD86" s="210"/>
      <c r="BE86" s="210"/>
      <c r="BF86" s="210"/>
      <c r="BG86" s="210"/>
      <c r="BH86" s="210"/>
    </row>
    <row r="87" spans="1:60" outlineLevel="3" x14ac:dyDescent="0.2">
      <c r="A87" s="221"/>
      <c r="B87" s="222"/>
      <c r="C87" s="254" t="s">
        <v>353</v>
      </c>
      <c r="D87" s="248"/>
      <c r="E87" s="248"/>
      <c r="F87" s="248"/>
      <c r="G87" s="248"/>
      <c r="H87" s="224"/>
      <c r="I87" s="224"/>
      <c r="J87" s="224"/>
      <c r="K87" s="224"/>
      <c r="L87" s="224"/>
      <c r="M87" s="224"/>
      <c r="N87" s="223"/>
      <c r="O87" s="223"/>
      <c r="P87" s="223"/>
      <c r="Q87" s="223"/>
      <c r="R87" s="224"/>
      <c r="S87" s="224"/>
      <c r="T87" s="224"/>
      <c r="U87" s="224"/>
      <c r="V87" s="224"/>
      <c r="W87" s="224"/>
      <c r="X87" s="224"/>
      <c r="Y87" s="224"/>
      <c r="Z87" s="210"/>
      <c r="AA87" s="210"/>
      <c r="AB87" s="210"/>
      <c r="AC87" s="210"/>
      <c r="AD87" s="210"/>
      <c r="AE87" s="210"/>
      <c r="AF87" s="210"/>
      <c r="AG87" s="210" t="s">
        <v>172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21"/>
      <c r="B88" s="222"/>
      <c r="C88" s="254" t="s">
        <v>354</v>
      </c>
      <c r="D88" s="248"/>
      <c r="E88" s="248"/>
      <c r="F88" s="248"/>
      <c r="G88" s="248"/>
      <c r="H88" s="224"/>
      <c r="I88" s="224"/>
      <c r="J88" s="224"/>
      <c r="K88" s="224"/>
      <c r="L88" s="224"/>
      <c r="M88" s="224"/>
      <c r="N88" s="223"/>
      <c r="O88" s="223"/>
      <c r="P88" s="223"/>
      <c r="Q88" s="223"/>
      <c r="R88" s="224"/>
      <c r="S88" s="224"/>
      <c r="T88" s="224"/>
      <c r="U88" s="224"/>
      <c r="V88" s="224"/>
      <c r="W88" s="224"/>
      <c r="X88" s="224"/>
      <c r="Y88" s="224"/>
      <c r="Z88" s="210"/>
      <c r="AA88" s="210"/>
      <c r="AB88" s="210"/>
      <c r="AC88" s="210"/>
      <c r="AD88" s="210"/>
      <c r="AE88" s="210"/>
      <c r="AF88" s="210"/>
      <c r="AG88" s="210" t="s">
        <v>172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21"/>
      <c r="B89" s="222"/>
      <c r="C89" s="252" t="s">
        <v>355</v>
      </c>
      <c r="D89" s="228"/>
      <c r="E89" s="229"/>
      <c r="F89" s="224"/>
      <c r="G89" s="224"/>
      <c r="H89" s="224"/>
      <c r="I89" s="224"/>
      <c r="J89" s="224"/>
      <c r="K89" s="224"/>
      <c r="L89" s="224"/>
      <c r="M89" s="224"/>
      <c r="N89" s="223"/>
      <c r="O89" s="223"/>
      <c r="P89" s="223"/>
      <c r="Q89" s="223"/>
      <c r="R89" s="224"/>
      <c r="S89" s="224"/>
      <c r="T89" s="224"/>
      <c r="U89" s="224"/>
      <c r="V89" s="224"/>
      <c r="W89" s="224"/>
      <c r="X89" s="224"/>
      <c r="Y89" s="224"/>
      <c r="Z89" s="210"/>
      <c r="AA89" s="210"/>
      <c r="AB89" s="210"/>
      <c r="AC89" s="210"/>
      <c r="AD89" s="210"/>
      <c r="AE89" s="210"/>
      <c r="AF89" s="210"/>
      <c r="AG89" s="210" t="s">
        <v>174</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21"/>
      <c r="B90" s="222"/>
      <c r="C90" s="252" t="s">
        <v>500</v>
      </c>
      <c r="D90" s="228"/>
      <c r="E90" s="229">
        <v>1237.17</v>
      </c>
      <c r="F90" s="224"/>
      <c r="G90" s="224"/>
      <c r="H90" s="224"/>
      <c r="I90" s="224"/>
      <c r="J90" s="224"/>
      <c r="K90" s="224"/>
      <c r="L90" s="224"/>
      <c r="M90" s="224"/>
      <c r="N90" s="223"/>
      <c r="O90" s="223"/>
      <c r="P90" s="223"/>
      <c r="Q90" s="223"/>
      <c r="R90" s="224"/>
      <c r="S90" s="224"/>
      <c r="T90" s="224"/>
      <c r="U90" s="224"/>
      <c r="V90" s="224"/>
      <c r="W90" s="224"/>
      <c r="X90" s="224"/>
      <c r="Y90" s="224"/>
      <c r="Z90" s="210"/>
      <c r="AA90" s="210"/>
      <c r="AB90" s="210"/>
      <c r="AC90" s="210"/>
      <c r="AD90" s="210"/>
      <c r="AE90" s="210"/>
      <c r="AF90" s="210"/>
      <c r="AG90" s="210" t="s">
        <v>174</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21"/>
      <c r="B91" s="222"/>
      <c r="C91" s="253"/>
      <c r="D91" s="246"/>
      <c r="E91" s="246"/>
      <c r="F91" s="246"/>
      <c r="G91" s="246"/>
      <c r="H91" s="224"/>
      <c r="I91" s="224"/>
      <c r="J91" s="224"/>
      <c r="K91" s="224"/>
      <c r="L91" s="224"/>
      <c r="M91" s="224"/>
      <c r="N91" s="223"/>
      <c r="O91" s="223"/>
      <c r="P91" s="223"/>
      <c r="Q91" s="223"/>
      <c r="R91" s="224"/>
      <c r="S91" s="224"/>
      <c r="T91" s="224"/>
      <c r="U91" s="224"/>
      <c r="V91" s="224"/>
      <c r="W91" s="224"/>
      <c r="X91" s="224"/>
      <c r="Y91" s="224"/>
      <c r="Z91" s="210"/>
      <c r="AA91" s="210"/>
      <c r="AB91" s="210"/>
      <c r="AC91" s="210"/>
      <c r="AD91" s="210"/>
      <c r="AE91" s="210"/>
      <c r="AF91" s="210"/>
      <c r="AG91" s="210" t="s">
        <v>175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8">
        <v>10</v>
      </c>
      <c r="B92" s="239" t="s">
        <v>501</v>
      </c>
      <c r="C92" s="250" t="s">
        <v>502</v>
      </c>
      <c r="D92" s="240" t="s">
        <v>326</v>
      </c>
      <c r="E92" s="241">
        <v>50.97</v>
      </c>
      <c r="F92" s="242"/>
      <c r="G92" s="243">
        <f>ROUND(E92*F92,2)</f>
        <v>0</v>
      </c>
      <c r="H92" s="242"/>
      <c r="I92" s="243">
        <f>ROUND(E92*H92,2)</f>
        <v>0</v>
      </c>
      <c r="J92" s="242"/>
      <c r="K92" s="243">
        <f>ROUND(E92*J92,2)</f>
        <v>0</v>
      </c>
      <c r="L92" s="243">
        <v>21</v>
      </c>
      <c r="M92" s="243">
        <f>G92*(1+L92/100)</f>
        <v>0</v>
      </c>
      <c r="N92" s="241">
        <v>0.13150000000000001</v>
      </c>
      <c r="O92" s="241">
        <f>ROUND(E92*N92,2)</f>
        <v>6.7</v>
      </c>
      <c r="P92" s="241">
        <v>0</v>
      </c>
      <c r="Q92" s="241">
        <f>ROUND(E92*P92,2)</f>
        <v>0</v>
      </c>
      <c r="R92" s="243" t="s">
        <v>440</v>
      </c>
      <c r="S92" s="243" t="s">
        <v>166</v>
      </c>
      <c r="T92" s="244" t="s">
        <v>166</v>
      </c>
      <c r="U92" s="224">
        <v>0</v>
      </c>
      <c r="V92" s="224">
        <f>ROUND(E92*U92,2)</f>
        <v>0</v>
      </c>
      <c r="W92" s="224"/>
      <c r="X92" s="224" t="s">
        <v>359</v>
      </c>
      <c r="Y92" s="224" t="s">
        <v>169</v>
      </c>
      <c r="Z92" s="210"/>
      <c r="AA92" s="210"/>
      <c r="AB92" s="210"/>
      <c r="AC92" s="210"/>
      <c r="AD92" s="210"/>
      <c r="AE92" s="210"/>
      <c r="AF92" s="210"/>
      <c r="AG92" s="210" t="s">
        <v>360</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21"/>
      <c r="B93" s="222"/>
      <c r="C93" s="252" t="s">
        <v>503</v>
      </c>
      <c r="D93" s="228"/>
      <c r="E93" s="229">
        <v>50.97</v>
      </c>
      <c r="F93" s="224"/>
      <c r="G93" s="224"/>
      <c r="H93" s="224"/>
      <c r="I93" s="224"/>
      <c r="J93" s="224"/>
      <c r="K93" s="224"/>
      <c r="L93" s="224"/>
      <c r="M93" s="224"/>
      <c r="N93" s="223"/>
      <c r="O93" s="223"/>
      <c r="P93" s="223"/>
      <c r="Q93" s="223"/>
      <c r="R93" s="224"/>
      <c r="S93" s="224"/>
      <c r="T93" s="224"/>
      <c r="U93" s="224"/>
      <c r="V93" s="224"/>
      <c r="W93" s="224"/>
      <c r="X93" s="224"/>
      <c r="Y93" s="224"/>
      <c r="Z93" s="210"/>
      <c r="AA93" s="210"/>
      <c r="AB93" s="210"/>
      <c r="AC93" s="210"/>
      <c r="AD93" s="210"/>
      <c r="AE93" s="210"/>
      <c r="AF93" s="210"/>
      <c r="AG93" s="210" t="s">
        <v>174</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21"/>
      <c r="B94" s="222"/>
      <c r="C94" s="253"/>
      <c r="D94" s="246"/>
      <c r="E94" s="246"/>
      <c r="F94" s="246"/>
      <c r="G94" s="246"/>
      <c r="H94" s="224"/>
      <c r="I94" s="224"/>
      <c r="J94" s="224"/>
      <c r="K94" s="224"/>
      <c r="L94" s="224"/>
      <c r="M94" s="224"/>
      <c r="N94" s="223"/>
      <c r="O94" s="223"/>
      <c r="P94" s="223"/>
      <c r="Q94" s="223"/>
      <c r="R94" s="224"/>
      <c r="S94" s="224"/>
      <c r="T94" s="224"/>
      <c r="U94" s="224"/>
      <c r="V94" s="224"/>
      <c r="W94" s="224"/>
      <c r="X94" s="224"/>
      <c r="Y94" s="224"/>
      <c r="Z94" s="210"/>
      <c r="AA94" s="210"/>
      <c r="AB94" s="210"/>
      <c r="AC94" s="210"/>
      <c r="AD94" s="210"/>
      <c r="AE94" s="210"/>
      <c r="AF94" s="210"/>
      <c r="AG94" s="210" t="s">
        <v>175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8">
        <v>11</v>
      </c>
      <c r="B95" s="239" t="s">
        <v>504</v>
      </c>
      <c r="C95" s="250" t="s">
        <v>505</v>
      </c>
      <c r="D95" s="240" t="s">
        <v>326</v>
      </c>
      <c r="E95" s="241">
        <v>1073.73</v>
      </c>
      <c r="F95" s="242"/>
      <c r="G95" s="243">
        <f>ROUND(E95*F95,2)</f>
        <v>0</v>
      </c>
      <c r="H95" s="242"/>
      <c r="I95" s="243">
        <f>ROUND(E95*H95,2)</f>
        <v>0</v>
      </c>
      <c r="J95" s="242"/>
      <c r="K95" s="243">
        <f>ROUND(E95*J95,2)</f>
        <v>0</v>
      </c>
      <c r="L95" s="243">
        <v>21</v>
      </c>
      <c r="M95" s="243">
        <f>G95*(1+L95/100)</f>
        <v>0</v>
      </c>
      <c r="N95" s="241">
        <v>0.17499999999999999</v>
      </c>
      <c r="O95" s="241">
        <f>ROUND(E95*N95,2)</f>
        <v>187.9</v>
      </c>
      <c r="P95" s="241">
        <v>0</v>
      </c>
      <c r="Q95" s="241">
        <f>ROUND(E95*P95,2)</f>
        <v>0</v>
      </c>
      <c r="R95" s="243"/>
      <c r="S95" s="243" t="s">
        <v>210</v>
      </c>
      <c r="T95" s="244" t="s">
        <v>167</v>
      </c>
      <c r="U95" s="224">
        <v>0</v>
      </c>
      <c r="V95" s="224">
        <f>ROUND(E95*U95,2)</f>
        <v>0</v>
      </c>
      <c r="W95" s="224"/>
      <c r="X95" s="224" t="s">
        <v>359</v>
      </c>
      <c r="Y95" s="224" t="s">
        <v>169</v>
      </c>
      <c r="Z95" s="210"/>
      <c r="AA95" s="210"/>
      <c r="AB95" s="210"/>
      <c r="AC95" s="210"/>
      <c r="AD95" s="210"/>
      <c r="AE95" s="210"/>
      <c r="AF95" s="210"/>
      <c r="AG95" s="210" t="s">
        <v>360</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21"/>
      <c r="B96" s="222"/>
      <c r="C96" s="252" t="s">
        <v>361</v>
      </c>
      <c r="D96" s="228"/>
      <c r="E96" s="229"/>
      <c r="F96" s="224"/>
      <c r="G96" s="224"/>
      <c r="H96" s="224"/>
      <c r="I96" s="224"/>
      <c r="J96" s="224"/>
      <c r="K96" s="224"/>
      <c r="L96" s="224"/>
      <c r="M96" s="224"/>
      <c r="N96" s="223"/>
      <c r="O96" s="223"/>
      <c r="P96" s="223"/>
      <c r="Q96" s="223"/>
      <c r="R96" s="224"/>
      <c r="S96" s="224"/>
      <c r="T96" s="224"/>
      <c r="U96" s="224"/>
      <c r="V96" s="224"/>
      <c r="W96" s="224"/>
      <c r="X96" s="224"/>
      <c r="Y96" s="224"/>
      <c r="Z96" s="210"/>
      <c r="AA96" s="210"/>
      <c r="AB96" s="210"/>
      <c r="AC96" s="210"/>
      <c r="AD96" s="210"/>
      <c r="AE96" s="210"/>
      <c r="AF96" s="210"/>
      <c r="AG96" s="210" t="s">
        <v>174</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21"/>
      <c r="B97" s="222"/>
      <c r="C97" s="252" t="s">
        <v>362</v>
      </c>
      <c r="D97" s="228"/>
      <c r="E97" s="229"/>
      <c r="F97" s="224"/>
      <c r="G97" s="224"/>
      <c r="H97" s="224"/>
      <c r="I97" s="224"/>
      <c r="J97" s="224"/>
      <c r="K97" s="224"/>
      <c r="L97" s="224"/>
      <c r="M97" s="224"/>
      <c r="N97" s="223"/>
      <c r="O97" s="223"/>
      <c r="P97" s="223"/>
      <c r="Q97" s="223"/>
      <c r="R97" s="224"/>
      <c r="S97" s="224"/>
      <c r="T97" s="224"/>
      <c r="U97" s="224"/>
      <c r="V97" s="224"/>
      <c r="W97" s="224"/>
      <c r="X97" s="224"/>
      <c r="Y97" s="224"/>
      <c r="Z97" s="210"/>
      <c r="AA97" s="210"/>
      <c r="AB97" s="210"/>
      <c r="AC97" s="210"/>
      <c r="AD97" s="210"/>
      <c r="AE97" s="210"/>
      <c r="AF97" s="210"/>
      <c r="AG97" s="210" t="s">
        <v>174</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21"/>
      <c r="B98" s="222"/>
      <c r="C98" s="252" t="s">
        <v>363</v>
      </c>
      <c r="D98" s="228"/>
      <c r="E98" s="229"/>
      <c r="F98" s="224"/>
      <c r="G98" s="224"/>
      <c r="H98" s="224"/>
      <c r="I98" s="224"/>
      <c r="J98" s="224"/>
      <c r="K98" s="224"/>
      <c r="L98" s="224"/>
      <c r="M98" s="224"/>
      <c r="N98" s="223"/>
      <c r="O98" s="223"/>
      <c r="P98" s="223"/>
      <c r="Q98" s="223"/>
      <c r="R98" s="224"/>
      <c r="S98" s="224"/>
      <c r="T98" s="224"/>
      <c r="U98" s="224"/>
      <c r="V98" s="224"/>
      <c r="W98" s="224"/>
      <c r="X98" s="224"/>
      <c r="Y98" s="224"/>
      <c r="Z98" s="210"/>
      <c r="AA98" s="210"/>
      <c r="AB98" s="210"/>
      <c r="AC98" s="210"/>
      <c r="AD98" s="210"/>
      <c r="AE98" s="210"/>
      <c r="AF98" s="210"/>
      <c r="AG98" s="210" t="s">
        <v>174</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21"/>
      <c r="B99" s="222"/>
      <c r="C99" s="252" t="s">
        <v>506</v>
      </c>
      <c r="D99" s="228"/>
      <c r="E99" s="229">
        <v>1073.73</v>
      </c>
      <c r="F99" s="224"/>
      <c r="G99" s="224"/>
      <c r="H99" s="224"/>
      <c r="I99" s="224"/>
      <c r="J99" s="224"/>
      <c r="K99" s="224"/>
      <c r="L99" s="224"/>
      <c r="M99" s="224"/>
      <c r="N99" s="223"/>
      <c r="O99" s="223"/>
      <c r="P99" s="223"/>
      <c r="Q99" s="223"/>
      <c r="R99" s="224"/>
      <c r="S99" s="224"/>
      <c r="T99" s="224"/>
      <c r="U99" s="224"/>
      <c r="V99" s="224"/>
      <c r="W99" s="224"/>
      <c r="X99" s="224"/>
      <c r="Y99" s="224"/>
      <c r="Z99" s="210"/>
      <c r="AA99" s="210"/>
      <c r="AB99" s="210"/>
      <c r="AC99" s="210"/>
      <c r="AD99" s="210"/>
      <c r="AE99" s="210"/>
      <c r="AF99" s="210"/>
      <c r="AG99" s="210" t="s">
        <v>174</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21"/>
      <c r="B100" s="222"/>
      <c r="C100" s="253"/>
      <c r="D100" s="246"/>
      <c r="E100" s="246"/>
      <c r="F100" s="246"/>
      <c r="G100" s="246"/>
      <c r="H100" s="224"/>
      <c r="I100" s="224"/>
      <c r="J100" s="224"/>
      <c r="K100" s="224"/>
      <c r="L100" s="224"/>
      <c r="M100" s="224"/>
      <c r="N100" s="223"/>
      <c r="O100" s="223"/>
      <c r="P100" s="223"/>
      <c r="Q100" s="223"/>
      <c r="R100" s="224"/>
      <c r="S100" s="224"/>
      <c r="T100" s="224"/>
      <c r="U100" s="224"/>
      <c r="V100" s="224"/>
      <c r="W100" s="224"/>
      <c r="X100" s="224"/>
      <c r="Y100" s="224"/>
      <c r="Z100" s="210"/>
      <c r="AA100" s="210"/>
      <c r="AB100" s="210"/>
      <c r="AC100" s="210"/>
      <c r="AD100" s="210"/>
      <c r="AE100" s="210"/>
      <c r="AF100" s="210"/>
      <c r="AG100" s="210" t="s">
        <v>175</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
      <c r="A101" s="231" t="s">
        <v>161</v>
      </c>
      <c r="B101" s="232" t="s">
        <v>112</v>
      </c>
      <c r="C101" s="249" t="s">
        <v>113</v>
      </c>
      <c r="D101" s="233"/>
      <c r="E101" s="234"/>
      <c r="F101" s="235"/>
      <c r="G101" s="235">
        <f>SUMIF(AG102:AG106,"&lt;&gt;NOR",G102:G106)</f>
        <v>0</v>
      </c>
      <c r="H101" s="235"/>
      <c r="I101" s="235">
        <f>SUM(I102:I106)</f>
        <v>0</v>
      </c>
      <c r="J101" s="235"/>
      <c r="K101" s="235">
        <f>SUM(K102:K106)</f>
        <v>0</v>
      </c>
      <c r="L101" s="235"/>
      <c r="M101" s="235">
        <f>SUM(M102:M106)</f>
        <v>0</v>
      </c>
      <c r="N101" s="234"/>
      <c r="O101" s="234">
        <f>SUM(O102:O106)</f>
        <v>122.73</v>
      </c>
      <c r="P101" s="234"/>
      <c r="Q101" s="234">
        <f>SUM(Q102:Q106)</f>
        <v>0</v>
      </c>
      <c r="R101" s="235"/>
      <c r="S101" s="235"/>
      <c r="T101" s="236"/>
      <c r="U101" s="230"/>
      <c r="V101" s="230">
        <f>SUM(V102:V106)</f>
        <v>231.36</v>
      </c>
      <c r="W101" s="230"/>
      <c r="X101" s="230"/>
      <c r="Y101" s="230"/>
      <c r="AG101" t="s">
        <v>162</v>
      </c>
    </row>
    <row r="102" spans="1:60" ht="22.5" outlineLevel="1" x14ac:dyDescent="0.2">
      <c r="A102" s="238">
        <v>12</v>
      </c>
      <c r="B102" s="239" t="s">
        <v>370</v>
      </c>
      <c r="C102" s="250" t="s">
        <v>371</v>
      </c>
      <c r="D102" s="240" t="s">
        <v>372</v>
      </c>
      <c r="E102" s="241">
        <v>783</v>
      </c>
      <c r="F102" s="242"/>
      <c r="G102" s="243">
        <f>ROUND(E102*F102,2)</f>
        <v>0</v>
      </c>
      <c r="H102" s="242"/>
      <c r="I102" s="243">
        <f>ROUND(E102*H102,2)</f>
        <v>0</v>
      </c>
      <c r="J102" s="242"/>
      <c r="K102" s="243">
        <f>ROUND(E102*J102,2)</f>
        <v>0</v>
      </c>
      <c r="L102" s="243">
        <v>21</v>
      </c>
      <c r="M102" s="243">
        <f>G102*(1+L102/100)</f>
        <v>0</v>
      </c>
      <c r="N102" s="241">
        <v>0.15673999999999999</v>
      </c>
      <c r="O102" s="241">
        <f>ROUND(E102*N102,2)</f>
        <v>122.73</v>
      </c>
      <c r="P102" s="241">
        <v>0</v>
      </c>
      <c r="Q102" s="241">
        <f>ROUND(E102*P102,2)</f>
        <v>0</v>
      </c>
      <c r="R102" s="243" t="s">
        <v>327</v>
      </c>
      <c r="S102" s="243" t="s">
        <v>166</v>
      </c>
      <c r="T102" s="244" t="s">
        <v>166</v>
      </c>
      <c r="U102" s="224">
        <v>0.29548000000000002</v>
      </c>
      <c r="V102" s="224">
        <f>ROUND(E102*U102,2)</f>
        <v>231.36</v>
      </c>
      <c r="W102" s="224"/>
      <c r="X102" s="224" t="s">
        <v>328</v>
      </c>
      <c r="Y102" s="224" t="s">
        <v>169</v>
      </c>
      <c r="Z102" s="210"/>
      <c r="AA102" s="210"/>
      <c r="AB102" s="210"/>
      <c r="AC102" s="210"/>
      <c r="AD102" s="210"/>
      <c r="AE102" s="210"/>
      <c r="AF102" s="210"/>
      <c r="AG102" s="210" t="s">
        <v>329</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21"/>
      <c r="B103" s="222"/>
      <c r="C103" s="260" t="s">
        <v>373</v>
      </c>
      <c r="D103" s="259"/>
      <c r="E103" s="259"/>
      <c r="F103" s="259"/>
      <c r="G103" s="259"/>
      <c r="H103" s="224"/>
      <c r="I103" s="224"/>
      <c r="J103" s="224"/>
      <c r="K103" s="224"/>
      <c r="L103" s="224"/>
      <c r="M103" s="224"/>
      <c r="N103" s="223"/>
      <c r="O103" s="223"/>
      <c r="P103" s="223"/>
      <c r="Q103" s="223"/>
      <c r="R103" s="224"/>
      <c r="S103" s="224"/>
      <c r="T103" s="224"/>
      <c r="U103" s="224"/>
      <c r="V103" s="224"/>
      <c r="W103" s="224"/>
      <c r="X103" s="224"/>
      <c r="Y103" s="224"/>
      <c r="Z103" s="210"/>
      <c r="AA103" s="210"/>
      <c r="AB103" s="210"/>
      <c r="AC103" s="210"/>
      <c r="AD103" s="210"/>
      <c r="AE103" s="210"/>
      <c r="AF103" s="210"/>
      <c r="AG103" s="210" t="s">
        <v>346</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21"/>
      <c r="B104" s="222"/>
      <c r="C104" s="252" t="s">
        <v>507</v>
      </c>
      <c r="D104" s="228"/>
      <c r="E104" s="229">
        <v>783</v>
      </c>
      <c r="F104" s="224"/>
      <c r="G104" s="224"/>
      <c r="H104" s="224"/>
      <c r="I104" s="224"/>
      <c r="J104" s="224"/>
      <c r="K104" s="224"/>
      <c r="L104" s="224"/>
      <c r="M104" s="224"/>
      <c r="N104" s="223"/>
      <c r="O104" s="223"/>
      <c r="P104" s="223"/>
      <c r="Q104" s="223"/>
      <c r="R104" s="224"/>
      <c r="S104" s="224"/>
      <c r="T104" s="224"/>
      <c r="U104" s="224"/>
      <c r="V104" s="224"/>
      <c r="W104" s="224"/>
      <c r="X104" s="224"/>
      <c r="Y104" s="224"/>
      <c r="Z104" s="210"/>
      <c r="AA104" s="210"/>
      <c r="AB104" s="210"/>
      <c r="AC104" s="210"/>
      <c r="AD104" s="210"/>
      <c r="AE104" s="210"/>
      <c r="AF104" s="210"/>
      <c r="AG104" s="210" t="s">
        <v>174</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21"/>
      <c r="B105" s="222"/>
      <c r="C105" s="252" t="s">
        <v>508</v>
      </c>
      <c r="D105" s="228"/>
      <c r="E105" s="229"/>
      <c r="F105" s="224"/>
      <c r="G105" s="224"/>
      <c r="H105" s="224"/>
      <c r="I105" s="224"/>
      <c r="J105" s="224"/>
      <c r="K105" s="224"/>
      <c r="L105" s="224"/>
      <c r="M105" s="224"/>
      <c r="N105" s="223"/>
      <c r="O105" s="223"/>
      <c r="P105" s="223"/>
      <c r="Q105" s="223"/>
      <c r="R105" s="224"/>
      <c r="S105" s="224"/>
      <c r="T105" s="224"/>
      <c r="U105" s="224"/>
      <c r="V105" s="224"/>
      <c r="W105" s="224"/>
      <c r="X105" s="224"/>
      <c r="Y105" s="224"/>
      <c r="Z105" s="210"/>
      <c r="AA105" s="210"/>
      <c r="AB105" s="210"/>
      <c r="AC105" s="210"/>
      <c r="AD105" s="210"/>
      <c r="AE105" s="210"/>
      <c r="AF105" s="210"/>
      <c r="AG105" s="210" t="s">
        <v>174</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21"/>
      <c r="B106" s="222"/>
      <c r="C106" s="253"/>
      <c r="D106" s="246"/>
      <c r="E106" s="246"/>
      <c r="F106" s="246"/>
      <c r="G106" s="246"/>
      <c r="H106" s="224"/>
      <c r="I106" s="224"/>
      <c r="J106" s="224"/>
      <c r="K106" s="224"/>
      <c r="L106" s="224"/>
      <c r="M106" s="224"/>
      <c r="N106" s="223"/>
      <c r="O106" s="223"/>
      <c r="P106" s="223"/>
      <c r="Q106" s="223"/>
      <c r="R106" s="224"/>
      <c r="S106" s="224"/>
      <c r="T106" s="224"/>
      <c r="U106" s="224"/>
      <c r="V106" s="224"/>
      <c r="W106" s="224"/>
      <c r="X106" s="224"/>
      <c r="Y106" s="224"/>
      <c r="Z106" s="210"/>
      <c r="AA106" s="210"/>
      <c r="AB106" s="210"/>
      <c r="AC106" s="210"/>
      <c r="AD106" s="210"/>
      <c r="AE106" s="210"/>
      <c r="AF106" s="210"/>
      <c r="AG106" s="210" t="s">
        <v>175</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31" t="s">
        <v>161</v>
      </c>
      <c r="B107" s="232" t="s">
        <v>120</v>
      </c>
      <c r="C107" s="249" t="s">
        <v>121</v>
      </c>
      <c r="D107" s="233"/>
      <c r="E107" s="234"/>
      <c r="F107" s="235"/>
      <c r="G107" s="235">
        <f>SUMIF(AG108:AG110,"&lt;&gt;NOR",G108:G110)</f>
        <v>0</v>
      </c>
      <c r="H107" s="235"/>
      <c r="I107" s="235">
        <f>SUM(I108:I110)</f>
        <v>0</v>
      </c>
      <c r="J107" s="235"/>
      <c r="K107" s="235">
        <f>SUM(K108:K110)</f>
        <v>0</v>
      </c>
      <c r="L107" s="235"/>
      <c r="M107" s="235">
        <f>SUM(M108:M110)</f>
        <v>0</v>
      </c>
      <c r="N107" s="234"/>
      <c r="O107" s="234">
        <f>SUM(O108:O110)</f>
        <v>0</v>
      </c>
      <c r="P107" s="234"/>
      <c r="Q107" s="234">
        <f>SUM(Q108:Q110)</f>
        <v>0</v>
      </c>
      <c r="R107" s="235"/>
      <c r="S107" s="235"/>
      <c r="T107" s="236"/>
      <c r="U107" s="230"/>
      <c r="V107" s="230">
        <f>SUM(V108:V110)</f>
        <v>30.1</v>
      </c>
      <c r="W107" s="230"/>
      <c r="X107" s="230"/>
      <c r="Y107" s="230"/>
      <c r="AG107" t="s">
        <v>162</v>
      </c>
    </row>
    <row r="108" spans="1:60" outlineLevel="1" x14ac:dyDescent="0.2">
      <c r="A108" s="238">
        <v>13</v>
      </c>
      <c r="B108" s="239" t="s">
        <v>395</v>
      </c>
      <c r="C108" s="250" t="s">
        <v>396</v>
      </c>
      <c r="D108" s="240" t="s">
        <v>397</v>
      </c>
      <c r="E108" s="241">
        <v>1881.3405499999999</v>
      </c>
      <c r="F108" s="242"/>
      <c r="G108" s="243">
        <f>ROUND(E108*F108,2)</f>
        <v>0</v>
      </c>
      <c r="H108" s="242"/>
      <c r="I108" s="243">
        <f>ROUND(E108*H108,2)</f>
        <v>0</v>
      </c>
      <c r="J108" s="242"/>
      <c r="K108" s="243">
        <f>ROUND(E108*J108,2)</f>
        <v>0</v>
      </c>
      <c r="L108" s="243">
        <v>21</v>
      </c>
      <c r="M108" s="243">
        <f>G108*(1+L108/100)</f>
        <v>0</v>
      </c>
      <c r="N108" s="241">
        <v>0</v>
      </c>
      <c r="O108" s="241">
        <f>ROUND(E108*N108,2)</f>
        <v>0</v>
      </c>
      <c r="P108" s="241">
        <v>0</v>
      </c>
      <c r="Q108" s="241">
        <f>ROUND(E108*P108,2)</f>
        <v>0</v>
      </c>
      <c r="R108" s="243" t="s">
        <v>327</v>
      </c>
      <c r="S108" s="243" t="s">
        <v>166</v>
      </c>
      <c r="T108" s="244" t="s">
        <v>166</v>
      </c>
      <c r="U108" s="224">
        <v>1.6E-2</v>
      </c>
      <c r="V108" s="224">
        <f>ROUND(E108*U108,2)</f>
        <v>30.1</v>
      </c>
      <c r="W108" s="224"/>
      <c r="X108" s="224" t="s">
        <v>398</v>
      </c>
      <c r="Y108" s="224" t="s">
        <v>169</v>
      </c>
      <c r="Z108" s="210"/>
      <c r="AA108" s="210"/>
      <c r="AB108" s="210"/>
      <c r="AC108" s="210"/>
      <c r="AD108" s="210"/>
      <c r="AE108" s="210"/>
      <c r="AF108" s="210"/>
      <c r="AG108" s="210" t="s">
        <v>399</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21"/>
      <c r="B109" s="222"/>
      <c r="C109" s="260" t="s">
        <v>400</v>
      </c>
      <c r="D109" s="259"/>
      <c r="E109" s="259"/>
      <c r="F109" s="259"/>
      <c r="G109" s="259"/>
      <c r="H109" s="224"/>
      <c r="I109" s="224"/>
      <c r="J109" s="224"/>
      <c r="K109" s="224"/>
      <c r="L109" s="224"/>
      <c r="M109" s="224"/>
      <c r="N109" s="223"/>
      <c r="O109" s="223"/>
      <c r="P109" s="223"/>
      <c r="Q109" s="223"/>
      <c r="R109" s="224"/>
      <c r="S109" s="224"/>
      <c r="T109" s="224"/>
      <c r="U109" s="224"/>
      <c r="V109" s="224"/>
      <c r="W109" s="224"/>
      <c r="X109" s="224"/>
      <c r="Y109" s="224"/>
      <c r="Z109" s="210"/>
      <c r="AA109" s="210"/>
      <c r="AB109" s="210"/>
      <c r="AC109" s="210"/>
      <c r="AD109" s="210"/>
      <c r="AE109" s="210"/>
      <c r="AF109" s="210"/>
      <c r="AG109" s="210" t="s">
        <v>346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21"/>
      <c r="B110" s="222"/>
      <c r="C110" s="253"/>
      <c r="D110" s="246"/>
      <c r="E110" s="246"/>
      <c r="F110" s="246"/>
      <c r="G110" s="246"/>
      <c r="H110" s="224"/>
      <c r="I110" s="224"/>
      <c r="J110" s="224"/>
      <c r="K110" s="224"/>
      <c r="L110" s="224"/>
      <c r="M110" s="224"/>
      <c r="N110" s="223"/>
      <c r="O110" s="223"/>
      <c r="P110" s="223"/>
      <c r="Q110" s="223"/>
      <c r="R110" s="224"/>
      <c r="S110" s="224"/>
      <c r="T110" s="224"/>
      <c r="U110" s="224"/>
      <c r="V110" s="224"/>
      <c r="W110" s="224"/>
      <c r="X110" s="224"/>
      <c r="Y110" s="224"/>
      <c r="Z110" s="210"/>
      <c r="AA110" s="210"/>
      <c r="AB110" s="210"/>
      <c r="AC110" s="210"/>
      <c r="AD110" s="210"/>
      <c r="AE110" s="210"/>
      <c r="AF110" s="210"/>
      <c r="AG110" s="210" t="s">
        <v>175</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x14ac:dyDescent="0.2">
      <c r="A111" s="231" t="s">
        <v>161</v>
      </c>
      <c r="B111" s="232" t="s">
        <v>122</v>
      </c>
      <c r="C111" s="249" t="s">
        <v>123</v>
      </c>
      <c r="D111" s="233"/>
      <c r="E111" s="234"/>
      <c r="F111" s="235"/>
      <c r="G111" s="235">
        <f>SUMIF(AG112:AG115,"&lt;&gt;NOR",G112:G115)</f>
        <v>0</v>
      </c>
      <c r="H111" s="235"/>
      <c r="I111" s="235">
        <f>SUM(I112:I115)</f>
        <v>0</v>
      </c>
      <c r="J111" s="235"/>
      <c r="K111" s="235">
        <f>SUM(K112:K115)</f>
        <v>0</v>
      </c>
      <c r="L111" s="235"/>
      <c r="M111" s="235">
        <f>SUM(M112:M115)</f>
        <v>0</v>
      </c>
      <c r="N111" s="234"/>
      <c r="O111" s="234">
        <f>SUM(O112:O115)</f>
        <v>0.01</v>
      </c>
      <c r="P111" s="234"/>
      <c r="Q111" s="234">
        <f>SUM(Q112:Q115)</f>
        <v>0</v>
      </c>
      <c r="R111" s="235"/>
      <c r="S111" s="235"/>
      <c r="T111" s="236"/>
      <c r="U111" s="230"/>
      <c r="V111" s="230">
        <f>SUM(V112:V115)</f>
        <v>13.2</v>
      </c>
      <c r="W111" s="230"/>
      <c r="X111" s="230"/>
      <c r="Y111" s="230"/>
      <c r="AG111" t="s">
        <v>162</v>
      </c>
    </row>
    <row r="112" spans="1:60" outlineLevel="1" x14ac:dyDescent="0.2">
      <c r="A112" s="238">
        <v>14</v>
      </c>
      <c r="B112" s="239" t="s">
        <v>509</v>
      </c>
      <c r="C112" s="250" t="s">
        <v>510</v>
      </c>
      <c r="D112" s="240" t="s">
        <v>326</v>
      </c>
      <c r="E112" s="241">
        <v>82.5</v>
      </c>
      <c r="F112" s="242"/>
      <c r="G112" s="243">
        <f>ROUND(E112*F112,2)</f>
        <v>0</v>
      </c>
      <c r="H112" s="242"/>
      <c r="I112" s="243">
        <f>ROUND(E112*H112,2)</f>
        <v>0</v>
      </c>
      <c r="J112" s="242"/>
      <c r="K112" s="243">
        <f>ROUND(E112*J112,2)</f>
        <v>0</v>
      </c>
      <c r="L112" s="243">
        <v>21</v>
      </c>
      <c r="M112" s="243">
        <f>G112*(1+L112/100)</f>
        <v>0</v>
      </c>
      <c r="N112" s="241">
        <v>1.7000000000000001E-4</v>
      </c>
      <c r="O112" s="241">
        <f>ROUND(E112*N112,2)</f>
        <v>0.01</v>
      </c>
      <c r="P112" s="241">
        <v>0</v>
      </c>
      <c r="Q112" s="241">
        <f>ROUND(E112*P112,2)</f>
        <v>0</v>
      </c>
      <c r="R112" s="243" t="s">
        <v>511</v>
      </c>
      <c r="S112" s="243" t="s">
        <v>166</v>
      </c>
      <c r="T112" s="244" t="s">
        <v>166</v>
      </c>
      <c r="U112" s="224">
        <v>0.16</v>
      </c>
      <c r="V112" s="224">
        <f>ROUND(E112*U112,2)</f>
        <v>13.2</v>
      </c>
      <c r="W112" s="224"/>
      <c r="X112" s="224" t="s">
        <v>328</v>
      </c>
      <c r="Y112" s="224" t="s">
        <v>169</v>
      </c>
      <c r="Z112" s="210"/>
      <c r="AA112" s="210"/>
      <c r="AB112" s="210"/>
      <c r="AC112" s="210"/>
      <c r="AD112" s="210"/>
      <c r="AE112" s="210"/>
      <c r="AF112" s="210"/>
      <c r="AG112" s="210" t="s">
        <v>329</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21"/>
      <c r="B113" s="222"/>
      <c r="C113" s="251" t="s">
        <v>512</v>
      </c>
      <c r="D113" s="245"/>
      <c r="E113" s="245"/>
      <c r="F113" s="245"/>
      <c r="G113" s="245"/>
      <c r="H113" s="224"/>
      <c r="I113" s="224"/>
      <c r="J113" s="224"/>
      <c r="K113" s="224"/>
      <c r="L113" s="224"/>
      <c r="M113" s="224"/>
      <c r="N113" s="223"/>
      <c r="O113" s="223"/>
      <c r="P113" s="223"/>
      <c r="Q113" s="223"/>
      <c r="R113" s="224"/>
      <c r="S113" s="224"/>
      <c r="T113" s="224"/>
      <c r="U113" s="224"/>
      <c r="V113" s="224"/>
      <c r="W113" s="224"/>
      <c r="X113" s="224"/>
      <c r="Y113" s="224"/>
      <c r="Z113" s="210"/>
      <c r="AA113" s="210"/>
      <c r="AB113" s="210"/>
      <c r="AC113" s="210"/>
      <c r="AD113" s="210"/>
      <c r="AE113" s="210"/>
      <c r="AF113" s="210"/>
      <c r="AG113" s="210" t="s">
        <v>172</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21"/>
      <c r="B114" s="222"/>
      <c r="C114" s="252" t="s">
        <v>513</v>
      </c>
      <c r="D114" s="228"/>
      <c r="E114" s="229">
        <v>82.5</v>
      </c>
      <c r="F114" s="224"/>
      <c r="G114" s="224"/>
      <c r="H114" s="224"/>
      <c r="I114" s="224"/>
      <c r="J114" s="224"/>
      <c r="K114" s="224"/>
      <c r="L114" s="224"/>
      <c r="M114" s="224"/>
      <c r="N114" s="223"/>
      <c r="O114" s="223"/>
      <c r="P114" s="223"/>
      <c r="Q114" s="223"/>
      <c r="R114" s="224"/>
      <c r="S114" s="224"/>
      <c r="T114" s="224"/>
      <c r="U114" s="224"/>
      <c r="V114" s="224"/>
      <c r="W114" s="224"/>
      <c r="X114" s="224"/>
      <c r="Y114" s="224"/>
      <c r="Z114" s="210"/>
      <c r="AA114" s="210"/>
      <c r="AB114" s="210"/>
      <c r="AC114" s="210"/>
      <c r="AD114" s="210"/>
      <c r="AE114" s="210"/>
      <c r="AF114" s="210"/>
      <c r="AG114" s="210" t="s">
        <v>174</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21"/>
      <c r="B115" s="222"/>
      <c r="C115" s="253"/>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0"/>
      <c r="AA115" s="210"/>
      <c r="AB115" s="210"/>
      <c r="AC115" s="210"/>
      <c r="AD115" s="210"/>
      <c r="AE115" s="210"/>
      <c r="AF115" s="210"/>
      <c r="AG115" s="210" t="s">
        <v>175</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x14ac:dyDescent="0.2">
      <c r="A116" s="3"/>
      <c r="B116" s="4"/>
      <c r="C116" s="255"/>
      <c r="D116" s="6"/>
      <c r="E116" s="3"/>
      <c r="F116" s="3"/>
      <c r="G116" s="3"/>
      <c r="H116" s="3"/>
      <c r="I116" s="3"/>
      <c r="J116" s="3"/>
      <c r="K116" s="3"/>
      <c r="L116" s="3"/>
      <c r="M116" s="3"/>
      <c r="N116" s="3"/>
      <c r="O116" s="3"/>
      <c r="P116" s="3"/>
      <c r="Q116" s="3"/>
      <c r="R116" s="3"/>
      <c r="S116" s="3"/>
      <c r="T116" s="3"/>
      <c r="U116" s="3"/>
      <c r="V116" s="3"/>
      <c r="W116" s="3"/>
      <c r="X116" s="3"/>
      <c r="Y116" s="3"/>
      <c r="AE116">
        <v>15</v>
      </c>
      <c r="AF116">
        <v>21</v>
      </c>
      <c r="AG116" t="s">
        <v>147</v>
      </c>
    </row>
    <row r="117" spans="1:60" x14ac:dyDescent="0.2">
      <c r="A117" s="216"/>
      <c r="B117" s="217" t="s">
        <v>29</v>
      </c>
      <c r="C117" s="256"/>
      <c r="D117" s="218"/>
      <c r="E117" s="219"/>
      <c r="F117" s="219"/>
      <c r="G117" s="237">
        <f>G8+G65+G72+G101+G107+G111</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241</v>
      </c>
    </row>
    <row r="118" spans="1:60" x14ac:dyDescent="0.2">
      <c r="C118" s="257"/>
      <c r="D118" s="10"/>
      <c r="AG118" t="s">
        <v>242</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kfRPbSJw75Jjg/wlB8AM2fjxiV94vvNe+X2ylpyrH2QEElOcuu1FV9DRD9QoSgRk3IkfcR2g+ugtwtXWJSdNw==" saltValue="RLPSWRQW+JPBW0z4D8kNMg==" spinCount="100000" sheet="1" formatRows="0"/>
  <mergeCells count="71">
    <mergeCell ref="C106:G106"/>
    <mergeCell ref="C109:G109"/>
    <mergeCell ref="C110:G110"/>
    <mergeCell ref="C113:G113"/>
    <mergeCell ref="C115:G115"/>
    <mergeCell ref="C87:G87"/>
    <mergeCell ref="C88:G88"/>
    <mergeCell ref="C91:G91"/>
    <mergeCell ref="C94:G94"/>
    <mergeCell ref="C100:G100"/>
    <mergeCell ref="C103:G103"/>
    <mergeCell ref="C71:G71"/>
    <mergeCell ref="C75:G75"/>
    <mergeCell ref="C80:G80"/>
    <mergeCell ref="C82:G82"/>
    <mergeCell ref="C84:G84"/>
    <mergeCell ref="C86:G86"/>
    <mergeCell ref="C60:G60"/>
    <mergeCell ref="C61:G61"/>
    <mergeCell ref="C62:G62"/>
    <mergeCell ref="C64:G64"/>
    <mergeCell ref="C67:G67"/>
    <mergeCell ref="C68:G68"/>
    <mergeCell ref="C54:G54"/>
    <mergeCell ref="C55:G55"/>
    <mergeCell ref="C56:G56"/>
    <mergeCell ref="C57:G57"/>
    <mergeCell ref="C58:G58"/>
    <mergeCell ref="C59:G59"/>
    <mergeCell ref="C48:G48"/>
    <mergeCell ref="C49:G49"/>
    <mergeCell ref="C50:G50"/>
    <mergeCell ref="C51:G51"/>
    <mergeCell ref="C52:G52"/>
    <mergeCell ref="C53:G53"/>
    <mergeCell ref="C40:G40"/>
    <mergeCell ref="C42:G42"/>
    <mergeCell ref="C44:G44"/>
    <mergeCell ref="C45:G45"/>
    <mergeCell ref="C46:G46"/>
    <mergeCell ref="C47:G47"/>
    <mergeCell ref="C34:G34"/>
    <mergeCell ref="C35:G35"/>
    <mergeCell ref="C36:G36"/>
    <mergeCell ref="C37:G37"/>
    <mergeCell ref="C38:G38"/>
    <mergeCell ref="C39:G39"/>
    <mergeCell ref="C28:G28"/>
    <mergeCell ref="C29:G29"/>
    <mergeCell ref="C30:G30"/>
    <mergeCell ref="C31:G31"/>
    <mergeCell ref="C32:G32"/>
    <mergeCell ref="C33:G33"/>
    <mergeCell ref="C22:G22"/>
    <mergeCell ref="C23:G23"/>
    <mergeCell ref="C24:G24"/>
    <mergeCell ref="C25:G25"/>
    <mergeCell ref="C26:G26"/>
    <mergeCell ref="C27:G27"/>
    <mergeCell ref="C14:G14"/>
    <mergeCell ref="C16:G16"/>
    <mergeCell ref="C18:G18"/>
    <mergeCell ref="C19:G19"/>
    <mergeCell ref="C20:G20"/>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A6CC-ECBA-4FC7-A2A5-646A785856E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65</v>
      </c>
      <c r="C4" s="202" t="s">
        <v>66</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124</v>
      </c>
      <c r="C8" s="249" t="s">
        <v>125</v>
      </c>
      <c r="D8" s="233"/>
      <c r="E8" s="234"/>
      <c r="F8" s="235"/>
      <c r="G8" s="235">
        <f>SUMIF(AG9:AG94,"&lt;&gt;NOR",G9:G94)</f>
        <v>0</v>
      </c>
      <c r="H8" s="235"/>
      <c r="I8" s="235">
        <f>SUM(I9:I94)</f>
        <v>0</v>
      </c>
      <c r="J8" s="235"/>
      <c r="K8" s="235">
        <f>SUM(K9:K94)</f>
        <v>0</v>
      </c>
      <c r="L8" s="235"/>
      <c r="M8" s="235">
        <f>SUM(M9:M94)</f>
        <v>0</v>
      </c>
      <c r="N8" s="234"/>
      <c r="O8" s="234">
        <f>SUM(O9:O94)</f>
        <v>1.39</v>
      </c>
      <c r="P8" s="234"/>
      <c r="Q8" s="234">
        <f>SUM(Q9:Q94)</f>
        <v>0</v>
      </c>
      <c r="R8" s="235"/>
      <c r="S8" s="235"/>
      <c r="T8" s="236"/>
      <c r="U8" s="230"/>
      <c r="V8" s="230">
        <f>SUM(V9:V94)</f>
        <v>328.39000000000004</v>
      </c>
      <c r="W8" s="230"/>
      <c r="X8" s="230"/>
      <c r="Y8" s="230"/>
      <c r="AG8" t="s">
        <v>162</v>
      </c>
    </row>
    <row r="9" spans="1:60" ht="22.5" outlineLevel="1" x14ac:dyDescent="0.2">
      <c r="A9" s="238">
        <v>1</v>
      </c>
      <c r="B9" s="239" t="s">
        <v>514</v>
      </c>
      <c r="C9" s="250" t="s">
        <v>515</v>
      </c>
      <c r="D9" s="240" t="s">
        <v>516</v>
      </c>
      <c r="E9" s="241">
        <v>8</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124</v>
      </c>
      <c r="S9" s="243" t="s">
        <v>166</v>
      </c>
      <c r="T9" s="244" t="s">
        <v>166</v>
      </c>
      <c r="U9" s="224">
        <v>1.76</v>
      </c>
      <c r="V9" s="224">
        <f>ROUND(E9*U9,2)</f>
        <v>14.08</v>
      </c>
      <c r="W9" s="224"/>
      <c r="X9" s="224" t="s">
        <v>328</v>
      </c>
      <c r="Y9" s="224" t="s">
        <v>169</v>
      </c>
      <c r="Z9" s="210"/>
      <c r="AA9" s="210"/>
      <c r="AB9" s="210"/>
      <c r="AC9" s="210"/>
      <c r="AD9" s="210"/>
      <c r="AE9" s="210"/>
      <c r="AF9" s="210"/>
      <c r="AG9" s="210" t="s">
        <v>329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2" t="s">
        <v>517</v>
      </c>
      <c r="D10" s="228"/>
      <c r="E10" s="229">
        <v>8</v>
      </c>
      <c r="F10" s="224"/>
      <c r="G10" s="224"/>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174</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3"/>
      <c r="D11" s="246"/>
      <c r="E11" s="246"/>
      <c r="F11" s="246"/>
      <c r="G11" s="246"/>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8">
        <v>2</v>
      </c>
      <c r="B12" s="239" t="s">
        <v>518</v>
      </c>
      <c r="C12" s="250" t="s">
        <v>519</v>
      </c>
      <c r="D12" s="240" t="s">
        <v>516</v>
      </c>
      <c r="E12" s="241">
        <v>144</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t="s">
        <v>124</v>
      </c>
      <c r="S12" s="243" t="s">
        <v>166</v>
      </c>
      <c r="T12" s="244" t="s">
        <v>166</v>
      </c>
      <c r="U12" s="224">
        <v>0.05</v>
      </c>
      <c r="V12" s="224">
        <f>ROUND(E12*U12,2)</f>
        <v>7.2</v>
      </c>
      <c r="W12" s="224"/>
      <c r="X12" s="224" t="s">
        <v>328</v>
      </c>
      <c r="Y12" s="224" t="s">
        <v>169</v>
      </c>
      <c r="Z12" s="210"/>
      <c r="AA12" s="210"/>
      <c r="AB12" s="210"/>
      <c r="AC12" s="210"/>
      <c r="AD12" s="210"/>
      <c r="AE12" s="210"/>
      <c r="AF12" s="210"/>
      <c r="AG12" s="210" t="s">
        <v>329</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21"/>
      <c r="B13" s="222"/>
      <c r="C13" s="252" t="s">
        <v>520</v>
      </c>
      <c r="D13" s="228"/>
      <c r="E13" s="229"/>
      <c r="F13" s="224"/>
      <c r="G13" s="224"/>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174</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21"/>
      <c r="B14" s="222"/>
      <c r="C14" s="252" t="s">
        <v>521</v>
      </c>
      <c r="D14" s="228"/>
      <c r="E14" s="229">
        <v>72</v>
      </c>
      <c r="F14" s="224"/>
      <c r="G14" s="224"/>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174</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21"/>
      <c r="B15" s="222"/>
      <c r="C15" s="252" t="s">
        <v>522</v>
      </c>
      <c r="D15" s="228"/>
      <c r="E15" s="229">
        <v>72</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8">
        <v>3</v>
      </c>
      <c r="B17" s="239" t="s">
        <v>523</v>
      </c>
      <c r="C17" s="250" t="s">
        <v>524</v>
      </c>
      <c r="D17" s="240" t="s">
        <v>516</v>
      </c>
      <c r="E17" s="241">
        <v>136</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t="s">
        <v>124</v>
      </c>
      <c r="S17" s="243" t="s">
        <v>166</v>
      </c>
      <c r="T17" s="244" t="s">
        <v>166</v>
      </c>
      <c r="U17" s="224">
        <v>0.08</v>
      </c>
      <c r="V17" s="224">
        <f>ROUND(E17*U17,2)</f>
        <v>10.88</v>
      </c>
      <c r="W17" s="224"/>
      <c r="X17" s="224" t="s">
        <v>328</v>
      </c>
      <c r="Y17" s="224" t="s">
        <v>169</v>
      </c>
      <c r="Z17" s="210"/>
      <c r="AA17" s="210"/>
      <c r="AB17" s="210"/>
      <c r="AC17" s="210"/>
      <c r="AD17" s="210"/>
      <c r="AE17" s="210"/>
      <c r="AF17" s="210"/>
      <c r="AG17" s="210" t="s">
        <v>329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2" t="s">
        <v>525</v>
      </c>
      <c r="D18" s="228"/>
      <c r="E18" s="229"/>
      <c r="F18" s="224"/>
      <c r="G18" s="224"/>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21"/>
      <c r="B19" s="222"/>
      <c r="C19" s="252" t="s">
        <v>526</v>
      </c>
      <c r="D19" s="228"/>
      <c r="E19" s="229">
        <v>68</v>
      </c>
      <c r="F19" s="224"/>
      <c r="G19" s="224"/>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174</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21"/>
      <c r="B20" s="222"/>
      <c r="C20" s="252" t="s">
        <v>527</v>
      </c>
      <c r="D20" s="228"/>
      <c r="E20" s="229">
        <v>68</v>
      </c>
      <c r="F20" s="224"/>
      <c r="G20" s="224"/>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174</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21"/>
      <c r="B21" s="222"/>
      <c r="C21" s="253"/>
      <c r="D21" s="246"/>
      <c r="E21" s="246"/>
      <c r="F21" s="246"/>
      <c r="G21" s="246"/>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38">
        <v>4</v>
      </c>
      <c r="B22" s="239" t="s">
        <v>528</v>
      </c>
      <c r="C22" s="250" t="s">
        <v>529</v>
      </c>
      <c r="D22" s="240" t="s">
        <v>516</v>
      </c>
      <c r="E22" s="241">
        <v>17</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t="s">
        <v>124</v>
      </c>
      <c r="S22" s="243" t="s">
        <v>166</v>
      </c>
      <c r="T22" s="244" t="s">
        <v>166</v>
      </c>
      <c r="U22" s="224">
        <v>0.24</v>
      </c>
      <c r="V22" s="224">
        <f>ROUND(E22*U22,2)</f>
        <v>4.08</v>
      </c>
      <c r="W22" s="224"/>
      <c r="X22" s="224" t="s">
        <v>328</v>
      </c>
      <c r="Y22" s="224" t="s">
        <v>169</v>
      </c>
      <c r="Z22" s="210"/>
      <c r="AA22" s="210"/>
      <c r="AB22" s="210"/>
      <c r="AC22" s="210"/>
      <c r="AD22" s="210"/>
      <c r="AE22" s="210"/>
      <c r="AF22" s="210"/>
      <c r="AG22" s="210" t="s">
        <v>329</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21"/>
      <c r="B23" s="222"/>
      <c r="C23" s="252" t="s">
        <v>530</v>
      </c>
      <c r="D23" s="228"/>
      <c r="E23" s="229">
        <v>17</v>
      </c>
      <c r="F23" s="224"/>
      <c r="G23" s="224"/>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174</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21"/>
      <c r="B24" s="222"/>
      <c r="C24" s="253"/>
      <c r="D24" s="246"/>
      <c r="E24" s="246"/>
      <c r="F24" s="246"/>
      <c r="G24" s="246"/>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8">
        <v>5</v>
      </c>
      <c r="B25" s="239" t="s">
        <v>531</v>
      </c>
      <c r="C25" s="250" t="s">
        <v>532</v>
      </c>
      <c r="D25" s="240" t="s">
        <v>516</v>
      </c>
      <c r="E25" s="241">
        <v>17</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t="s">
        <v>124</v>
      </c>
      <c r="S25" s="243" t="s">
        <v>166</v>
      </c>
      <c r="T25" s="244" t="s">
        <v>166</v>
      </c>
      <c r="U25" s="224">
        <v>3.42</v>
      </c>
      <c r="V25" s="224">
        <f>ROUND(E25*U25,2)</f>
        <v>58.14</v>
      </c>
      <c r="W25" s="224"/>
      <c r="X25" s="224" t="s">
        <v>328</v>
      </c>
      <c r="Y25" s="224" t="s">
        <v>169</v>
      </c>
      <c r="Z25" s="210"/>
      <c r="AA25" s="210"/>
      <c r="AB25" s="210"/>
      <c r="AC25" s="210"/>
      <c r="AD25" s="210"/>
      <c r="AE25" s="210"/>
      <c r="AF25" s="210"/>
      <c r="AG25" s="210" t="s">
        <v>329</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21"/>
      <c r="B26" s="222"/>
      <c r="C26" s="251" t="s">
        <v>533</v>
      </c>
      <c r="D26" s="245"/>
      <c r="E26" s="245"/>
      <c r="F26" s="245"/>
      <c r="G26" s="245"/>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21"/>
      <c r="B27" s="222"/>
      <c r="C27" s="263" t="s">
        <v>534</v>
      </c>
      <c r="D27" s="225"/>
      <c r="E27" s="226"/>
      <c r="F27" s="227"/>
      <c r="G27" s="227"/>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3" x14ac:dyDescent="0.2">
      <c r="A28" s="221"/>
      <c r="B28" s="222"/>
      <c r="C28" s="254" t="s">
        <v>535</v>
      </c>
      <c r="D28" s="248"/>
      <c r="E28" s="248"/>
      <c r="F28" s="248"/>
      <c r="G28" s="248"/>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47" t="str">
        <f>C28</f>
        <v>osazení sloupu do lože, jeho vycentrování a fixace, montáž světla ve slopu,výložníku,nulování sloupu, včetně nákladů na autojeřáb, 8m nad terén</v>
      </c>
      <c r="BB28" s="210"/>
      <c r="BC28" s="210"/>
      <c r="BD28" s="210"/>
      <c r="BE28" s="210"/>
      <c r="BF28" s="210"/>
      <c r="BG28" s="210"/>
      <c r="BH28" s="210"/>
    </row>
    <row r="29" spans="1:60" outlineLevel="2" x14ac:dyDescent="0.2">
      <c r="A29" s="221"/>
      <c r="B29" s="222"/>
      <c r="C29" s="252" t="s">
        <v>536</v>
      </c>
      <c r="D29" s="228"/>
      <c r="E29" s="229"/>
      <c r="F29" s="224"/>
      <c r="G29" s="224"/>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174</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21"/>
      <c r="B30" s="222"/>
      <c r="C30" s="252" t="s">
        <v>537</v>
      </c>
      <c r="D30" s="228"/>
      <c r="E30" s="229">
        <v>11</v>
      </c>
      <c r="F30" s="224"/>
      <c r="G30" s="224"/>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174</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21"/>
      <c r="B31" s="222"/>
      <c r="C31" s="252" t="s">
        <v>538</v>
      </c>
      <c r="D31" s="228"/>
      <c r="E31" s="229">
        <v>6</v>
      </c>
      <c r="F31" s="224"/>
      <c r="G31" s="224"/>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174</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21"/>
      <c r="B32" s="222"/>
      <c r="C32" s="253"/>
      <c r="D32" s="246"/>
      <c r="E32" s="246"/>
      <c r="F32" s="246"/>
      <c r="G32" s="246"/>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38">
        <v>6</v>
      </c>
      <c r="B33" s="239" t="s">
        <v>539</v>
      </c>
      <c r="C33" s="250" t="s">
        <v>540</v>
      </c>
      <c r="D33" s="240" t="s">
        <v>372</v>
      </c>
      <c r="E33" s="241">
        <v>557</v>
      </c>
      <c r="F33" s="242"/>
      <c r="G33" s="243">
        <f>ROUND(E33*F33,2)</f>
        <v>0</v>
      </c>
      <c r="H33" s="242"/>
      <c r="I33" s="243">
        <f>ROUND(E33*H33,2)</f>
        <v>0</v>
      </c>
      <c r="J33" s="242"/>
      <c r="K33" s="243">
        <f>ROUND(E33*J33,2)</f>
        <v>0</v>
      </c>
      <c r="L33" s="243">
        <v>21</v>
      </c>
      <c r="M33" s="243">
        <f>G33*(1+L33/100)</f>
        <v>0</v>
      </c>
      <c r="N33" s="241">
        <v>1.0499999999999999E-3</v>
      </c>
      <c r="O33" s="241">
        <f>ROUND(E33*N33,2)</f>
        <v>0.57999999999999996</v>
      </c>
      <c r="P33" s="241">
        <v>0</v>
      </c>
      <c r="Q33" s="241">
        <f>ROUND(E33*P33,2)</f>
        <v>0</v>
      </c>
      <c r="R33" s="243" t="s">
        <v>124</v>
      </c>
      <c r="S33" s="243" t="s">
        <v>166</v>
      </c>
      <c r="T33" s="244" t="s">
        <v>166</v>
      </c>
      <c r="U33" s="224">
        <v>0.18</v>
      </c>
      <c r="V33" s="224">
        <f>ROUND(E33*U33,2)</f>
        <v>100.26</v>
      </c>
      <c r="W33" s="224"/>
      <c r="X33" s="224" t="s">
        <v>328</v>
      </c>
      <c r="Y33" s="224" t="s">
        <v>169</v>
      </c>
      <c r="Z33" s="210"/>
      <c r="AA33" s="210"/>
      <c r="AB33" s="210"/>
      <c r="AC33" s="210"/>
      <c r="AD33" s="210"/>
      <c r="AE33" s="210"/>
      <c r="AF33" s="210"/>
      <c r="AG33" s="210" t="s">
        <v>329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21"/>
      <c r="B34" s="222"/>
      <c r="C34" s="251" t="s">
        <v>623</v>
      </c>
      <c r="D34" s="245"/>
      <c r="E34" s="245"/>
      <c r="F34" s="245"/>
      <c r="G34" s="245"/>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21"/>
      <c r="B35" s="222"/>
      <c r="C35" s="254" t="s">
        <v>541</v>
      </c>
      <c r="D35" s="248"/>
      <c r="E35" s="248"/>
      <c r="F35" s="248"/>
      <c r="G35" s="248"/>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21"/>
      <c r="B36" s="222"/>
      <c r="C36" s="252" t="s">
        <v>542</v>
      </c>
      <c r="D36" s="228"/>
      <c r="E36" s="229">
        <v>460</v>
      </c>
      <c r="F36" s="224"/>
      <c r="G36" s="224"/>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174</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21"/>
      <c r="B37" s="222"/>
      <c r="C37" s="252" t="s">
        <v>543</v>
      </c>
      <c r="D37" s="228"/>
      <c r="E37" s="229">
        <v>51</v>
      </c>
      <c r="F37" s="224"/>
      <c r="G37" s="224"/>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174</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21"/>
      <c r="B38" s="222"/>
      <c r="C38" s="252" t="s">
        <v>544</v>
      </c>
      <c r="D38" s="228"/>
      <c r="E38" s="229">
        <v>46</v>
      </c>
      <c r="F38" s="224"/>
      <c r="G38" s="224"/>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174</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21"/>
      <c r="B39" s="222"/>
      <c r="C39" s="253"/>
      <c r="D39" s="246"/>
      <c r="E39" s="246"/>
      <c r="F39" s="246"/>
      <c r="G39" s="246"/>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8">
        <v>7</v>
      </c>
      <c r="B40" s="239" t="s">
        <v>545</v>
      </c>
      <c r="C40" s="250" t="s">
        <v>546</v>
      </c>
      <c r="D40" s="240" t="s">
        <v>516</v>
      </c>
      <c r="E40" s="241">
        <v>41</v>
      </c>
      <c r="F40" s="242"/>
      <c r="G40" s="243">
        <f>ROUND(E40*F40,2)</f>
        <v>0</v>
      </c>
      <c r="H40" s="242"/>
      <c r="I40" s="243">
        <f>ROUND(E40*H40,2)</f>
        <v>0</v>
      </c>
      <c r="J40" s="242"/>
      <c r="K40" s="243">
        <f>ROUND(E40*J40,2)</f>
        <v>0</v>
      </c>
      <c r="L40" s="243">
        <v>21</v>
      </c>
      <c r="M40" s="243">
        <f>G40*(1+L40/100)</f>
        <v>0</v>
      </c>
      <c r="N40" s="241">
        <v>1.1E-4</v>
      </c>
      <c r="O40" s="241">
        <f>ROUND(E40*N40,2)</f>
        <v>0</v>
      </c>
      <c r="P40" s="241">
        <v>0</v>
      </c>
      <c r="Q40" s="241">
        <f>ROUND(E40*P40,2)</f>
        <v>0</v>
      </c>
      <c r="R40" s="243" t="s">
        <v>124</v>
      </c>
      <c r="S40" s="243" t="s">
        <v>166</v>
      </c>
      <c r="T40" s="244" t="s">
        <v>166</v>
      </c>
      <c r="U40" s="224">
        <v>0.24</v>
      </c>
      <c r="V40" s="224">
        <f>ROUND(E40*U40,2)</f>
        <v>9.84</v>
      </c>
      <c r="W40" s="224"/>
      <c r="X40" s="224" t="s">
        <v>328</v>
      </c>
      <c r="Y40" s="224" t="s">
        <v>169</v>
      </c>
      <c r="Z40" s="210"/>
      <c r="AA40" s="210"/>
      <c r="AB40" s="210"/>
      <c r="AC40" s="210"/>
      <c r="AD40" s="210"/>
      <c r="AE40" s="210"/>
      <c r="AF40" s="210"/>
      <c r="AG40" s="210" t="s">
        <v>329</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2" x14ac:dyDescent="0.2">
      <c r="A41" s="221"/>
      <c r="B41" s="222"/>
      <c r="C41" s="251" t="s">
        <v>547</v>
      </c>
      <c r="D41" s="245"/>
      <c r="E41" s="245"/>
      <c r="F41" s="245"/>
      <c r="G41" s="245"/>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172</v>
      </c>
      <c r="AH41" s="210"/>
      <c r="AI41" s="210"/>
      <c r="AJ41" s="210"/>
      <c r="AK41" s="210"/>
      <c r="AL41" s="210"/>
      <c r="AM41" s="210"/>
      <c r="AN41" s="210"/>
      <c r="AO41" s="210"/>
      <c r="AP41" s="210"/>
      <c r="AQ41" s="210"/>
      <c r="AR41" s="210"/>
      <c r="AS41" s="210"/>
      <c r="AT41" s="210"/>
      <c r="AU41" s="210"/>
      <c r="AV41" s="210"/>
      <c r="AW41" s="210"/>
      <c r="AX41" s="210"/>
      <c r="AY41" s="210"/>
      <c r="AZ41" s="210"/>
      <c r="BA41" s="247" t="str">
        <f>C41</f>
        <v>veškeré napojení hromosvodné, včetně izolace zemních spojů s dodávkou izolace, včetně napojení sloupů, včetně dokumentace provedení</v>
      </c>
      <c r="BB41" s="210"/>
      <c r="BC41" s="210"/>
      <c r="BD41" s="210"/>
      <c r="BE41" s="210"/>
      <c r="BF41" s="210"/>
      <c r="BG41" s="210"/>
      <c r="BH41" s="210"/>
    </row>
    <row r="42" spans="1:60" outlineLevel="2" x14ac:dyDescent="0.2">
      <c r="A42" s="221"/>
      <c r="B42" s="222"/>
      <c r="C42" s="252" t="s">
        <v>548</v>
      </c>
      <c r="D42" s="228"/>
      <c r="E42" s="229">
        <v>17</v>
      </c>
      <c r="F42" s="224"/>
      <c r="G42" s="224"/>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174</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21"/>
      <c r="B43" s="222"/>
      <c r="C43" s="252" t="s">
        <v>549</v>
      </c>
      <c r="D43" s="228"/>
      <c r="E43" s="229">
        <v>24</v>
      </c>
      <c r="F43" s="224"/>
      <c r="G43" s="224"/>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174</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21"/>
      <c r="B44" s="222"/>
      <c r="C44" s="253"/>
      <c r="D44" s="246"/>
      <c r="E44" s="246"/>
      <c r="F44" s="246"/>
      <c r="G44" s="246"/>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8">
        <v>8</v>
      </c>
      <c r="B45" s="239" t="s">
        <v>550</v>
      </c>
      <c r="C45" s="250" t="s">
        <v>551</v>
      </c>
      <c r="D45" s="240" t="s">
        <v>372</v>
      </c>
      <c r="E45" s="241">
        <v>224</v>
      </c>
      <c r="F45" s="242"/>
      <c r="G45" s="243">
        <f>ROUND(E45*F45,2)</f>
        <v>0</v>
      </c>
      <c r="H45" s="242"/>
      <c r="I45" s="243">
        <f>ROUND(E45*H45,2)</f>
        <v>0</v>
      </c>
      <c r="J45" s="242"/>
      <c r="K45" s="243">
        <f>ROUND(E45*J45,2)</f>
        <v>0</v>
      </c>
      <c r="L45" s="243">
        <v>21</v>
      </c>
      <c r="M45" s="243">
        <f>G45*(1+L45/100)</f>
        <v>0</v>
      </c>
      <c r="N45" s="241">
        <v>1.6000000000000001E-4</v>
      </c>
      <c r="O45" s="241">
        <f>ROUND(E45*N45,2)</f>
        <v>0.04</v>
      </c>
      <c r="P45" s="241">
        <v>0</v>
      </c>
      <c r="Q45" s="241">
        <f>ROUND(E45*P45,2)</f>
        <v>0</v>
      </c>
      <c r="R45" s="243" t="s">
        <v>124</v>
      </c>
      <c r="S45" s="243" t="s">
        <v>166</v>
      </c>
      <c r="T45" s="244" t="s">
        <v>166</v>
      </c>
      <c r="U45" s="224">
        <v>7.0000000000000007E-2</v>
      </c>
      <c r="V45" s="224">
        <f>ROUND(E45*U45,2)</f>
        <v>15.68</v>
      </c>
      <c r="W45" s="224"/>
      <c r="X45" s="224" t="s">
        <v>328</v>
      </c>
      <c r="Y45" s="224" t="s">
        <v>169</v>
      </c>
      <c r="Z45" s="210"/>
      <c r="AA45" s="210"/>
      <c r="AB45" s="210"/>
      <c r="AC45" s="210"/>
      <c r="AD45" s="210"/>
      <c r="AE45" s="210"/>
      <c r="AF45" s="210"/>
      <c r="AG45" s="210" t="s">
        <v>329</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21"/>
      <c r="B46" s="222"/>
      <c r="C46" s="252" t="s">
        <v>552</v>
      </c>
      <c r="D46" s="228"/>
      <c r="E46" s="229"/>
      <c r="F46" s="224"/>
      <c r="G46" s="224"/>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174</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21"/>
      <c r="B47" s="222"/>
      <c r="C47" s="252" t="s">
        <v>553</v>
      </c>
      <c r="D47" s="228"/>
      <c r="E47" s="229">
        <v>176</v>
      </c>
      <c r="F47" s="224"/>
      <c r="G47" s="224"/>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174</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21"/>
      <c r="B48" s="222"/>
      <c r="C48" s="252" t="s">
        <v>554</v>
      </c>
      <c r="D48" s="228"/>
      <c r="E48" s="229">
        <v>48</v>
      </c>
      <c r="F48" s="224"/>
      <c r="G48" s="224"/>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174</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21"/>
      <c r="B49" s="222"/>
      <c r="C49" s="253"/>
      <c r="D49" s="246"/>
      <c r="E49" s="246"/>
      <c r="F49" s="246"/>
      <c r="G49" s="246"/>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8">
        <v>9</v>
      </c>
      <c r="B50" s="239" t="s">
        <v>555</v>
      </c>
      <c r="C50" s="250" t="s">
        <v>556</v>
      </c>
      <c r="D50" s="240" t="s">
        <v>372</v>
      </c>
      <c r="E50" s="241">
        <v>557</v>
      </c>
      <c r="F50" s="242"/>
      <c r="G50" s="243">
        <f>ROUND(E50*F50,2)</f>
        <v>0</v>
      </c>
      <c r="H50" s="242"/>
      <c r="I50" s="243">
        <f>ROUND(E50*H50,2)</f>
        <v>0</v>
      </c>
      <c r="J50" s="242"/>
      <c r="K50" s="243">
        <f>ROUND(E50*J50,2)</f>
        <v>0</v>
      </c>
      <c r="L50" s="243">
        <v>21</v>
      </c>
      <c r="M50" s="243">
        <f>G50*(1+L50/100)</f>
        <v>0</v>
      </c>
      <c r="N50" s="241">
        <v>6.4000000000000005E-4</v>
      </c>
      <c r="O50" s="241">
        <f>ROUND(E50*N50,2)</f>
        <v>0.36</v>
      </c>
      <c r="P50" s="241">
        <v>0</v>
      </c>
      <c r="Q50" s="241">
        <f>ROUND(E50*P50,2)</f>
        <v>0</v>
      </c>
      <c r="R50" s="243" t="s">
        <v>124</v>
      </c>
      <c r="S50" s="243" t="s">
        <v>166</v>
      </c>
      <c r="T50" s="244" t="s">
        <v>166</v>
      </c>
      <c r="U50" s="224">
        <v>0.08</v>
      </c>
      <c r="V50" s="224">
        <f>ROUND(E50*U50,2)</f>
        <v>44.56</v>
      </c>
      <c r="W50" s="224"/>
      <c r="X50" s="224" t="s">
        <v>328</v>
      </c>
      <c r="Y50" s="224" t="s">
        <v>169</v>
      </c>
      <c r="Z50" s="210"/>
      <c r="AA50" s="210"/>
      <c r="AB50" s="210"/>
      <c r="AC50" s="210"/>
      <c r="AD50" s="210"/>
      <c r="AE50" s="210"/>
      <c r="AF50" s="210"/>
      <c r="AG50" s="210" t="s">
        <v>329</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21"/>
      <c r="B51" s="222"/>
      <c r="C51" s="251" t="s">
        <v>557</v>
      </c>
      <c r="D51" s="245"/>
      <c r="E51" s="245"/>
      <c r="F51" s="245"/>
      <c r="G51" s="245"/>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21"/>
      <c r="B52" s="222"/>
      <c r="C52" s="252" t="s">
        <v>542</v>
      </c>
      <c r="D52" s="228"/>
      <c r="E52" s="229">
        <v>460</v>
      </c>
      <c r="F52" s="224"/>
      <c r="G52" s="224"/>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174</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21"/>
      <c r="B53" s="222"/>
      <c r="C53" s="252" t="s">
        <v>543</v>
      </c>
      <c r="D53" s="228"/>
      <c r="E53" s="229">
        <v>51</v>
      </c>
      <c r="F53" s="224"/>
      <c r="G53" s="224"/>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174</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21"/>
      <c r="B54" s="222"/>
      <c r="C54" s="252" t="s">
        <v>544</v>
      </c>
      <c r="D54" s="228"/>
      <c r="E54" s="229">
        <v>46</v>
      </c>
      <c r="F54" s="224"/>
      <c r="G54" s="224"/>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174</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21"/>
      <c r="B55" s="222"/>
      <c r="C55" s="253"/>
      <c r="D55" s="246"/>
      <c r="E55" s="246"/>
      <c r="F55" s="246"/>
      <c r="G55" s="246"/>
      <c r="H55" s="224"/>
      <c r="I55" s="224"/>
      <c r="J55" s="224"/>
      <c r="K55" s="224"/>
      <c r="L55" s="224"/>
      <c r="M55" s="224"/>
      <c r="N55" s="223"/>
      <c r="O55" s="223"/>
      <c r="P55" s="223"/>
      <c r="Q55" s="223"/>
      <c r="R55" s="224"/>
      <c r="S55" s="224"/>
      <c r="T55" s="224"/>
      <c r="U55" s="224"/>
      <c r="V55" s="224"/>
      <c r="W55" s="224"/>
      <c r="X55" s="224"/>
      <c r="Y55" s="224"/>
      <c r="Z55" s="210"/>
      <c r="AA55" s="210"/>
      <c r="AB55" s="210"/>
      <c r="AC55" s="210"/>
      <c r="AD55" s="210"/>
      <c r="AE55" s="210"/>
      <c r="AF55" s="210"/>
      <c r="AG55" s="210" t="s">
        <v>175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8">
        <v>10</v>
      </c>
      <c r="B56" s="239" t="s">
        <v>558</v>
      </c>
      <c r="C56" s="250" t="s">
        <v>559</v>
      </c>
      <c r="D56" s="240" t="s">
        <v>516</v>
      </c>
      <c r="E56" s="241">
        <v>11</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c r="S56" s="243" t="s">
        <v>210</v>
      </c>
      <c r="T56" s="244" t="s">
        <v>167</v>
      </c>
      <c r="U56" s="224">
        <v>1.76</v>
      </c>
      <c r="V56" s="224">
        <f>ROUND(E56*U56,2)</f>
        <v>19.36</v>
      </c>
      <c r="W56" s="224"/>
      <c r="X56" s="224" t="s">
        <v>328</v>
      </c>
      <c r="Y56" s="224" t="s">
        <v>169</v>
      </c>
      <c r="Z56" s="210"/>
      <c r="AA56" s="210"/>
      <c r="AB56" s="210"/>
      <c r="AC56" s="210"/>
      <c r="AD56" s="210"/>
      <c r="AE56" s="210"/>
      <c r="AF56" s="210"/>
      <c r="AG56" s="210" t="s">
        <v>329</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2" x14ac:dyDescent="0.2">
      <c r="A57" s="221"/>
      <c r="B57" s="222"/>
      <c r="C57" s="252" t="s">
        <v>560</v>
      </c>
      <c r="D57" s="228"/>
      <c r="E57" s="229">
        <v>11</v>
      </c>
      <c r="F57" s="224"/>
      <c r="G57" s="224"/>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174</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21"/>
      <c r="B58" s="222"/>
      <c r="C58" s="253"/>
      <c r="D58" s="246"/>
      <c r="E58" s="246"/>
      <c r="F58" s="246"/>
      <c r="G58" s="246"/>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8">
        <v>11</v>
      </c>
      <c r="B59" s="239" t="s">
        <v>561</v>
      </c>
      <c r="C59" s="250" t="s">
        <v>562</v>
      </c>
      <c r="D59" s="240" t="s">
        <v>516</v>
      </c>
      <c r="E59" s="241">
        <v>6</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210</v>
      </c>
      <c r="T59" s="244" t="s">
        <v>167</v>
      </c>
      <c r="U59" s="224">
        <v>1.76</v>
      </c>
      <c r="V59" s="224">
        <f>ROUND(E59*U59,2)</f>
        <v>10.56</v>
      </c>
      <c r="W59" s="224"/>
      <c r="X59" s="224" t="s">
        <v>328</v>
      </c>
      <c r="Y59" s="224" t="s">
        <v>169</v>
      </c>
      <c r="Z59" s="210"/>
      <c r="AA59" s="210"/>
      <c r="AB59" s="210"/>
      <c r="AC59" s="210"/>
      <c r="AD59" s="210"/>
      <c r="AE59" s="210"/>
      <c r="AF59" s="210"/>
      <c r="AG59" s="210" t="s">
        <v>329</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2" x14ac:dyDescent="0.2">
      <c r="A60" s="221"/>
      <c r="B60" s="222"/>
      <c r="C60" s="252" t="s">
        <v>563</v>
      </c>
      <c r="D60" s="228"/>
      <c r="E60" s="229">
        <v>6</v>
      </c>
      <c r="F60" s="224"/>
      <c r="G60" s="224"/>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174</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21"/>
      <c r="B61" s="222"/>
      <c r="C61" s="253"/>
      <c r="D61" s="246"/>
      <c r="E61" s="246"/>
      <c r="F61" s="246"/>
      <c r="G61" s="246"/>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8">
        <v>12</v>
      </c>
      <c r="B62" s="239" t="s">
        <v>564</v>
      </c>
      <c r="C62" s="250" t="s">
        <v>565</v>
      </c>
      <c r="D62" s="240" t="s">
        <v>516</v>
      </c>
      <c r="E62" s="241">
        <v>12</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c r="S62" s="243" t="s">
        <v>210</v>
      </c>
      <c r="T62" s="244" t="s">
        <v>566</v>
      </c>
      <c r="U62" s="224">
        <v>1.17</v>
      </c>
      <c r="V62" s="224">
        <f>ROUND(E62*U62,2)</f>
        <v>14.04</v>
      </c>
      <c r="W62" s="224"/>
      <c r="X62" s="224" t="s">
        <v>328</v>
      </c>
      <c r="Y62" s="224" t="s">
        <v>169</v>
      </c>
      <c r="Z62" s="210"/>
      <c r="AA62" s="210"/>
      <c r="AB62" s="210"/>
      <c r="AC62" s="210"/>
      <c r="AD62" s="210"/>
      <c r="AE62" s="210"/>
      <c r="AF62" s="210"/>
      <c r="AG62" s="210" t="s">
        <v>329</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21"/>
      <c r="B63" s="222"/>
      <c r="C63" s="251" t="s">
        <v>567</v>
      </c>
      <c r="D63" s="245"/>
      <c r="E63" s="245"/>
      <c r="F63" s="245"/>
      <c r="G63" s="245"/>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21"/>
      <c r="B64" s="222"/>
      <c r="C64" s="252" t="s">
        <v>568</v>
      </c>
      <c r="D64" s="228"/>
      <c r="E64" s="229">
        <v>12</v>
      </c>
      <c r="F64" s="224"/>
      <c r="G64" s="224"/>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174</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21"/>
      <c r="B65" s="222"/>
      <c r="C65" s="253"/>
      <c r="D65" s="246"/>
      <c r="E65" s="246"/>
      <c r="F65" s="246"/>
      <c r="G65" s="246"/>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8">
        <v>13</v>
      </c>
      <c r="B66" s="239" t="s">
        <v>569</v>
      </c>
      <c r="C66" s="250" t="s">
        <v>570</v>
      </c>
      <c r="D66" s="240" t="s">
        <v>516</v>
      </c>
      <c r="E66" s="241">
        <v>6</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c r="S66" s="243" t="s">
        <v>210</v>
      </c>
      <c r="T66" s="244" t="s">
        <v>167</v>
      </c>
      <c r="U66" s="224">
        <v>1.17</v>
      </c>
      <c r="V66" s="224">
        <f>ROUND(E66*U66,2)</f>
        <v>7.02</v>
      </c>
      <c r="W66" s="224"/>
      <c r="X66" s="224" t="s">
        <v>328</v>
      </c>
      <c r="Y66" s="224" t="s">
        <v>169</v>
      </c>
      <c r="Z66" s="210"/>
      <c r="AA66" s="210"/>
      <c r="AB66" s="210"/>
      <c r="AC66" s="210"/>
      <c r="AD66" s="210"/>
      <c r="AE66" s="210"/>
      <c r="AF66" s="210"/>
      <c r="AG66" s="210" t="s">
        <v>329</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1" t="s">
        <v>571</v>
      </c>
      <c r="D67" s="245"/>
      <c r="E67" s="245"/>
      <c r="F67" s="245"/>
      <c r="G67" s="245"/>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21"/>
      <c r="B68" s="222"/>
      <c r="C68" s="252" t="s">
        <v>572</v>
      </c>
      <c r="D68" s="228"/>
      <c r="E68" s="229"/>
      <c r="F68" s="224"/>
      <c r="G68" s="224"/>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174</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21"/>
      <c r="B69" s="222"/>
      <c r="C69" s="252" t="s">
        <v>573</v>
      </c>
      <c r="D69" s="228"/>
      <c r="E69" s="229">
        <v>6</v>
      </c>
      <c r="F69" s="224"/>
      <c r="G69" s="224"/>
      <c r="H69" s="224"/>
      <c r="I69" s="224"/>
      <c r="J69" s="224"/>
      <c r="K69" s="224"/>
      <c r="L69" s="224"/>
      <c r="M69" s="224"/>
      <c r="N69" s="223"/>
      <c r="O69" s="223"/>
      <c r="P69" s="223"/>
      <c r="Q69" s="223"/>
      <c r="R69" s="224"/>
      <c r="S69" s="224"/>
      <c r="T69" s="224"/>
      <c r="U69" s="224"/>
      <c r="V69" s="224"/>
      <c r="W69" s="224"/>
      <c r="X69" s="224"/>
      <c r="Y69" s="224"/>
      <c r="Z69" s="210"/>
      <c r="AA69" s="210"/>
      <c r="AB69" s="210"/>
      <c r="AC69" s="210"/>
      <c r="AD69" s="210"/>
      <c r="AE69" s="210"/>
      <c r="AF69" s="210"/>
      <c r="AG69" s="210" t="s">
        <v>174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21"/>
      <c r="B70" s="222"/>
      <c r="C70" s="253"/>
      <c r="D70" s="246"/>
      <c r="E70" s="246"/>
      <c r="F70" s="246"/>
      <c r="G70" s="246"/>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8">
        <v>14</v>
      </c>
      <c r="B71" s="239" t="s">
        <v>574</v>
      </c>
      <c r="C71" s="250" t="s">
        <v>570</v>
      </c>
      <c r="D71" s="240" t="s">
        <v>516</v>
      </c>
      <c r="E71" s="241">
        <v>5</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210</v>
      </c>
      <c r="T71" s="244" t="s">
        <v>167</v>
      </c>
      <c r="U71" s="224">
        <v>1.17</v>
      </c>
      <c r="V71" s="224">
        <f>ROUND(E71*U71,2)</f>
        <v>5.85</v>
      </c>
      <c r="W71" s="224"/>
      <c r="X71" s="224" t="s">
        <v>328</v>
      </c>
      <c r="Y71" s="224" t="s">
        <v>169</v>
      </c>
      <c r="Z71" s="210"/>
      <c r="AA71" s="210"/>
      <c r="AB71" s="210"/>
      <c r="AC71" s="210"/>
      <c r="AD71" s="210"/>
      <c r="AE71" s="210"/>
      <c r="AF71" s="210"/>
      <c r="AG71" s="210" t="s">
        <v>329</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21"/>
      <c r="B72" s="222"/>
      <c r="C72" s="251" t="s">
        <v>571</v>
      </c>
      <c r="D72" s="245"/>
      <c r="E72" s="245"/>
      <c r="F72" s="245"/>
      <c r="G72" s="245"/>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21"/>
      <c r="B73" s="222"/>
      <c r="C73" s="252" t="s">
        <v>572</v>
      </c>
      <c r="D73" s="228"/>
      <c r="E73" s="229"/>
      <c r="F73" s="224"/>
      <c r="G73" s="224"/>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174</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21"/>
      <c r="B74" s="222"/>
      <c r="C74" s="252" t="s">
        <v>575</v>
      </c>
      <c r="D74" s="228"/>
      <c r="E74" s="229">
        <v>4</v>
      </c>
      <c r="F74" s="224"/>
      <c r="G74" s="224"/>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174</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3" x14ac:dyDescent="0.2">
      <c r="A75" s="221"/>
      <c r="B75" s="222"/>
      <c r="C75" s="252" t="s">
        <v>576</v>
      </c>
      <c r="D75" s="228"/>
      <c r="E75" s="229">
        <v>1</v>
      </c>
      <c r="F75" s="224"/>
      <c r="G75" s="224"/>
      <c r="H75" s="224"/>
      <c r="I75" s="224"/>
      <c r="J75" s="224"/>
      <c r="K75" s="224"/>
      <c r="L75" s="224"/>
      <c r="M75" s="224"/>
      <c r="N75" s="223"/>
      <c r="O75" s="223"/>
      <c r="P75" s="223"/>
      <c r="Q75" s="223"/>
      <c r="R75" s="224"/>
      <c r="S75" s="224"/>
      <c r="T75" s="224"/>
      <c r="U75" s="224"/>
      <c r="V75" s="224"/>
      <c r="W75" s="224"/>
      <c r="X75" s="224"/>
      <c r="Y75" s="224"/>
      <c r="Z75" s="210"/>
      <c r="AA75" s="210"/>
      <c r="AB75" s="210"/>
      <c r="AC75" s="210"/>
      <c r="AD75" s="210"/>
      <c r="AE75" s="210"/>
      <c r="AF75" s="210"/>
      <c r="AG75" s="210" t="s">
        <v>174</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21"/>
      <c r="B76" s="222"/>
      <c r="C76" s="253"/>
      <c r="D76" s="246"/>
      <c r="E76" s="246"/>
      <c r="F76" s="246"/>
      <c r="G76" s="246"/>
      <c r="H76" s="224"/>
      <c r="I76" s="224"/>
      <c r="J76" s="224"/>
      <c r="K76" s="224"/>
      <c r="L76" s="224"/>
      <c r="M76" s="224"/>
      <c r="N76" s="223"/>
      <c r="O76" s="223"/>
      <c r="P76" s="223"/>
      <c r="Q76" s="223"/>
      <c r="R76" s="224"/>
      <c r="S76" s="224"/>
      <c r="T76" s="224"/>
      <c r="U76" s="224"/>
      <c r="V76" s="224"/>
      <c r="W76" s="224"/>
      <c r="X76" s="224"/>
      <c r="Y76" s="224"/>
      <c r="Z76" s="210"/>
      <c r="AA76" s="210"/>
      <c r="AB76" s="210"/>
      <c r="AC76" s="210"/>
      <c r="AD76" s="210"/>
      <c r="AE76" s="210"/>
      <c r="AF76" s="210"/>
      <c r="AG76" s="210" t="s">
        <v>175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8">
        <v>15</v>
      </c>
      <c r="B77" s="239" t="s">
        <v>577</v>
      </c>
      <c r="C77" s="250" t="s">
        <v>578</v>
      </c>
      <c r="D77" s="240" t="s">
        <v>516</v>
      </c>
      <c r="E77" s="241">
        <v>6</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c r="S77" s="243" t="s">
        <v>210</v>
      </c>
      <c r="T77" s="244" t="s">
        <v>167</v>
      </c>
      <c r="U77" s="224">
        <v>1.1399999999999999</v>
      </c>
      <c r="V77" s="224">
        <f>ROUND(E77*U77,2)</f>
        <v>6.84</v>
      </c>
      <c r="W77" s="224"/>
      <c r="X77" s="224" t="s">
        <v>328</v>
      </c>
      <c r="Y77" s="224" t="s">
        <v>169</v>
      </c>
      <c r="Z77" s="210"/>
      <c r="AA77" s="210"/>
      <c r="AB77" s="210"/>
      <c r="AC77" s="210"/>
      <c r="AD77" s="210"/>
      <c r="AE77" s="210"/>
      <c r="AF77" s="210"/>
      <c r="AG77" s="210" t="s">
        <v>329</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21"/>
      <c r="B78" s="222"/>
      <c r="C78" s="251" t="s">
        <v>579</v>
      </c>
      <c r="D78" s="245"/>
      <c r="E78" s="245"/>
      <c r="F78" s="245"/>
      <c r="G78" s="245"/>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21"/>
      <c r="B79" s="222"/>
      <c r="C79" s="252" t="s">
        <v>580</v>
      </c>
      <c r="D79" s="228"/>
      <c r="E79" s="229">
        <v>6</v>
      </c>
      <c r="F79" s="224"/>
      <c r="G79" s="224"/>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174</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21"/>
      <c r="B80" s="222"/>
      <c r="C80" s="253"/>
      <c r="D80" s="246"/>
      <c r="E80" s="246"/>
      <c r="F80" s="246"/>
      <c r="G80" s="246"/>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8">
        <v>16</v>
      </c>
      <c r="B81" s="239" t="s">
        <v>581</v>
      </c>
      <c r="C81" s="250" t="s">
        <v>582</v>
      </c>
      <c r="D81" s="240" t="s">
        <v>222</v>
      </c>
      <c r="E81" s="241">
        <v>4</v>
      </c>
      <c r="F81" s="242"/>
      <c r="G81" s="243">
        <f>ROUND(E81*F81,2)</f>
        <v>0</v>
      </c>
      <c r="H81" s="242"/>
      <c r="I81" s="243">
        <f>ROUND(E81*H81,2)</f>
        <v>0</v>
      </c>
      <c r="J81" s="242"/>
      <c r="K81" s="243">
        <f>ROUND(E81*J81,2)</f>
        <v>0</v>
      </c>
      <c r="L81" s="243">
        <v>21</v>
      </c>
      <c r="M81" s="243">
        <f>G81*(1+L81/100)</f>
        <v>0</v>
      </c>
      <c r="N81" s="241">
        <v>0</v>
      </c>
      <c r="O81" s="241">
        <f>ROUND(E81*N81,2)</f>
        <v>0</v>
      </c>
      <c r="P81" s="241">
        <v>0</v>
      </c>
      <c r="Q81" s="241">
        <f>ROUND(E81*P81,2)</f>
        <v>0</v>
      </c>
      <c r="R81" s="243"/>
      <c r="S81" s="243" t="s">
        <v>166</v>
      </c>
      <c r="T81" s="244" t="s">
        <v>184</v>
      </c>
      <c r="U81" s="224">
        <v>0</v>
      </c>
      <c r="V81" s="224">
        <f>ROUND(E81*U81,2)</f>
        <v>0</v>
      </c>
      <c r="W81" s="224"/>
      <c r="X81" s="224" t="s">
        <v>168</v>
      </c>
      <c r="Y81" s="224" t="s">
        <v>169</v>
      </c>
      <c r="Z81" s="210"/>
      <c r="AA81" s="210"/>
      <c r="AB81" s="210"/>
      <c r="AC81" s="210"/>
      <c r="AD81" s="210"/>
      <c r="AE81" s="210"/>
      <c r="AF81" s="210"/>
      <c r="AG81" s="210" t="s">
        <v>170</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21"/>
      <c r="B82" s="222"/>
      <c r="C82" s="251" t="s">
        <v>583</v>
      </c>
      <c r="D82" s="245"/>
      <c r="E82" s="245"/>
      <c r="F82" s="245"/>
      <c r="G82" s="245"/>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172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21"/>
      <c r="B83" s="222"/>
      <c r="C83" s="254" t="s">
        <v>584</v>
      </c>
      <c r="D83" s="248"/>
      <c r="E83" s="248"/>
      <c r="F83" s="248"/>
      <c r="G83" s="248"/>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172</v>
      </c>
      <c r="AH83" s="210"/>
      <c r="AI83" s="210"/>
      <c r="AJ83" s="210"/>
      <c r="AK83" s="210"/>
      <c r="AL83" s="210"/>
      <c r="AM83" s="210"/>
      <c r="AN83" s="210"/>
      <c r="AO83" s="210"/>
      <c r="AP83" s="210"/>
      <c r="AQ83" s="210"/>
      <c r="AR83" s="210"/>
      <c r="AS83" s="210"/>
      <c r="AT83" s="210"/>
      <c r="AU83" s="210"/>
      <c r="AV83" s="210"/>
      <c r="AW83" s="210"/>
      <c r="AX83" s="210"/>
      <c r="AY83" s="210"/>
      <c r="AZ83" s="210"/>
      <c r="BA83" s="247" t="str">
        <f>C83</f>
        <v xml:space="preserve"> – všechny náklady na demontáž stávajícího zařízení se všemi pomocnými doplňujícími úpravami pro jeho likvidaci</v>
      </c>
      <c r="BB83" s="210"/>
      <c r="BC83" s="210"/>
      <c r="BD83" s="210"/>
      <c r="BE83" s="210"/>
      <c r="BF83" s="210"/>
      <c r="BG83" s="210"/>
      <c r="BH83" s="210"/>
    </row>
    <row r="84" spans="1:60" outlineLevel="3" x14ac:dyDescent="0.2">
      <c r="A84" s="221"/>
      <c r="B84" s="222"/>
      <c r="C84" s="254" t="s">
        <v>585</v>
      </c>
      <c r="D84" s="248"/>
      <c r="E84" s="248"/>
      <c r="F84" s="248"/>
      <c r="G84" s="248"/>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21"/>
      <c r="B85" s="222"/>
      <c r="C85" s="254" t="s">
        <v>586</v>
      </c>
      <c r="D85" s="248"/>
      <c r="E85" s="248"/>
      <c r="F85" s="248"/>
      <c r="G85" s="248"/>
      <c r="H85" s="224"/>
      <c r="I85" s="224"/>
      <c r="J85" s="224"/>
      <c r="K85" s="224"/>
      <c r="L85" s="224"/>
      <c r="M85" s="224"/>
      <c r="N85" s="223"/>
      <c r="O85" s="223"/>
      <c r="P85" s="223"/>
      <c r="Q85" s="223"/>
      <c r="R85" s="224"/>
      <c r="S85" s="224"/>
      <c r="T85" s="224"/>
      <c r="U85" s="224"/>
      <c r="V85" s="224"/>
      <c r="W85" s="224"/>
      <c r="X85" s="224"/>
      <c r="Y85" s="224"/>
      <c r="Z85" s="210"/>
      <c r="AA85" s="210"/>
      <c r="AB85" s="210"/>
      <c r="AC85" s="210"/>
      <c r="AD85" s="210"/>
      <c r="AE85" s="210"/>
      <c r="AF85" s="210"/>
      <c r="AG85" s="210" t="s">
        <v>172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21"/>
      <c r="B86" s="222"/>
      <c r="C86" s="254" t="s">
        <v>587</v>
      </c>
      <c r="D86" s="248"/>
      <c r="E86" s="248"/>
      <c r="F86" s="248"/>
      <c r="G86" s="248"/>
      <c r="H86" s="224"/>
      <c r="I86" s="224"/>
      <c r="J86" s="224"/>
      <c r="K86" s="224"/>
      <c r="L86" s="224"/>
      <c r="M86" s="224"/>
      <c r="N86" s="223"/>
      <c r="O86" s="223"/>
      <c r="P86" s="223"/>
      <c r="Q86" s="223"/>
      <c r="R86" s="224"/>
      <c r="S86" s="224"/>
      <c r="T86" s="224"/>
      <c r="U86" s="224"/>
      <c r="V86" s="224"/>
      <c r="W86" s="224"/>
      <c r="X86" s="224"/>
      <c r="Y86" s="224"/>
      <c r="Z86" s="210"/>
      <c r="AA86" s="210"/>
      <c r="AB86" s="210"/>
      <c r="AC86" s="210"/>
      <c r="AD86" s="210"/>
      <c r="AE86" s="210"/>
      <c r="AF86" s="210"/>
      <c r="AG86" s="210" t="s">
        <v>172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21"/>
      <c r="B87" s="222"/>
      <c r="C87" s="252" t="s">
        <v>588</v>
      </c>
      <c r="D87" s="228"/>
      <c r="E87" s="229">
        <v>4</v>
      </c>
      <c r="F87" s="224"/>
      <c r="G87" s="224"/>
      <c r="H87" s="224"/>
      <c r="I87" s="224"/>
      <c r="J87" s="224"/>
      <c r="K87" s="224"/>
      <c r="L87" s="224"/>
      <c r="M87" s="224"/>
      <c r="N87" s="223"/>
      <c r="O87" s="223"/>
      <c r="P87" s="223"/>
      <c r="Q87" s="223"/>
      <c r="R87" s="224"/>
      <c r="S87" s="224"/>
      <c r="T87" s="224"/>
      <c r="U87" s="224"/>
      <c r="V87" s="224"/>
      <c r="W87" s="224"/>
      <c r="X87" s="224"/>
      <c r="Y87" s="224"/>
      <c r="Z87" s="210"/>
      <c r="AA87" s="210"/>
      <c r="AB87" s="210"/>
      <c r="AC87" s="210"/>
      <c r="AD87" s="210"/>
      <c r="AE87" s="210"/>
      <c r="AF87" s="210"/>
      <c r="AG87" s="210" t="s">
        <v>174</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21"/>
      <c r="B88" s="222"/>
      <c r="C88" s="253"/>
      <c r="D88" s="246"/>
      <c r="E88" s="246"/>
      <c r="F88" s="246"/>
      <c r="G88" s="246"/>
      <c r="H88" s="224"/>
      <c r="I88" s="224"/>
      <c r="J88" s="224"/>
      <c r="K88" s="224"/>
      <c r="L88" s="224"/>
      <c r="M88" s="224"/>
      <c r="N88" s="223"/>
      <c r="O88" s="223"/>
      <c r="P88" s="223"/>
      <c r="Q88" s="223"/>
      <c r="R88" s="224"/>
      <c r="S88" s="224"/>
      <c r="T88" s="224"/>
      <c r="U88" s="224"/>
      <c r="V88" s="224"/>
      <c r="W88" s="224"/>
      <c r="X88" s="224"/>
      <c r="Y88" s="224"/>
      <c r="Z88" s="210"/>
      <c r="AA88" s="210"/>
      <c r="AB88" s="210"/>
      <c r="AC88" s="210"/>
      <c r="AD88" s="210"/>
      <c r="AE88" s="210"/>
      <c r="AF88" s="210"/>
      <c r="AG88" s="210" t="s">
        <v>175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45" outlineLevel="1" x14ac:dyDescent="0.2">
      <c r="A89" s="238">
        <v>17</v>
      </c>
      <c r="B89" s="239" t="s">
        <v>589</v>
      </c>
      <c r="C89" s="250" t="s">
        <v>590</v>
      </c>
      <c r="D89" s="240" t="s">
        <v>372</v>
      </c>
      <c r="E89" s="241">
        <v>557</v>
      </c>
      <c r="F89" s="242"/>
      <c r="G89" s="243">
        <f>ROUND(E89*F89,2)</f>
        <v>0</v>
      </c>
      <c r="H89" s="242"/>
      <c r="I89" s="243">
        <f>ROUND(E89*H89,2)</f>
        <v>0</v>
      </c>
      <c r="J89" s="242"/>
      <c r="K89" s="243">
        <f>ROUND(E89*J89,2)</f>
        <v>0</v>
      </c>
      <c r="L89" s="243">
        <v>21</v>
      </c>
      <c r="M89" s="243">
        <f>G89*(1+L89/100)</f>
        <v>0</v>
      </c>
      <c r="N89" s="241">
        <v>7.2999999999999996E-4</v>
      </c>
      <c r="O89" s="241">
        <f>ROUND(E89*N89,2)</f>
        <v>0.41</v>
      </c>
      <c r="P89" s="241">
        <v>0</v>
      </c>
      <c r="Q89" s="241">
        <f>ROUND(E89*P89,2)</f>
        <v>0</v>
      </c>
      <c r="R89" s="243" t="s">
        <v>440</v>
      </c>
      <c r="S89" s="243" t="s">
        <v>166</v>
      </c>
      <c r="T89" s="244" t="s">
        <v>166</v>
      </c>
      <c r="U89" s="224">
        <v>0</v>
      </c>
      <c r="V89" s="224">
        <f>ROUND(E89*U89,2)</f>
        <v>0</v>
      </c>
      <c r="W89" s="224"/>
      <c r="X89" s="224" t="s">
        <v>359</v>
      </c>
      <c r="Y89" s="224" t="s">
        <v>169</v>
      </c>
      <c r="Z89" s="210"/>
      <c r="AA89" s="210"/>
      <c r="AB89" s="210"/>
      <c r="AC89" s="210"/>
      <c r="AD89" s="210"/>
      <c r="AE89" s="210"/>
      <c r="AF89" s="210"/>
      <c r="AG89" s="210" t="s">
        <v>360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21"/>
      <c r="B90" s="222"/>
      <c r="C90" s="252" t="s">
        <v>591</v>
      </c>
      <c r="D90" s="228"/>
      <c r="E90" s="229"/>
      <c r="F90" s="224"/>
      <c r="G90" s="224"/>
      <c r="H90" s="224"/>
      <c r="I90" s="224"/>
      <c r="J90" s="224"/>
      <c r="K90" s="224"/>
      <c r="L90" s="224"/>
      <c r="M90" s="224"/>
      <c r="N90" s="223"/>
      <c r="O90" s="223"/>
      <c r="P90" s="223"/>
      <c r="Q90" s="223"/>
      <c r="R90" s="224"/>
      <c r="S90" s="224"/>
      <c r="T90" s="224"/>
      <c r="U90" s="224"/>
      <c r="V90" s="224"/>
      <c r="W90" s="224"/>
      <c r="X90" s="224"/>
      <c r="Y90" s="224"/>
      <c r="Z90" s="210"/>
      <c r="AA90" s="210"/>
      <c r="AB90" s="210"/>
      <c r="AC90" s="210"/>
      <c r="AD90" s="210"/>
      <c r="AE90" s="210"/>
      <c r="AF90" s="210"/>
      <c r="AG90" s="210" t="s">
        <v>174</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21"/>
      <c r="B91" s="222"/>
      <c r="C91" s="252" t="s">
        <v>542</v>
      </c>
      <c r="D91" s="228"/>
      <c r="E91" s="229">
        <v>460</v>
      </c>
      <c r="F91" s="224"/>
      <c r="G91" s="224"/>
      <c r="H91" s="224"/>
      <c r="I91" s="224"/>
      <c r="J91" s="224"/>
      <c r="K91" s="224"/>
      <c r="L91" s="224"/>
      <c r="M91" s="224"/>
      <c r="N91" s="223"/>
      <c r="O91" s="223"/>
      <c r="P91" s="223"/>
      <c r="Q91" s="223"/>
      <c r="R91" s="224"/>
      <c r="S91" s="224"/>
      <c r="T91" s="224"/>
      <c r="U91" s="224"/>
      <c r="V91" s="224"/>
      <c r="W91" s="224"/>
      <c r="X91" s="224"/>
      <c r="Y91" s="224"/>
      <c r="Z91" s="210"/>
      <c r="AA91" s="210"/>
      <c r="AB91" s="210"/>
      <c r="AC91" s="210"/>
      <c r="AD91" s="210"/>
      <c r="AE91" s="210"/>
      <c r="AF91" s="210"/>
      <c r="AG91" s="210" t="s">
        <v>174</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21"/>
      <c r="B92" s="222"/>
      <c r="C92" s="252" t="s">
        <v>543</v>
      </c>
      <c r="D92" s="228"/>
      <c r="E92" s="229">
        <v>51</v>
      </c>
      <c r="F92" s="224"/>
      <c r="G92" s="224"/>
      <c r="H92" s="224"/>
      <c r="I92" s="224"/>
      <c r="J92" s="224"/>
      <c r="K92" s="224"/>
      <c r="L92" s="224"/>
      <c r="M92" s="224"/>
      <c r="N92" s="223"/>
      <c r="O92" s="223"/>
      <c r="P92" s="223"/>
      <c r="Q92" s="223"/>
      <c r="R92" s="224"/>
      <c r="S92" s="224"/>
      <c r="T92" s="224"/>
      <c r="U92" s="224"/>
      <c r="V92" s="224"/>
      <c r="W92" s="224"/>
      <c r="X92" s="224"/>
      <c r="Y92" s="224"/>
      <c r="Z92" s="210"/>
      <c r="AA92" s="210"/>
      <c r="AB92" s="210"/>
      <c r="AC92" s="210"/>
      <c r="AD92" s="210"/>
      <c r="AE92" s="210"/>
      <c r="AF92" s="210"/>
      <c r="AG92" s="210" t="s">
        <v>174</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21"/>
      <c r="B93" s="222"/>
      <c r="C93" s="252" t="s">
        <v>544</v>
      </c>
      <c r="D93" s="228"/>
      <c r="E93" s="229">
        <v>46</v>
      </c>
      <c r="F93" s="224"/>
      <c r="G93" s="224"/>
      <c r="H93" s="224"/>
      <c r="I93" s="224"/>
      <c r="J93" s="224"/>
      <c r="K93" s="224"/>
      <c r="L93" s="224"/>
      <c r="M93" s="224"/>
      <c r="N93" s="223"/>
      <c r="O93" s="223"/>
      <c r="P93" s="223"/>
      <c r="Q93" s="223"/>
      <c r="R93" s="224"/>
      <c r="S93" s="224"/>
      <c r="T93" s="224"/>
      <c r="U93" s="224"/>
      <c r="V93" s="224"/>
      <c r="W93" s="224"/>
      <c r="X93" s="224"/>
      <c r="Y93" s="224"/>
      <c r="Z93" s="210"/>
      <c r="AA93" s="210"/>
      <c r="AB93" s="210"/>
      <c r="AC93" s="210"/>
      <c r="AD93" s="210"/>
      <c r="AE93" s="210"/>
      <c r="AF93" s="210"/>
      <c r="AG93" s="210" t="s">
        <v>174</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21"/>
      <c r="B94" s="222"/>
      <c r="C94" s="253"/>
      <c r="D94" s="246"/>
      <c r="E94" s="246"/>
      <c r="F94" s="246"/>
      <c r="G94" s="246"/>
      <c r="H94" s="224"/>
      <c r="I94" s="224"/>
      <c r="J94" s="224"/>
      <c r="K94" s="224"/>
      <c r="L94" s="224"/>
      <c r="M94" s="224"/>
      <c r="N94" s="223"/>
      <c r="O94" s="223"/>
      <c r="P94" s="223"/>
      <c r="Q94" s="223"/>
      <c r="R94" s="224"/>
      <c r="S94" s="224"/>
      <c r="T94" s="224"/>
      <c r="U94" s="224"/>
      <c r="V94" s="224"/>
      <c r="W94" s="224"/>
      <c r="X94" s="224"/>
      <c r="Y94" s="224"/>
      <c r="Z94" s="210"/>
      <c r="AA94" s="210"/>
      <c r="AB94" s="210"/>
      <c r="AC94" s="210"/>
      <c r="AD94" s="210"/>
      <c r="AE94" s="210"/>
      <c r="AF94" s="210"/>
      <c r="AG94" s="210" t="s">
        <v>175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x14ac:dyDescent="0.2">
      <c r="A95" s="231" t="s">
        <v>161</v>
      </c>
      <c r="B95" s="232" t="s">
        <v>126</v>
      </c>
      <c r="C95" s="249" t="s">
        <v>127</v>
      </c>
      <c r="D95" s="233"/>
      <c r="E95" s="234"/>
      <c r="F95" s="235"/>
      <c r="G95" s="235">
        <f>SUMIF(AG96:AG102,"&lt;&gt;NOR",G96:G102)</f>
        <v>0</v>
      </c>
      <c r="H95" s="235"/>
      <c r="I95" s="235">
        <f>SUM(I96:I102)</f>
        <v>0</v>
      </c>
      <c r="J95" s="235"/>
      <c r="K95" s="235">
        <f>SUM(K96:K102)</f>
        <v>0</v>
      </c>
      <c r="L95" s="235"/>
      <c r="M95" s="235">
        <f>SUM(M96:M102)</f>
        <v>0</v>
      </c>
      <c r="N95" s="234"/>
      <c r="O95" s="234">
        <f>SUM(O96:O102)</f>
        <v>0</v>
      </c>
      <c r="P95" s="234"/>
      <c r="Q95" s="234">
        <f>SUM(Q96:Q102)</f>
        <v>0</v>
      </c>
      <c r="R95" s="235"/>
      <c r="S95" s="235"/>
      <c r="T95" s="236"/>
      <c r="U95" s="230"/>
      <c r="V95" s="230">
        <f>SUM(V96:V102)</f>
        <v>1.85</v>
      </c>
      <c r="W95" s="230"/>
      <c r="X95" s="230"/>
      <c r="Y95" s="230"/>
      <c r="AG95" t="s">
        <v>162</v>
      </c>
    </row>
    <row r="96" spans="1:60" outlineLevel="1" x14ac:dyDescent="0.2">
      <c r="A96" s="238">
        <v>18</v>
      </c>
      <c r="B96" s="239" t="s">
        <v>592</v>
      </c>
      <c r="C96" s="250" t="s">
        <v>593</v>
      </c>
      <c r="D96" s="240" t="s">
        <v>516</v>
      </c>
      <c r="E96" s="241">
        <v>17</v>
      </c>
      <c r="F96" s="242"/>
      <c r="G96" s="243">
        <f>ROUND(E96*F96,2)</f>
        <v>0</v>
      </c>
      <c r="H96" s="242"/>
      <c r="I96" s="243">
        <f>ROUND(E96*H96,2)</f>
        <v>0</v>
      </c>
      <c r="J96" s="242"/>
      <c r="K96" s="243">
        <f>ROUND(E96*J96,2)</f>
        <v>0</v>
      </c>
      <c r="L96" s="243">
        <v>21</v>
      </c>
      <c r="M96" s="243">
        <f>G96*(1+L96/100)</f>
        <v>0</v>
      </c>
      <c r="N96" s="241">
        <v>0</v>
      </c>
      <c r="O96" s="241">
        <f>ROUND(E96*N96,2)</f>
        <v>0</v>
      </c>
      <c r="P96" s="241">
        <v>0</v>
      </c>
      <c r="Q96" s="241">
        <f>ROUND(E96*P96,2)</f>
        <v>0</v>
      </c>
      <c r="R96" s="243"/>
      <c r="S96" s="243" t="s">
        <v>166</v>
      </c>
      <c r="T96" s="244" t="s">
        <v>166</v>
      </c>
      <c r="U96" s="224">
        <v>0.05</v>
      </c>
      <c r="V96" s="224">
        <f>ROUND(E96*U96,2)</f>
        <v>0.85</v>
      </c>
      <c r="W96" s="224"/>
      <c r="X96" s="224" t="s">
        <v>328</v>
      </c>
      <c r="Y96" s="224" t="s">
        <v>169</v>
      </c>
      <c r="Z96" s="210"/>
      <c r="AA96" s="210"/>
      <c r="AB96" s="210"/>
      <c r="AC96" s="210"/>
      <c r="AD96" s="210"/>
      <c r="AE96" s="210"/>
      <c r="AF96" s="210"/>
      <c r="AG96" s="210" t="s">
        <v>329</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21"/>
      <c r="B97" s="222"/>
      <c r="C97" s="252" t="s">
        <v>594</v>
      </c>
      <c r="D97" s="228"/>
      <c r="E97" s="229">
        <v>17</v>
      </c>
      <c r="F97" s="224"/>
      <c r="G97" s="224"/>
      <c r="H97" s="224"/>
      <c r="I97" s="224"/>
      <c r="J97" s="224"/>
      <c r="K97" s="224"/>
      <c r="L97" s="224"/>
      <c r="M97" s="224"/>
      <c r="N97" s="223"/>
      <c r="O97" s="223"/>
      <c r="P97" s="223"/>
      <c r="Q97" s="223"/>
      <c r="R97" s="224"/>
      <c r="S97" s="224"/>
      <c r="T97" s="224"/>
      <c r="U97" s="224"/>
      <c r="V97" s="224"/>
      <c r="W97" s="224"/>
      <c r="X97" s="224"/>
      <c r="Y97" s="224"/>
      <c r="Z97" s="210"/>
      <c r="AA97" s="210"/>
      <c r="AB97" s="210"/>
      <c r="AC97" s="210"/>
      <c r="AD97" s="210"/>
      <c r="AE97" s="210"/>
      <c r="AF97" s="210"/>
      <c r="AG97" s="210" t="s">
        <v>174</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21"/>
      <c r="B98" s="222"/>
      <c r="C98" s="253"/>
      <c r="D98" s="246"/>
      <c r="E98" s="246"/>
      <c r="F98" s="246"/>
      <c r="G98" s="246"/>
      <c r="H98" s="224"/>
      <c r="I98" s="224"/>
      <c r="J98" s="224"/>
      <c r="K98" s="224"/>
      <c r="L98" s="224"/>
      <c r="M98" s="224"/>
      <c r="N98" s="223"/>
      <c r="O98" s="223"/>
      <c r="P98" s="223"/>
      <c r="Q98" s="223"/>
      <c r="R98" s="224"/>
      <c r="S98" s="224"/>
      <c r="T98" s="224"/>
      <c r="U98" s="224"/>
      <c r="V98" s="224"/>
      <c r="W98" s="224"/>
      <c r="X98" s="224"/>
      <c r="Y98" s="224"/>
      <c r="Z98" s="210"/>
      <c r="AA98" s="210"/>
      <c r="AB98" s="210"/>
      <c r="AC98" s="210"/>
      <c r="AD98" s="210"/>
      <c r="AE98" s="210"/>
      <c r="AF98" s="210"/>
      <c r="AG98" s="210" t="s">
        <v>175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8">
        <v>19</v>
      </c>
      <c r="B99" s="239" t="s">
        <v>595</v>
      </c>
      <c r="C99" s="250" t="s">
        <v>596</v>
      </c>
      <c r="D99" s="240" t="s">
        <v>597</v>
      </c>
      <c r="E99" s="241">
        <v>1</v>
      </c>
      <c r="F99" s="242"/>
      <c r="G99" s="243">
        <f>ROUND(E99*F99,2)</f>
        <v>0</v>
      </c>
      <c r="H99" s="242"/>
      <c r="I99" s="243">
        <f>ROUND(E99*H99,2)</f>
        <v>0</v>
      </c>
      <c r="J99" s="242"/>
      <c r="K99" s="243">
        <f>ROUND(E99*J99,2)</f>
        <v>0</v>
      </c>
      <c r="L99" s="243">
        <v>21</v>
      </c>
      <c r="M99" s="243">
        <f>G99*(1+L99/100)</f>
        <v>0</v>
      </c>
      <c r="N99" s="241">
        <v>0</v>
      </c>
      <c r="O99" s="241">
        <f>ROUND(E99*N99,2)</f>
        <v>0</v>
      </c>
      <c r="P99" s="241">
        <v>0</v>
      </c>
      <c r="Q99" s="241">
        <f>ROUND(E99*P99,2)</f>
        <v>0</v>
      </c>
      <c r="R99" s="243"/>
      <c r="S99" s="243" t="s">
        <v>210</v>
      </c>
      <c r="T99" s="244" t="s">
        <v>167</v>
      </c>
      <c r="U99" s="224">
        <v>1</v>
      </c>
      <c r="V99" s="224">
        <f>ROUND(E99*U99,2)</f>
        <v>1</v>
      </c>
      <c r="W99" s="224"/>
      <c r="X99" s="224" t="s">
        <v>328</v>
      </c>
      <c r="Y99" s="224" t="s">
        <v>169</v>
      </c>
      <c r="Z99" s="210"/>
      <c r="AA99" s="210"/>
      <c r="AB99" s="210"/>
      <c r="AC99" s="210"/>
      <c r="AD99" s="210"/>
      <c r="AE99" s="210"/>
      <c r="AF99" s="210"/>
      <c r="AG99" s="210" t="s">
        <v>329</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21"/>
      <c r="B100" s="222"/>
      <c r="C100" s="251" t="s">
        <v>598</v>
      </c>
      <c r="D100" s="245"/>
      <c r="E100" s="245"/>
      <c r="F100" s="245"/>
      <c r="G100" s="245"/>
      <c r="H100" s="224"/>
      <c r="I100" s="224"/>
      <c r="J100" s="224"/>
      <c r="K100" s="224"/>
      <c r="L100" s="224"/>
      <c r="M100" s="224"/>
      <c r="N100" s="223"/>
      <c r="O100" s="223"/>
      <c r="P100" s="223"/>
      <c r="Q100" s="223"/>
      <c r="R100" s="224"/>
      <c r="S100" s="224"/>
      <c r="T100" s="224"/>
      <c r="U100" s="224"/>
      <c r="V100" s="224"/>
      <c r="W100" s="224"/>
      <c r="X100" s="224"/>
      <c r="Y100" s="224"/>
      <c r="Z100" s="210"/>
      <c r="AA100" s="210"/>
      <c r="AB100" s="210"/>
      <c r="AC100" s="210"/>
      <c r="AD100" s="210"/>
      <c r="AE100" s="210"/>
      <c r="AF100" s="210"/>
      <c r="AG100" s="210" t="s">
        <v>172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21"/>
      <c r="B101" s="222"/>
      <c r="C101" s="252" t="s">
        <v>98</v>
      </c>
      <c r="D101" s="228"/>
      <c r="E101" s="229">
        <v>1</v>
      </c>
      <c r="F101" s="224"/>
      <c r="G101" s="224"/>
      <c r="H101" s="224"/>
      <c r="I101" s="224"/>
      <c r="J101" s="224"/>
      <c r="K101" s="224"/>
      <c r="L101" s="224"/>
      <c r="M101" s="224"/>
      <c r="N101" s="223"/>
      <c r="O101" s="223"/>
      <c r="P101" s="223"/>
      <c r="Q101" s="223"/>
      <c r="R101" s="224"/>
      <c r="S101" s="224"/>
      <c r="T101" s="224"/>
      <c r="U101" s="224"/>
      <c r="V101" s="224"/>
      <c r="W101" s="224"/>
      <c r="X101" s="224"/>
      <c r="Y101" s="224"/>
      <c r="Z101" s="210"/>
      <c r="AA101" s="210"/>
      <c r="AB101" s="210"/>
      <c r="AC101" s="210"/>
      <c r="AD101" s="210"/>
      <c r="AE101" s="210"/>
      <c r="AF101" s="210"/>
      <c r="AG101" s="210" t="s">
        <v>174</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21"/>
      <c r="B102" s="222"/>
      <c r="C102" s="253"/>
      <c r="D102" s="246"/>
      <c r="E102" s="246"/>
      <c r="F102" s="246"/>
      <c r="G102" s="246"/>
      <c r="H102" s="224"/>
      <c r="I102" s="224"/>
      <c r="J102" s="224"/>
      <c r="K102" s="224"/>
      <c r="L102" s="224"/>
      <c r="M102" s="224"/>
      <c r="N102" s="223"/>
      <c r="O102" s="223"/>
      <c r="P102" s="223"/>
      <c r="Q102" s="223"/>
      <c r="R102" s="224"/>
      <c r="S102" s="224"/>
      <c r="T102" s="224"/>
      <c r="U102" s="224"/>
      <c r="V102" s="224"/>
      <c r="W102" s="224"/>
      <c r="X102" s="224"/>
      <c r="Y102" s="224"/>
      <c r="Z102" s="210"/>
      <c r="AA102" s="210"/>
      <c r="AB102" s="210"/>
      <c r="AC102" s="210"/>
      <c r="AD102" s="210"/>
      <c r="AE102" s="210"/>
      <c r="AF102" s="210"/>
      <c r="AG102" s="210" t="s">
        <v>175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31" t="s">
        <v>161</v>
      </c>
      <c r="B103" s="232" t="s">
        <v>128</v>
      </c>
      <c r="C103" s="249" t="s">
        <v>129</v>
      </c>
      <c r="D103" s="233"/>
      <c r="E103" s="234"/>
      <c r="F103" s="235"/>
      <c r="G103" s="235">
        <f>SUMIF(AG104:AG131,"&lt;&gt;NOR",G104:G131)</f>
        <v>0</v>
      </c>
      <c r="H103" s="235"/>
      <c r="I103" s="235">
        <f>SUM(I104:I131)</f>
        <v>0</v>
      </c>
      <c r="J103" s="235"/>
      <c r="K103" s="235">
        <f>SUM(K104:K131)</f>
        <v>0</v>
      </c>
      <c r="L103" s="235"/>
      <c r="M103" s="235">
        <f>SUM(M104:M131)</f>
        <v>0</v>
      </c>
      <c r="N103" s="234"/>
      <c r="O103" s="234">
        <f>SUM(O104:O131)</f>
        <v>65.3</v>
      </c>
      <c r="P103" s="234"/>
      <c r="Q103" s="234">
        <f>SUM(Q104:Q131)</f>
        <v>0</v>
      </c>
      <c r="R103" s="235"/>
      <c r="S103" s="235"/>
      <c r="T103" s="236"/>
      <c r="U103" s="230"/>
      <c r="V103" s="230">
        <f>SUM(V104:V131)</f>
        <v>843.89999999999986</v>
      </c>
      <c r="W103" s="230"/>
      <c r="X103" s="230"/>
      <c r="Y103" s="230"/>
      <c r="AG103" t="s">
        <v>162</v>
      </c>
    </row>
    <row r="104" spans="1:60" outlineLevel="1" x14ac:dyDescent="0.2">
      <c r="A104" s="238">
        <v>20</v>
      </c>
      <c r="B104" s="239" t="s">
        <v>599</v>
      </c>
      <c r="C104" s="250" t="s">
        <v>600</v>
      </c>
      <c r="D104" s="240" t="s">
        <v>601</v>
      </c>
      <c r="E104" s="241">
        <v>0.46</v>
      </c>
      <c r="F104" s="242"/>
      <c r="G104" s="243">
        <f>ROUND(E104*F104,2)</f>
        <v>0</v>
      </c>
      <c r="H104" s="242"/>
      <c r="I104" s="243">
        <f>ROUND(E104*H104,2)</f>
        <v>0</v>
      </c>
      <c r="J104" s="242"/>
      <c r="K104" s="243">
        <f>ROUND(E104*J104,2)</f>
        <v>0</v>
      </c>
      <c r="L104" s="243">
        <v>21</v>
      </c>
      <c r="M104" s="243">
        <f>G104*(1+L104/100)</f>
        <v>0</v>
      </c>
      <c r="N104" s="241">
        <v>1.124E-2</v>
      </c>
      <c r="O104" s="241">
        <f>ROUND(E104*N104,2)</f>
        <v>0.01</v>
      </c>
      <c r="P104" s="241">
        <v>0</v>
      </c>
      <c r="Q104" s="241">
        <f>ROUND(E104*P104,2)</f>
        <v>0</v>
      </c>
      <c r="R104" s="243"/>
      <c r="S104" s="243" t="s">
        <v>166</v>
      </c>
      <c r="T104" s="244" t="s">
        <v>166</v>
      </c>
      <c r="U104" s="224">
        <v>3.66</v>
      </c>
      <c r="V104" s="224">
        <f>ROUND(E104*U104,2)</f>
        <v>1.68</v>
      </c>
      <c r="W104" s="224"/>
      <c r="X104" s="224" t="s">
        <v>328</v>
      </c>
      <c r="Y104" s="224" t="s">
        <v>169</v>
      </c>
      <c r="Z104" s="210"/>
      <c r="AA104" s="210"/>
      <c r="AB104" s="210"/>
      <c r="AC104" s="210"/>
      <c r="AD104" s="210"/>
      <c r="AE104" s="210"/>
      <c r="AF104" s="210"/>
      <c r="AG104" s="210" t="s">
        <v>329</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21"/>
      <c r="B105" s="222"/>
      <c r="C105" s="252" t="s">
        <v>602</v>
      </c>
      <c r="D105" s="228"/>
      <c r="E105" s="229">
        <v>0.46</v>
      </c>
      <c r="F105" s="224"/>
      <c r="G105" s="224"/>
      <c r="H105" s="224"/>
      <c r="I105" s="224"/>
      <c r="J105" s="224"/>
      <c r="K105" s="224"/>
      <c r="L105" s="224"/>
      <c r="M105" s="224"/>
      <c r="N105" s="223"/>
      <c r="O105" s="223"/>
      <c r="P105" s="223"/>
      <c r="Q105" s="223"/>
      <c r="R105" s="224"/>
      <c r="S105" s="224"/>
      <c r="T105" s="224"/>
      <c r="U105" s="224"/>
      <c r="V105" s="224"/>
      <c r="W105" s="224"/>
      <c r="X105" s="224"/>
      <c r="Y105" s="224"/>
      <c r="Z105" s="210"/>
      <c r="AA105" s="210"/>
      <c r="AB105" s="210"/>
      <c r="AC105" s="210"/>
      <c r="AD105" s="210"/>
      <c r="AE105" s="210"/>
      <c r="AF105" s="210"/>
      <c r="AG105" s="210" t="s">
        <v>174</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21"/>
      <c r="B106" s="222"/>
      <c r="C106" s="253"/>
      <c r="D106" s="246"/>
      <c r="E106" s="246"/>
      <c r="F106" s="246"/>
      <c r="G106" s="246"/>
      <c r="H106" s="224"/>
      <c r="I106" s="224"/>
      <c r="J106" s="224"/>
      <c r="K106" s="224"/>
      <c r="L106" s="224"/>
      <c r="M106" s="224"/>
      <c r="N106" s="223"/>
      <c r="O106" s="223"/>
      <c r="P106" s="223"/>
      <c r="Q106" s="223"/>
      <c r="R106" s="224"/>
      <c r="S106" s="224"/>
      <c r="T106" s="224"/>
      <c r="U106" s="224"/>
      <c r="V106" s="224"/>
      <c r="W106" s="224"/>
      <c r="X106" s="224"/>
      <c r="Y106" s="224"/>
      <c r="Z106" s="210"/>
      <c r="AA106" s="210"/>
      <c r="AB106" s="210"/>
      <c r="AC106" s="210"/>
      <c r="AD106" s="210"/>
      <c r="AE106" s="210"/>
      <c r="AF106" s="210"/>
      <c r="AG106" s="210" t="s">
        <v>175</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8">
        <v>21</v>
      </c>
      <c r="B107" s="239" t="s">
        <v>603</v>
      </c>
      <c r="C107" s="250" t="s">
        <v>604</v>
      </c>
      <c r="D107" s="240" t="s">
        <v>516</v>
      </c>
      <c r="E107" s="241">
        <v>17</v>
      </c>
      <c r="F107" s="242"/>
      <c r="G107" s="243">
        <f>ROUND(E107*F107,2)</f>
        <v>0</v>
      </c>
      <c r="H107" s="242"/>
      <c r="I107" s="243">
        <f>ROUND(E107*H107,2)</f>
        <v>0</v>
      </c>
      <c r="J107" s="242"/>
      <c r="K107" s="243">
        <f>ROUND(E107*J107,2)</f>
        <v>0</v>
      </c>
      <c r="L107" s="243">
        <v>21</v>
      </c>
      <c r="M107" s="243">
        <f>G107*(1+L107/100)</f>
        <v>0</v>
      </c>
      <c r="N107" s="241">
        <v>0.13682</v>
      </c>
      <c r="O107" s="241">
        <f>ROUND(E107*N107,2)</f>
        <v>2.33</v>
      </c>
      <c r="P107" s="241">
        <v>0</v>
      </c>
      <c r="Q107" s="241">
        <f>ROUND(E107*P107,2)</f>
        <v>0</v>
      </c>
      <c r="R107" s="243"/>
      <c r="S107" s="243" t="s">
        <v>166</v>
      </c>
      <c r="T107" s="244" t="s">
        <v>166</v>
      </c>
      <c r="U107" s="224">
        <v>2.83</v>
      </c>
      <c r="V107" s="224">
        <f>ROUND(E107*U107,2)</f>
        <v>48.11</v>
      </c>
      <c r="W107" s="224"/>
      <c r="X107" s="224" t="s">
        <v>328</v>
      </c>
      <c r="Y107" s="224" t="s">
        <v>169</v>
      </c>
      <c r="Z107" s="210"/>
      <c r="AA107" s="210"/>
      <c r="AB107" s="210"/>
      <c r="AC107" s="210"/>
      <c r="AD107" s="210"/>
      <c r="AE107" s="210"/>
      <c r="AF107" s="210"/>
      <c r="AG107" s="210" t="s">
        <v>329</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2" x14ac:dyDescent="0.2">
      <c r="A108" s="221"/>
      <c r="B108" s="222"/>
      <c r="C108" s="252" t="s">
        <v>605</v>
      </c>
      <c r="D108" s="228"/>
      <c r="E108" s="229">
        <v>17</v>
      </c>
      <c r="F108" s="224"/>
      <c r="G108" s="224"/>
      <c r="H108" s="224"/>
      <c r="I108" s="224"/>
      <c r="J108" s="224"/>
      <c r="K108" s="224"/>
      <c r="L108" s="224"/>
      <c r="M108" s="224"/>
      <c r="N108" s="223"/>
      <c r="O108" s="223"/>
      <c r="P108" s="223"/>
      <c r="Q108" s="223"/>
      <c r="R108" s="224"/>
      <c r="S108" s="224"/>
      <c r="T108" s="224"/>
      <c r="U108" s="224"/>
      <c r="V108" s="224"/>
      <c r="W108" s="224"/>
      <c r="X108" s="224"/>
      <c r="Y108" s="224"/>
      <c r="Z108" s="210"/>
      <c r="AA108" s="210"/>
      <c r="AB108" s="210"/>
      <c r="AC108" s="210"/>
      <c r="AD108" s="210"/>
      <c r="AE108" s="210"/>
      <c r="AF108" s="210"/>
      <c r="AG108" s="210" t="s">
        <v>174</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21"/>
      <c r="B109" s="222"/>
      <c r="C109" s="253"/>
      <c r="D109" s="246"/>
      <c r="E109" s="246"/>
      <c r="F109" s="246"/>
      <c r="G109" s="246"/>
      <c r="H109" s="224"/>
      <c r="I109" s="224"/>
      <c r="J109" s="224"/>
      <c r="K109" s="224"/>
      <c r="L109" s="224"/>
      <c r="M109" s="224"/>
      <c r="N109" s="223"/>
      <c r="O109" s="223"/>
      <c r="P109" s="223"/>
      <c r="Q109" s="223"/>
      <c r="R109" s="224"/>
      <c r="S109" s="224"/>
      <c r="T109" s="224"/>
      <c r="U109" s="224"/>
      <c r="V109" s="224"/>
      <c r="W109" s="224"/>
      <c r="X109" s="224"/>
      <c r="Y109" s="224"/>
      <c r="Z109" s="210"/>
      <c r="AA109" s="210"/>
      <c r="AB109" s="210"/>
      <c r="AC109" s="210"/>
      <c r="AD109" s="210"/>
      <c r="AE109" s="210"/>
      <c r="AF109" s="210"/>
      <c r="AG109" s="210" t="s">
        <v>175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8">
        <v>22</v>
      </c>
      <c r="B110" s="239" t="s">
        <v>606</v>
      </c>
      <c r="C110" s="250" t="s">
        <v>607</v>
      </c>
      <c r="D110" s="240" t="s">
        <v>516</v>
      </c>
      <c r="E110" s="241">
        <v>17</v>
      </c>
      <c r="F110" s="242"/>
      <c r="G110" s="243">
        <f>ROUND(E110*F110,2)</f>
        <v>0</v>
      </c>
      <c r="H110" s="242"/>
      <c r="I110" s="243">
        <f>ROUND(E110*H110,2)</f>
        <v>0</v>
      </c>
      <c r="J110" s="242"/>
      <c r="K110" s="243">
        <f>ROUND(E110*J110,2)</f>
        <v>0</v>
      </c>
      <c r="L110" s="243">
        <v>21</v>
      </c>
      <c r="M110" s="243">
        <f>G110*(1+L110/100)</f>
        <v>0</v>
      </c>
      <c r="N110" s="241">
        <v>0</v>
      </c>
      <c r="O110" s="241">
        <f>ROUND(E110*N110,2)</f>
        <v>0</v>
      </c>
      <c r="P110" s="241">
        <v>0</v>
      </c>
      <c r="Q110" s="241">
        <f>ROUND(E110*P110,2)</f>
        <v>0</v>
      </c>
      <c r="R110" s="243"/>
      <c r="S110" s="243" t="s">
        <v>166</v>
      </c>
      <c r="T110" s="244" t="s">
        <v>166</v>
      </c>
      <c r="U110" s="224">
        <v>0.64</v>
      </c>
      <c r="V110" s="224">
        <f>ROUND(E110*U110,2)</f>
        <v>10.88</v>
      </c>
      <c r="W110" s="224"/>
      <c r="X110" s="224" t="s">
        <v>328</v>
      </c>
      <c r="Y110" s="224" t="s">
        <v>169</v>
      </c>
      <c r="Z110" s="210"/>
      <c r="AA110" s="210"/>
      <c r="AB110" s="210"/>
      <c r="AC110" s="210"/>
      <c r="AD110" s="210"/>
      <c r="AE110" s="210"/>
      <c r="AF110" s="210"/>
      <c r="AG110" s="210" t="s">
        <v>329</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21"/>
      <c r="B111" s="222"/>
      <c r="C111" s="252" t="s">
        <v>608</v>
      </c>
      <c r="D111" s="228"/>
      <c r="E111" s="229"/>
      <c r="F111" s="224"/>
      <c r="G111" s="224"/>
      <c r="H111" s="224"/>
      <c r="I111" s="224"/>
      <c r="J111" s="224"/>
      <c r="K111" s="224"/>
      <c r="L111" s="224"/>
      <c r="M111" s="224"/>
      <c r="N111" s="223"/>
      <c r="O111" s="223"/>
      <c r="P111" s="223"/>
      <c r="Q111" s="223"/>
      <c r="R111" s="224"/>
      <c r="S111" s="224"/>
      <c r="T111" s="224"/>
      <c r="U111" s="224"/>
      <c r="V111" s="224"/>
      <c r="W111" s="224"/>
      <c r="X111" s="224"/>
      <c r="Y111" s="224"/>
      <c r="Z111" s="210"/>
      <c r="AA111" s="210"/>
      <c r="AB111" s="210"/>
      <c r="AC111" s="210"/>
      <c r="AD111" s="210"/>
      <c r="AE111" s="210"/>
      <c r="AF111" s="210"/>
      <c r="AG111" s="210" t="s">
        <v>174</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21"/>
      <c r="B112" s="222"/>
      <c r="C112" s="252" t="s">
        <v>100</v>
      </c>
      <c r="D112" s="228"/>
      <c r="E112" s="229">
        <v>17</v>
      </c>
      <c r="F112" s="224"/>
      <c r="G112" s="224"/>
      <c r="H112" s="224"/>
      <c r="I112" s="224"/>
      <c r="J112" s="224"/>
      <c r="K112" s="224"/>
      <c r="L112" s="224"/>
      <c r="M112" s="224"/>
      <c r="N112" s="223"/>
      <c r="O112" s="223"/>
      <c r="P112" s="223"/>
      <c r="Q112" s="223"/>
      <c r="R112" s="224"/>
      <c r="S112" s="224"/>
      <c r="T112" s="224"/>
      <c r="U112" s="224"/>
      <c r="V112" s="224"/>
      <c r="W112" s="224"/>
      <c r="X112" s="224"/>
      <c r="Y112" s="224"/>
      <c r="Z112" s="210"/>
      <c r="AA112" s="210"/>
      <c r="AB112" s="210"/>
      <c r="AC112" s="210"/>
      <c r="AD112" s="210"/>
      <c r="AE112" s="210"/>
      <c r="AF112" s="210"/>
      <c r="AG112" s="210" t="s">
        <v>174</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21"/>
      <c r="B113" s="222"/>
      <c r="C113" s="253"/>
      <c r="D113" s="246"/>
      <c r="E113" s="246"/>
      <c r="F113" s="246"/>
      <c r="G113" s="246"/>
      <c r="H113" s="224"/>
      <c r="I113" s="224"/>
      <c r="J113" s="224"/>
      <c r="K113" s="224"/>
      <c r="L113" s="224"/>
      <c r="M113" s="224"/>
      <c r="N113" s="223"/>
      <c r="O113" s="223"/>
      <c r="P113" s="223"/>
      <c r="Q113" s="223"/>
      <c r="R113" s="224"/>
      <c r="S113" s="224"/>
      <c r="T113" s="224"/>
      <c r="U113" s="224"/>
      <c r="V113" s="224"/>
      <c r="W113" s="224"/>
      <c r="X113" s="224"/>
      <c r="Y113" s="224"/>
      <c r="Z113" s="210"/>
      <c r="AA113" s="210"/>
      <c r="AB113" s="210"/>
      <c r="AC113" s="210"/>
      <c r="AD113" s="210"/>
      <c r="AE113" s="210"/>
      <c r="AF113" s="210"/>
      <c r="AG113" s="210" t="s">
        <v>175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8">
        <v>23</v>
      </c>
      <c r="B114" s="239" t="s">
        <v>609</v>
      </c>
      <c r="C114" s="250" t="s">
        <v>610</v>
      </c>
      <c r="D114" s="240" t="s">
        <v>372</v>
      </c>
      <c r="E114" s="241">
        <v>460</v>
      </c>
      <c r="F114" s="242"/>
      <c r="G114" s="243">
        <f>ROUND(E114*F114,2)</f>
        <v>0</v>
      </c>
      <c r="H114" s="242"/>
      <c r="I114" s="243">
        <f>ROUND(E114*H114,2)</f>
        <v>0</v>
      </c>
      <c r="J114" s="242"/>
      <c r="K114" s="243">
        <f>ROUND(E114*J114,2)</f>
        <v>0</v>
      </c>
      <c r="L114" s="243">
        <v>21</v>
      </c>
      <c r="M114" s="243">
        <f>G114*(1+L114/100)</f>
        <v>0</v>
      </c>
      <c r="N114" s="241">
        <v>0</v>
      </c>
      <c r="O114" s="241">
        <f>ROUND(E114*N114,2)</f>
        <v>0</v>
      </c>
      <c r="P114" s="241">
        <v>0</v>
      </c>
      <c r="Q114" s="241">
        <f>ROUND(E114*P114,2)</f>
        <v>0</v>
      </c>
      <c r="R114" s="243"/>
      <c r="S114" s="243" t="s">
        <v>166</v>
      </c>
      <c r="T114" s="244" t="s">
        <v>166</v>
      </c>
      <c r="U114" s="224">
        <v>1.33</v>
      </c>
      <c r="V114" s="224">
        <f>ROUND(E114*U114,2)</f>
        <v>611.79999999999995</v>
      </c>
      <c r="W114" s="224"/>
      <c r="X114" s="224" t="s">
        <v>328</v>
      </c>
      <c r="Y114" s="224" t="s">
        <v>169</v>
      </c>
      <c r="Z114" s="210"/>
      <c r="AA114" s="210"/>
      <c r="AB114" s="210"/>
      <c r="AC114" s="210"/>
      <c r="AD114" s="210"/>
      <c r="AE114" s="210"/>
      <c r="AF114" s="210"/>
      <c r="AG114" s="210" t="s">
        <v>329</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21"/>
      <c r="B115" s="222"/>
      <c r="C115" s="252" t="s">
        <v>611</v>
      </c>
      <c r="D115" s="228"/>
      <c r="E115" s="229">
        <v>460</v>
      </c>
      <c r="F115" s="224"/>
      <c r="G115" s="224"/>
      <c r="H115" s="224"/>
      <c r="I115" s="224"/>
      <c r="J115" s="224"/>
      <c r="K115" s="224"/>
      <c r="L115" s="224"/>
      <c r="M115" s="224"/>
      <c r="N115" s="223"/>
      <c r="O115" s="223"/>
      <c r="P115" s="223"/>
      <c r="Q115" s="223"/>
      <c r="R115" s="224"/>
      <c r="S115" s="224"/>
      <c r="T115" s="224"/>
      <c r="U115" s="224"/>
      <c r="V115" s="224"/>
      <c r="W115" s="224"/>
      <c r="X115" s="224"/>
      <c r="Y115" s="224"/>
      <c r="Z115" s="210"/>
      <c r="AA115" s="210"/>
      <c r="AB115" s="210"/>
      <c r="AC115" s="210"/>
      <c r="AD115" s="210"/>
      <c r="AE115" s="210"/>
      <c r="AF115" s="210"/>
      <c r="AG115" s="210" t="s">
        <v>174</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21"/>
      <c r="B116" s="222"/>
      <c r="C116" s="253"/>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0"/>
      <c r="AA116" s="210"/>
      <c r="AB116" s="210"/>
      <c r="AC116" s="210"/>
      <c r="AD116" s="210"/>
      <c r="AE116" s="210"/>
      <c r="AF116" s="210"/>
      <c r="AG116" s="210" t="s">
        <v>175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38">
        <v>24</v>
      </c>
      <c r="B117" s="239" t="s">
        <v>612</v>
      </c>
      <c r="C117" s="250" t="s">
        <v>613</v>
      </c>
      <c r="D117" s="240" t="s">
        <v>372</v>
      </c>
      <c r="E117" s="241">
        <v>460</v>
      </c>
      <c r="F117" s="242"/>
      <c r="G117" s="243">
        <f>ROUND(E117*F117,2)</f>
        <v>0</v>
      </c>
      <c r="H117" s="242"/>
      <c r="I117" s="243">
        <f>ROUND(E117*H117,2)</f>
        <v>0</v>
      </c>
      <c r="J117" s="242"/>
      <c r="K117" s="243">
        <f>ROUND(E117*J117,2)</f>
        <v>0</v>
      </c>
      <c r="L117" s="243">
        <v>21</v>
      </c>
      <c r="M117" s="243">
        <f>G117*(1+L117/100)</f>
        <v>0</v>
      </c>
      <c r="N117" s="241">
        <v>0.1368</v>
      </c>
      <c r="O117" s="241">
        <f>ROUND(E117*N117,2)</f>
        <v>62.93</v>
      </c>
      <c r="P117" s="241">
        <v>0</v>
      </c>
      <c r="Q117" s="241">
        <f>ROUND(E117*P117,2)</f>
        <v>0</v>
      </c>
      <c r="R117" s="243"/>
      <c r="S117" s="243" t="s">
        <v>166</v>
      </c>
      <c r="T117" s="244" t="s">
        <v>166</v>
      </c>
      <c r="U117" s="224">
        <v>0.1</v>
      </c>
      <c r="V117" s="224">
        <f>ROUND(E117*U117,2)</f>
        <v>46</v>
      </c>
      <c r="W117" s="224"/>
      <c r="X117" s="224" t="s">
        <v>328</v>
      </c>
      <c r="Y117" s="224" t="s">
        <v>169</v>
      </c>
      <c r="Z117" s="210"/>
      <c r="AA117" s="210"/>
      <c r="AB117" s="210"/>
      <c r="AC117" s="210"/>
      <c r="AD117" s="210"/>
      <c r="AE117" s="210"/>
      <c r="AF117" s="210"/>
      <c r="AG117" s="210" t="s">
        <v>329</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21"/>
      <c r="B118" s="222"/>
      <c r="C118" s="252" t="s">
        <v>611</v>
      </c>
      <c r="D118" s="228"/>
      <c r="E118" s="229">
        <v>460</v>
      </c>
      <c r="F118" s="224"/>
      <c r="G118" s="224"/>
      <c r="H118" s="224"/>
      <c r="I118" s="224"/>
      <c r="J118" s="224"/>
      <c r="K118" s="224"/>
      <c r="L118" s="224"/>
      <c r="M118" s="224"/>
      <c r="N118" s="223"/>
      <c r="O118" s="223"/>
      <c r="P118" s="223"/>
      <c r="Q118" s="223"/>
      <c r="R118" s="224"/>
      <c r="S118" s="224"/>
      <c r="T118" s="224"/>
      <c r="U118" s="224"/>
      <c r="V118" s="224"/>
      <c r="W118" s="224"/>
      <c r="X118" s="224"/>
      <c r="Y118" s="224"/>
      <c r="Z118" s="210"/>
      <c r="AA118" s="210"/>
      <c r="AB118" s="210"/>
      <c r="AC118" s="210"/>
      <c r="AD118" s="210"/>
      <c r="AE118" s="210"/>
      <c r="AF118" s="210"/>
      <c r="AG118" s="210" t="s">
        <v>174</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21"/>
      <c r="B119" s="222"/>
      <c r="C119" s="253"/>
      <c r="D119" s="246"/>
      <c r="E119" s="246"/>
      <c r="F119" s="246"/>
      <c r="G119" s="246"/>
      <c r="H119" s="224"/>
      <c r="I119" s="224"/>
      <c r="J119" s="224"/>
      <c r="K119" s="224"/>
      <c r="L119" s="224"/>
      <c r="M119" s="224"/>
      <c r="N119" s="223"/>
      <c r="O119" s="223"/>
      <c r="P119" s="223"/>
      <c r="Q119" s="223"/>
      <c r="R119" s="224"/>
      <c r="S119" s="224"/>
      <c r="T119" s="224"/>
      <c r="U119" s="224"/>
      <c r="V119" s="224"/>
      <c r="W119" s="224"/>
      <c r="X119" s="224"/>
      <c r="Y119" s="224"/>
      <c r="Z119" s="210"/>
      <c r="AA119" s="210"/>
      <c r="AB119" s="210"/>
      <c r="AC119" s="210"/>
      <c r="AD119" s="210"/>
      <c r="AE119" s="210"/>
      <c r="AF119" s="210"/>
      <c r="AG119" s="210" t="s">
        <v>175</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8">
        <v>25</v>
      </c>
      <c r="B120" s="239" t="s">
        <v>614</v>
      </c>
      <c r="C120" s="250" t="s">
        <v>615</v>
      </c>
      <c r="D120" s="240" t="s">
        <v>372</v>
      </c>
      <c r="E120" s="241">
        <v>460</v>
      </c>
      <c r="F120" s="242"/>
      <c r="G120" s="243">
        <f>ROUND(E120*F120,2)</f>
        <v>0</v>
      </c>
      <c r="H120" s="242"/>
      <c r="I120" s="243">
        <f>ROUND(E120*H120,2)</f>
        <v>0</v>
      </c>
      <c r="J120" s="242"/>
      <c r="K120" s="243">
        <f>ROUND(E120*J120,2)</f>
        <v>0</v>
      </c>
      <c r="L120" s="243">
        <v>21</v>
      </c>
      <c r="M120" s="243">
        <f>G120*(1+L120/100)</f>
        <v>0</v>
      </c>
      <c r="N120" s="241">
        <v>6.0000000000000002E-5</v>
      </c>
      <c r="O120" s="241">
        <f>ROUND(E120*N120,2)</f>
        <v>0.03</v>
      </c>
      <c r="P120" s="241">
        <v>0</v>
      </c>
      <c r="Q120" s="241">
        <f>ROUND(E120*P120,2)</f>
        <v>0</v>
      </c>
      <c r="R120" s="243"/>
      <c r="S120" s="243" t="s">
        <v>166</v>
      </c>
      <c r="T120" s="244" t="s">
        <v>166</v>
      </c>
      <c r="U120" s="224">
        <v>0.03</v>
      </c>
      <c r="V120" s="224">
        <f>ROUND(E120*U120,2)</f>
        <v>13.8</v>
      </c>
      <c r="W120" s="224"/>
      <c r="X120" s="224" t="s">
        <v>328</v>
      </c>
      <c r="Y120" s="224" t="s">
        <v>169</v>
      </c>
      <c r="Z120" s="210"/>
      <c r="AA120" s="210"/>
      <c r="AB120" s="210"/>
      <c r="AC120" s="210"/>
      <c r="AD120" s="210"/>
      <c r="AE120" s="210"/>
      <c r="AF120" s="210"/>
      <c r="AG120" s="210" t="s">
        <v>329</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21"/>
      <c r="B121" s="222"/>
      <c r="C121" s="252" t="s">
        <v>611</v>
      </c>
      <c r="D121" s="228"/>
      <c r="E121" s="229">
        <v>460</v>
      </c>
      <c r="F121" s="224"/>
      <c r="G121" s="224"/>
      <c r="H121" s="224"/>
      <c r="I121" s="224"/>
      <c r="J121" s="224"/>
      <c r="K121" s="224"/>
      <c r="L121" s="224"/>
      <c r="M121" s="224"/>
      <c r="N121" s="223"/>
      <c r="O121" s="223"/>
      <c r="P121" s="223"/>
      <c r="Q121" s="223"/>
      <c r="R121" s="224"/>
      <c r="S121" s="224"/>
      <c r="T121" s="224"/>
      <c r="U121" s="224"/>
      <c r="V121" s="224"/>
      <c r="W121" s="224"/>
      <c r="X121" s="224"/>
      <c r="Y121" s="224"/>
      <c r="Z121" s="210"/>
      <c r="AA121" s="210"/>
      <c r="AB121" s="210"/>
      <c r="AC121" s="210"/>
      <c r="AD121" s="210"/>
      <c r="AE121" s="210"/>
      <c r="AF121" s="210"/>
      <c r="AG121" s="210" t="s">
        <v>174</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21"/>
      <c r="B122" s="222"/>
      <c r="C122" s="253"/>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0"/>
      <c r="AA122" s="210"/>
      <c r="AB122" s="210"/>
      <c r="AC122" s="210"/>
      <c r="AD122" s="210"/>
      <c r="AE122" s="210"/>
      <c r="AF122" s="210"/>
      <c r="AG122" s="210" t="s">
        <v>175</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8">
        <v>26</v>
      </c>
      <c r="B123" s="239" t="s">
        <v>616</v>
      </c>
      <c r="C123" s="250" t="s">
        <v>617</v>
      </c>
      <c r="D123" s="240" t="s">
        <v>372</v>
      </c>
      <c r="E123" s="241">
        <v>460</v>
      </c>
      <c r="F123" s="242"/>
      <c r="G123" s="243">
        <f>ROUND(E123*F123,2)</f>
        <v>0</v>
      </c>
      <c r="H123" s="242"/>
      <c r="I123" s="243">
        <f>ROUND(E123*H123,2)</f>
        <v>0</v>
      </c>
      <c r="J123" s="242"/>
      <c r="K123" s="243">
        <f>ROUND(E123*J123,2)</f>
        <v>0</v>
      </c>
      <c r="L123" s="243">
        <v>21</v>
      </c>
      <c r="M123" s="243">
        <f>G123*(1+L123/100)</f>
        <v>0</v>
      </c>
      <c r="N123" s="241">
        <v>0</v>
      </c>
      <c r="O123" s="241">
        <f>ROUND(E123*N123,2)</f>
        <v>0</v>
      </c>
      <c r="P123" s="241">
        <v>0</v>
      </c>
      <c r="Q123" s="241">
        <f>ROUND(E123*P123,2)</f>
        <v>0</v>
      </c>
      <c r="R123" s="243"/>
      <c r="S123" s="243" t="s">
        <v>166</v>
      </c>
      <c r="T123" s="244" t="s">
        <v>166</v>
      </c>
      <c r="U123" s="224">
        <v>0.24</v>
      </c>
      <c r="V123" s="224">
        <f>ROUND(E123*U123,2)</f>
        <v>110.4</v>
      </c>
      <c r="W123" s="224"/>
      <c r="X123" s="224" t="s">
        <v>328</v>
      </c>
      <c r="Y123" s="224" t="s">
        <v>169</v>
      </c>
      <c r="Z123" s="210"/>
      <c r="AA123" s="210"/>
      <c r="AB123" s="210"/>
      <c r="AC123" s="210"/>
      <c r="AD123" s="210"/>
      <c r="AE123" s="210"/>
      <c r="AF123" s="210"/>
      <c r="AG123" s="210" t="s">
        <v>329</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21"/>
      <c r="B124" s="222"/>
      <c r="C124" s="252" t="s">
        <v>611</v>
      </c>
      <c r="D124" s="228"/>
      <c r="E124" s="229">
        <v>460</v>
      </c>
      <c r="F124" s="224"/>
      <c r="G124" s="224"/>
      <c r="H124" s="224"/>
      <c r="I124" s="224"/>
      <c r="J124" s="224"/>
      <c r="K124" s="224"/>
      <c r="L124" s="224"/>
      <c r="M124" s="224"/>
      <c r="N124" s="223"/>
      <c r="O124" s="223"/>
      <c r="P124" s="223"/>
      <c r="Q124" s="223"/>
      <c r="R124" s="224"/>
      <c r="S124" s="224"/>
      <c r="T124" s="224"/>
      <c r="U124" s="224"/>
      <c r="V124" s="224"/>
      <c r="W124" s="224"/>
      <c r="X124" s="224"/>
      <c r="Y124" s="224"/>
      <c r="Z124" s="210"/>
      <c r="AA124" s="210"/>
      <c r="AB124" s="210"/>
      <c r="AC124" s="210"/>
      <c r="AD124" s="210"/>
      <c r="AE124" s="210"/>
      <c r="AF124" s="210"/>
      <c r="AG124" s="210" t="s">
        <v>174</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21"/>
      <c r="B125" s="222"/>
      <c r="C125" s="253"/>
      <c r="D125" s="246"/>
      <c r="E125" s="246"/>
      <c r="F125" s="246"/>
      <c r="G125" s="246"/>
      <c r="H125" s="224"/>
      <c r="I125" s="224"/>
      <c r="J125" s="224"/>
      <c r="K125" s="224"/>
      <c r="L125" s="224"/>
      <c r="M125" s="224"/>
      <c r="N125" s="223"/>
      <c r="O125" s="223"/>
      <c r="P125" s="223"/>
      <c r="Q125" s="223"/>
      <c r="R125" s="224"/>
      <c r="S125" s="224"/>
      <c r="T125" s="224"/>
      <c r="U125" s="224"/>
      <c r="V125" s="224"/>
      <c r="W125" s="224"/>
      <c r="X125" s="224"/>
      <c r="Y125" s="224"/>
      <c r="Z125" s="210"/>
      <c r="AA125" s="210"/>
      <c r="AB125" s="210"/>
      <c r="AC125" s="210"/>
      <c r="AD125" s="210"/>
      <c r="AE125" s="210"/>
      <c r="AF125" s="210"/>
      <c r="AG125" s="210" t="s">
        <v>175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8">
        <v>27</v>
      </c>
      <c r="B126" s="239" t="s">
        <v>618</v>
      </c>
      <c r="C126" s="250" t="s">
        <v>619</v>
      </c>
      <c r="D126" s="240" t="s">
        <v>516</v>
      </c>
      <c r="E126" s="241">
        <v>41</v>
      </c>
      <c r="F126" s="242"/>
      <c r="G126" s="243">
        <f>ROUND(E126*F126,2)</f>
        <v>0</v>
      </c>
      <c r="H126" s="242"/>
      <c r="I126" s="243">
        <f>ROUND(E126*H126,2)</f>
        <v>0</v>
      </c>
      <c r="J126" s="242"/>
      <c r="K126" s="243">
        <f>ROUND(E126*J126,2)</f>
        <v>0</v>
      </c>
      <c r="L126" s="243">
        <v>21</v>
      </c>
      <c r="M126" s="243">
        <f>G126*(1+L126/100)</f>
        <v>0</v>
      </c>
      <c r="N126" s="241">
        <v>0</v>
      </c>
      <c r="O126" s="241">
        <f>ROUND(E126*N126,2)</f>
        <v>0</v>
      </c>
      <c r="P126" s="241">
        <v>0</v>
      </c>
      <c r="Q126" s="241">
        <f>ROUND(E126*P126,2)</f>
        <v>0</v>
      </c>
      <c r="R126" s="243"/>
      <c r="S126" s="243" t="s">
        <v>166</v>
      </c>
      <c r="T126" s="244" t="s">
        <v>166</v>
      </c>
      <c r="U126" s="224">
        <v>0.01</v>
      </c>
      <c r="V126" s="224">
        <f>ROUND(E126*U126,2)</f>
        <v>0.41</v>
      </c>
      <c r="W126" s="224"/>
      <c r="X126" s="224" t="s">
        <v>328</v>
      </c>
      <c r="Y126" s="224" t="s">
        <v>169</v>
      </c>
      <c r="Z126" s="210"/>
      <c r="AA126" s="210"/>
      <c r="AB126" s="210"/>
      <c r="AC126" s="210"/>
      <c r="AD126" s="210"/>
      <c r="AE126" s="210"/>
      <c r="AF126" s="210"/>
      <c r="AG126" s="210" t="s">
        <v>329</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21"/>
      <c r="B127" s="222"/>
      <c r="C127" s="252" t="s">
        <v>620</v>
      </c>
      <c r="D127" s="228"/>
      <c r="E127" s="229">
        <v>41</v>
      </c>
      <c r="F127" s="224"/>
      <c r="G127" s="224"/>
      <c r="H127" s="224"/>
      <c r="I127" s="224"/>
      <c r="J127" s="224"/>
      <c r="K127" s="224"/>
      <c r="L127" s="224"/>
      <c r="M127" s="224"/>
      <c r="N127" s="223"/>
      <c r="O127" s="223"/>
      <c r="P127" s="223"/>
      <c r="Q127" s="223"/>
      <c r="R127" s="224"/>
      <c r="S127" s="224"/>
      <c r="T127" s="224"/>
      <c r="U127" s="224"/>
      <c r="V127" s="224"/>
      <c r="W127" s="224"/>
      <c r="X127" s="224"/>
      <c r="Y127" s="224"/>
      <c r="Z127" s="210"/>
      <c r="AA127" s="210"/>
      <c r="AB127" s="210"/>
      <c r="AC127" s="210"/>
      <c r="AD127" s="210"/>
      <c r="AE127" s="210"/>
      <c r="AF127" s="210"/>
      <c r="AG127" s="210" t="s">
        <v>174</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21"/>
      <c r="B128" s="222"/>
      <c r="C128" s="253"/>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0"/>
      <c r="AA128" s="210"/>
      <c r="AB128" s="210"/>
      <c r="AC128" s="210"/>
      <c r="AD128" s="210"/>
      <c r="AE128" s="210"/>
      <c r="AF128" s="210"/>
      <c r="AG128" s="210" t="s">
        <v>175</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8">
        <v>28</v>
      </c>
      <c r="B129" s="239" t="s">
        <v>621</v>
      </c>
      <c r="C129" s="250" t="s">
        <v>622</v>
      </c>
      <c r="D129" s="240" t="s">
        <v>516</v>
      </c>
      <c r="E129" s="241">
        <v>41</v>
      </c>
      <c r="F129" s="242"/>
      <c r="G129" s="243">
        <f>ROUND(E129*F129,2)</f>
        <v>0</v>
      </c>
      <c r="H129" s="242"/>
      <c r="I129" s="243">
        <f>ROUND(E129*H129,2)</f>
        <v>0</v>
      </c>
      <c r="J129" s="242"/>
      <c r="K129" s="243">
        <f>ROUND(E129*J129,2)</f>
        <v>0</v>
      </c>
      <c r="L129" s="243">
        <v>21</v>
      </c>
      <c r="M129" s="243">
        <f>G129*(1+L129/100)</f>
        <v>0</v>
      </c>
      <c r="N129" s="241">
        <v>0</v>
      </c>
      <c r="O129" s="241">
        <f>ROUND(E129*N129,2)</f>
        <v>0</v>
      </c>
      <c r="P129" s="241">
        <v>0</v>
      </c>
      <c r="Q129" s="241">
        <f>ROUND(E129*P129,2)</f>
        <v>0</v>
      </c>
      <c r="R129" s="243"/>
      <c r="S129" s="243" t="s">
        <v>166</v>
      </c>
      <c r="T129" s="244" t="s">
        <v>166</v>
      </c>
      <c r="U129" s="224">
        <v>0.02</v>
      </c>
      <c r="V129" s="224">
        <f>ROUND(E129*U129,2)</f>
        <v>0.82</v>
      </c>
      <c r="W129" s="224"/>
      <c r="X129" s="224" t="s">
        <v>328</v>
      </c>
      <c r="Y129" s="224" t="s">
        <v>169</v>
      </c>
      <c r="Z129" s="210"/>
      <c r="AA129" s="210"/>
      <c r="AB129" s="210"/>
      <c r="AC129" s="210"/>
      <c r="AD129" s="210"/>
      <c r="AE129" s="210"/>
      <c r="AF129" s="210"/>
      <c r="AG129" s="210" t="s">
        <v>329</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21"/>
      <c r="B130" s="222"/>
      <c r="C130" s="252" t="s">
        <v>620</v>
      </c>
      <c r="D130" s="228"/>
      <c r="E130" s="229">
        <v>41</v>
      </c>
      <c r="F130" s="224"/>
      <c r="G130" s="224"/>
      <c r="H130" s="224"/>
      <c r="I130" s="224"/>
      <c r="J130" s="224"/>
      <c r="K130" s="224"/>
      <c r="L130" s="224"/>
      <c r="M130" s="224"/>
      <c r="N130" s="223"/>
      <c r="O130" s="223"/>
      <c r="P130" s="223"/>
      <c r="Q130" s="223"/>
      <c r="R130" s="224"/>
      <c r="S130" s="224"/>
      <c r="T130" s="224"/>
      <c r="U130" s="224"/>
      <c r="V130" s="224"/>
      <c r="W130" s="224"/>
      <c r="X130" s="224"/>
      <c r="Y130" s="224"/>
      <c r="Z130" s="210"/>
      <c r="AA130" s="210"/>
      <c r="AB130" s="210"/>
      <c r="AC130" s="210"/>
      <c r="AD130" s="210"/>
      <c r="AE130" s="210"/>
      <c r="AF130" s="210"/>
      <c r="AG130" s="210" t="s">
        <v>174</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21"/>
      <c r="B131" s="222"/>
      <c r="C131" s="253"/>
      <c r="D131" s="246"/>
      <c r="E131" s="246"/>
      <c r="F131" s="246"/>
      <c r="G131" s="246"/>
      <c r="H131" s="224"/>
      <c r="I131" s="224"/>
      <c r="J131" s="224"/>
      <c r="K131" s="224"/>
      <c r="L131" s="224"/>
      <c r="M131" s="224"/>
      <c r="N131" s="223"/>
      <c r="O131" s="223"/>
      <c r="P131" s="223"/>
      <c r="Q131" s="223"/>
      <c r="R131" s="224"/>
      <c r="S131" s="224"/>
      <c r="T131" s="224"/>
      <c r="U131" s="224"/>
      <c r="V131" s="224"/>
      <c r="W131" s="224"/>
      <c r="X131" s="224"/>
      <c r="Y131" s="224"/>
      <c r="Z131" s="210"/>
      <c r="AA131" s="210"/>
      <c r="AB131" s="210"/>
      <c r="AC131" s="210"/>
      <c r="AD131" s="210"/>
      <c r="AE131" s="210"/>
      <c r="AF131" s="210"/>
      <c r="AG131" s="210" t="s">
        <v>175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x14ac:dyDescent="0.2">
      <c r="A132" s="3"/>
      <c r="B132" s="4"/>
      <c r="C132" s="255"/>
      <c r="D132" s="6"/>
      <c r="E132" s="3"/>
      <c r="F132" s="3"/>
      <c r="G132" s="3"/>
      <c r="H132" s="3"/>
      <c r="I132" s="3"/>
      <c r="J132" s="3"/>
      <c r="K132" s="3"/>
      <c r="L132" s="3"/>
      <c r="M132" s="3"/>
      <c r="N132" s="3"/>
      <c r="O132" s="3"/>
      <c r="P132" s="3"/>
      <c r="Q132" s="3"/>
      <c r="R132" s="3"/>
      <c r="S132" s="3"/>
      <c r="T132" s="3"/>
      <c r="U132" s="3"/>
      <c r="V132" s="3"/>
      <c r="W132" s="3"/>
      <c r="X132" s="3"/>
      <c r="Y132" s="3"/>
      <c r="AE132">
        <v>15</v>
      </c>
      <c r="AF132">
        <v>21</v>
      </c>
      <c r="AG132" t="s">
        <v>147</v>
      </c>
    </row>
    <row r="133" spans="1:60" x14ac:dyDescent="0.2">
      <c r="A133" s="216"/>
      <c r="B133" s="217" t="s">
        <v>29</v>
      </c>
      <c r="C133" s="256"/>
      <c r="D133" s="218"/>
      <c r="E133" s="219"/>
      <c r="F133" s="219"/>
      <c r="G133" s="237">
        <f>G8+G95+G103</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241</v>
      </c>
    </row>
    <row r="134" spans="1:60" x14ac:dyDescent="0.2">
      <c r="C134" s="257"/>
      <c r="D134" s="10"/>
      <c r="AG134" t="s">
        <v>242</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gUIimqGCWReCimW6amVy2hkWqj2m5WWCWoVDlLG5Zpt94/zl1DFi57cL7s3if6akkF8Q4It68sUOrjyfv7RPw==" saltValue="nIZ6xVGofe9+4e+w9L9H3Q==" spinCount="100000" sheet="1" formatRows="0"/>
  <mergeCells count="48">
    <mergeCell ref="C116:G116"/>
    <mergeCell ref="C119:G119"/>
    <mergeCell ref="C122:G122"/>
    <mergeCell ref="C125:G125"/>
    <mergeCell ref="C128:G128"/>
    <mergeCell ref="C131:G131"/>
    <mergeCell ref="C98:G98"/>
    <mergeCell ref="C100:G100"/>
    <mergeCell ref="C102:G102"/>
    <mergeCell ref="C106:G106"/>
    <mergeCell ref="C109:G109"/>
    <mergeCell ref="C113:G113"/>
    <mergeCell ref="C83:G83"/>
    <mergeCell ref="C84:G84"/>
    <mergeCell ref="C85:G85"/>
    <mergeCell ref="C86:G86"/>
    <mergeCell ref="C88:G88"/>
    <mergeCell ref="C94:G94"/>
    <mergeCell ref="C70:G70"/>
    <mergeCell ref="C72:G72"/>
    <mergeCell ref="C76:G76"/>
    <mergeCell ref="C78:G78"/>
    <mergeCell ref="C80:G80"/>
    <mergeCell ref="C82:G82"/>
    <mergeCell ref="C55:G55"/>
    <mergeCell ref="C58:G58"/>
    <mergeCell ref="C61:G61"/>
    <mergeCell ref="C63:G63"/>
    <mergeCell ref="C65:G65"/>
    <mergeCell ref="C67:G67"/>
    <mergeCell ref="C35:G35"/>
    <mergeCell ref="C39:G39"/>
    <mergeCell ref="C41:G41"/>
    <mergeCell ref="C44:G44"/>
    <mergeCell ref="C49:G49"/>
    <mergeCell ref="C51:G51"/>
    <mergeCell ref="C21:G21"/>
    <mergeCell ref="C24:G24"/>
    <mergeCell ref="C26:G26"/>
    <mergeCell ref="C28:G28"/>
    <mergeCell ref="C32:G32"/>
    <mergeCell ref="C34:G34"/>
    <mergeCell ref="A1:G1"/>
    <mergeCell ref="C2:G2"/>
    <mergeCell ref="C3:G3"/>
    <mergeCell ref="C4:G4"/>
    <mergeCell ref="C11:G11"/>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D4BB-3C39-4D39-B649-97FDA0FEB05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67</v>
      </c>
      <c r="C4" s="202" t="s">
        <v>68</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106</v>
      </c>
      <c r="C8" s="249" t="s">
        <v>107</v>
      </c>
      <c r="D8" s="233"/>
      <c r="E8" s="234"/>
      <c r="F8" s="235"/>
      <c r="G8" s="235">
        <f>SUMIF(AG9:AG11,"&lt;&gt;NOR",G9:G11)</f>
        <v>0</v>
      </c>
      <c r="H8" s="235"/>
      <c r="I8" s="235">
        <f>SUM(I9:I11)</f>
        <v>0</v>
      </c>
      <c r="J8" s="235"/>
      <c r="K8" s="235">
        <f>SUM(K9:K11)</f>
        <v>0</v>
      </c>
      <c r="L8" s="235"/>
      <c r="M8" s="235">
        <f>SUM(M9:M11)</f>
        <v>0</v>
      </c>
      <c r="N8" s="234"/>
      <c r="O8" s="234">
        <f>SUM(O9:O11)</f>
        <v>27</v>
      </c>
      <c r="P8" s="234"/>
      <c r="Q8" s="234">
        <f>SUM(Q9:Q11)</f>
        <v>0</v>
      </c>
      <c r="R8" s="235"/>
      <c r="S8" s="235"/>
      <c r="T8" s="236"/>
      <c r="U8" s="230"/>
      <c r="V8" s="230">
        <f>SUM(V9:V11)</f>
        <v>0</v>
      </c>
      <c r="W8" s="230"/>
      <c r="X8" s="230"/>
      <c r="Y8" s="230"/>
      <c r="AG8" t="s">
        <v>162</v>
      </c>
    </row>
    <row r="9" spans="1:60" outlineLevel="1" x14ac:dyDescent="0.2">
      <c r="A9" s="238">
        <v>1</v>
      </c>
      <c r="B9" s="239" t="s">
        <v>624</v>
      </c>
      <c r="C9" s="250" t="s">
        <v>625</v>
      </c>
      <c r="D9" s="240" t="s">
        <v>183</v>
      </c>
      <c r="E9" s="241">
        <v>10.8</v>
      </c>
      <c r="F9" s="242"/>
      <c r="G9" s="243">
        <f>ROUND(E9*F9,2)</f>
        <v>0</v>
      </c>
      <c r="H9" s="242"/>
      <c r="I9" s="243">
        <f>ROUND(E9*H9,2)</f>
        <v>0</v>
      </c>
      <c r="J9" s="242"/>
      <c r="K9" s="243">
        <f>ROUND(E9*J9,2)</f>
        <v>0</v>
      </c>
      <c r="L9" s="243">
        <v>21</v>
      </c>
      <c r="M9" s="243">
        <f>G9*(1+L9/100)</f>
        <v>0</v>
      </c>
      <c r="N9" s="241">
        <v>2.5</v>
      </c>
      <c r="O9" s="241">
        <f>ROUND(E9*N9,2)</f>
        <v>27</v>
      </c>
      <c r="P9" s="241">
        <v>0</v>
      </c>
      <c r="Q9" s="241">
        <f>ROUND(E9*P9,2)</f>
        <v>0</v>
      </c>
      <c r="R9" s="243"/>
      <c r="S9" s="243" t="s">
        <v>166</v>
      </c>
      <c r="T9" s="244" t="s">
        <v>184</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2" t="s">
        <v>626</v>
      </c>
      <c r="D10" s="228"/>
      <c r="E10" s="229">
        <v>10.8</v>
      </c>
      <c r="F10" s="224"/>
      <c r="G10" s="224"/>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174</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3"/>
      <c r="D11" s="246"/>
      <c r="E11" s="246"/>
      <c r="F11" s="246"/>
      <c r="G11" s="246"/>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31" t="s">
        <v>161</v>
      </c>
      <c r="B12" s="232" t="s">
        <v>128</v>
      </c>
      <c r="C12" s="249" t="s">
        <v>129</v>
      </c>
      <c r="D12" s="233"/>
      <c r="E12" s="234"/>
      <c r="F12" s="235"/>
      <c r="G12" s="235">
        <f>SUMIF(AG13:AG34,"&lt;&gt;NOR",G13:G34)</f>
        <v>0</v>
      </c>
      <c r="H12" s="235"/>
      <c r="I12" s="235">
        <f>SUM(I13:I34)</f>
        <v>0</v>
      </c>
      <c r="J12" s="235"/>
      <c r="K12" s="235">
        <f>SUM(K13:K34)</f>
        <v>0</v>
      </c>
      <c r="L12" s="235"/>
      <c r="M12" s="235">
        <f>SUM(M13:M34)</f>
        <v>0</v>
      </c>
      <c r="N12" s="234"/>
      <c r="O12" s="234">
        <f>SUM(O13:O34)</f>
        <v>12.49</v>
      </c>
      <c r="P12" s="234"/>
      <c r="Q12" s="234">
        <f>SUM(Q13:Q34)</f>
        <v>0</v>
      </c>
      <c r="R12" s="235"/>
      <c r="S12" s="235"/>
      <c r="T12" s="236"/>
      <c r="U12" s="230"/>
      <c r="V12" s="230">
        <f>SUM(V13:V34)</f>
        <v>387.2</v>
      </c>
      <c r="W12" s="230"/>
      <c r="X12" s="230"/>
      <c r="Y12" s="230"/>
      <c r="AG12" t="s">
        <v>162</v>
      </c>
    </row>
    <row r="13" spans="1:60" outlineLevel="1" x14ac:dyDescent="0.2">
      <c r="A13" s="238">
        <v>2</v>
      </c>
      <c r="B13" s="239" t="s">
        <v>627</v>
      </c>
      <c r="C13" s="250" t="s">
        <v>628</v>
      </c>
      <c r="D13" s="240" t="s">
        <v>372</v>
      </c>
      <c r="E13" s="241">
        <v>160</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166</v>
      </c>
      <c r="T13" s="244" t="s">
        <v>166</v>
      </c>
      <c r="U13" s="224">
        <v>1.77</v>
      </c>
      <c r="V13" s="224">
        <f>ROUND(E13*U13,2)</f>
        <v>283.2</v>
      </c>
      <c r="W13" s="224"/>
      <c r="X13" s="224" t="s">
        <v>328</v>
      </c>
      <c r="Y13" s="224" t="s">
        <v>169</v>
      </c>
      <c r="Z13" s="210"/>
      <c r="AA13" s="210"/>
      <c r="AB13" s="210"/>
      <c r="AC13" s="210"/>
      <c r="AD13" s="210"/>
      <c r="AE13" s="210"/>
      <c r="AF13" s="210"/>
      <c r="AG13" s="210" t="s">
        <v>329</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1" t="s">
        <v>629</v>
      </c>
      <c r="D14" s="245"/>
      <c r="E14" s="245"/>
      <c r="F14" s="245"/>
      <c r="G14" s="245"/>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2" t="s">
        <v>630</v>
      </c>
      <c r="D15" s="228"/>
      <c r="E15" s="229">
        <v>160</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8">
        <v>3</v>
      </c>
      <c r="B17" s="239" t="s">
        <v>614</v>
      </c>
      <c r="C17" s="250" t="s">
        <v>615</v>
      </c>
      <c r="D17" s="240" t="s">
        <v>372</v>
      </c>
      <c r="E17" s="241">
        <v>160</v>
      </c>
      <c r="F17" s="242"/>
      <c r="G17" s="243">
        <f>ROUND(E17*F17,2)</f>
        <v>0</v>
      </c>
      <c r="H17" s="242"/>
      <c r="I17" s="243">
        <f>ROUND(E17*H17,2)</f>
        <v>0</v>
      </c>
      <c r="J17" s="242"/>
      <c r="K17" s="243">
        <f>ROUND(E17*J17,2)</f>
        <v>0</v>
      </c>
      <c r="L17" s="243">
        <v>21</v>
      </c>
      <c r="M17" s="243">
        <f>G17*(1+L17/100)</f>
        <v>0</v>
      </c>
      <c r="N17" s="241">
        <v>6.0000000000000002E-5</v>
      </c>
      <c r="O17" s="241">
        <f>ROUND(E17*N17,2)</f>
        <v>0.01</v>
      </c>
      <c r="P17" s="241">
        <v>0</v>
      </c>
      <c r="Q17" s="241">
        <f>ROUND(E17*P17,2)</f>
        <v>0</v>
      </c>
      <c r="R17" s="243"/>
      <c r="S17" s="243" t="s">
        <v>166</v>
      </c>
      <c r="T17" s="244" t="s">
        <v>166</v>
      </c>
      <c r="U17" s="224">
        <v>0.03</v>
      </c>
      <c r="V17" s="224">
        <f>ROUND(E17*U17,2)</f>
        <v>4.8</v>
      </c>
      <c r="W17" s="224"/>
      <c r="X17" s="224" t="s">
        <v>328</v>
      </c>
      <c r="Y17" s="224" t="s">
        <v>169</v>
      </c>
      <c r="Z17" s="210"/>
      <c r="AA17" s="210"/>
      <c r="AB17" s="210"/>
      <c r="AC17" s="210"/>
      <c r="AD17" s="210"/>
      <c r="AE17" s="210"/>
      <c r="AF17" s="210"/>
      <c r="AG17" s="210" t="s">
        <v>329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2" t="s">
        <v>630</v>
      </c>
      <c r="D18" s="228"/>
      <c r="E18" s="229">
        <v>160</v>
      </c>
      <c r="F18" s="224"/>
      <c r="G18" s="224"/>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21"/>
      <c r="B19" s="222"/>
      <c r="C19" s="253"/>
      <c r="D19" s="246"/>
      <c r="E19" s="246"/>
      <c r="F19" s="246"/>
      <c r="G19" s="246"/>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8">
        <v>4</v>
      </c>
      <c r="B20" s="239" t="s">
        <v>631</v>
      </c>
      <c r="C20" s="250" t="s">
        <v>632</v>
      </c>
      <c r="D20" s="240" t="s">
        <v>372</v>
      </c>
      <c r="E20" s="241">
        <v>160</v>
      </c>
      <c r="F20" s="242"/>
      <c r="G20" s="243">
        <f>ROUND(E20*F20,2)</f>
        <v>0</v>
      </c>
      <c r="H20" s="242"/>
      <c r="I20" s="243">
        <f>ROUND(E20*H20,2)</f>
        <v>0</v>
      </c>
      <c r="J20" s="242"/>
      <c r="K20" s="243">
        <f>ROUND(E20*J20,2)</f>
        <v>0</v>
      </c>
      <c r="L20" s="243">
        <v>21</v>
      </c>
      <c r="M20" s="243">
        <f>G20*(1+L20/100)</f>
        <v>0</v>
      </c>
      <c r="N20" s="241">
        <v>7.8E-2</v>
      </c>
      <c r="O20" s="241">
        <f>ROUND(E20*N20,2)</f>
        <v>12.48</v>
      </c>
      <c r="P20" s="241">
        <v>0</v>
      </c>
      <c r="Q20" s="241">
        <f>ROUND(E20*P20,2)</f>
        <v>0</v>
      </c>
      <c r="R20" s="243"/>
      <c r="S20" s="243" t="s">
        <v>166</v>
      </c>
      <c r="T20" s="244" t="s">
        <v>166</v>
      </c>
      <c r="U20" s="224">
        <v>0.28000000000000003</v>
      </c>
      <c r="V20" s="224">
        <f>ROUND(E20*U20,2)</f>
        <v>44.8</v>
      </c>
      <c r="W20" s="224"/>
      <c r="X20" s="224" t="s">
        <v>328</v>
      </c>
      <c r="Y20" s="224" t="s">
        <v>169</v>
      </c>
      <c r="Z20" s="210"/>
      <c r="AA20" s="210"/>
      <c r="AB20" s="210"/>
      <c r="AC20" s="210"/>
      <c r="AD20" s="210"/>
      <c r="AE20" s="210"/>
      <c r="AF20" s="210"/>
      <c r="AG20" s="210" t="s">
        <v>329</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21"/>
      <c r="B21" s="222"/>
      <c r="C21" s="252" t="s">
        <v>630</v>
      </c>
      <c r="D21" s="228"/>
      <c r="E21" s="229">
        <v>160</v>
      </c>
      <c r="F21" s="224"/>
      <c r="G21" s="224"/>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174</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21"/>
      <c r="B22" s="222"/>
      <c r="C22" s="253"/>
      <c r="D22" s="246"/>
      <c r="E22" s="246"/>
      <c r="F22" s="246"/>
      <c r="G22" s="246"/>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8">
        <v>5</v>
      </c>
      <c r="B23" s="239" t="s">
        <v>633</v>
      </c>
      <c r="C23" s="250" t="s">
        <v>634</v>
      </c>
      <c r="D23" s="240" t="s">
        <v>372</v>
      </c>
      <c r="E23" s="241">
        <v>160</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166</v>
      </c>
      <c r="T23" s="244" t="s">
        <v>166</v>
      </c>
      <c r="U23" s="224">
        <v>0.34</v>
      </c>
      <c r="V23" s="224">
        <f>ROUND(E23*U23,2)</f>
        <v>54.4</v>
      </c>
      <c r="W23" s="224"/>
      <c r="X23" s="224" t="s">
        <v>328</v>
      </c>
      <c r="Y23" s="224" t="s">
        <v>169</v>
      </c>
      <c r="Z23" s="210"/>
      <c r="AA23" s="210"/>
      <c r="AB23" s="210"/>
      <c r="AC23" s="210"/>
      <c r="AD23" s="210"/>
      <c r="AE23" s="210"/>
      <c r="AF23" s="210"/>
      <c r="AG23" s="210" t="s">
        <v>329</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21"/>
      <c r="B24" s="222"/>
      <c r="C24" s="252" t="s">
        <v>630</v>
      </c>
      <c r="D24" s="228"/>
      <c r="E24" s="229">
        <v>160</v>
      </c>
      <c r="F24" s="224"/>
      <c r="G24" s="224"/>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174</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53"/>
      <c r="D25" s="246"/>
      <c r="E25" s="246"/>
      <c r="F25" s="246"/>
      <c r="G25" s="246"/>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8">
        <v>6</v>
      </c>
      <c r="B26" s="239" t="s">
        <v>635</v>
      </c>
      <c r="C26" s="250" t="s">
        <v>636</v>
      </c>
      <c r="D26" s="240" t="s">
        <v>193</v>
      </c>
      <c r="E26" s="241">
        <v>160</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c r="S26" s="243" t="s">
        <v>166</v>
      </c>
      <c r="T26" s="244" t="s">
        <v>184</v>
      </c>
      <c r="U26" s="224">
        <v>0</v>
      </c>
      <c r="V26" s="224">
        <f>ROUND(E26*U26,2)</f>
        <v>0</v>
      </c>
      <c r="W26" s="224"/>
      <c r="X26" s="224" t="s">
        <v>168</v>
      </c>
      <c r="Y26" s="224" t="s">
        <v>169</v>
      </c>
      <c r="Z26" s="210"/>
      <c r="AA26" s="210"/>
      <c r="AB26" s="210"/>
      <c r="AC26" s="210"/>
      <c r="AD26" s="210"/>
      <c r="AE26" s="210"/>
      <c r="AF26" s="210"/>
      <c r="AG26" s="210" t="s">
        <v>170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21"/>
      <c r="B27" s="222"/>
      <c r="C27" s="252" t="s">
        <v>630</v>
      </c>
      <c r="D27" s="228"/>
      <c r="E27" s="229">
        <v>160</v>
      </c>
      <c r="F27" s="224"/>
      <c r="G27" s="224"/>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174</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21"/>
      <c r="B28" s="222"/>
      <c r="C28" s="253"/>
      <c r="D28" s="246"/>
      <c r="E28" s="246"/>
      <c r="F28" s="246"/>
      <c r="G28" s="246"/>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8">
        <v>7</v>
      </c>
      <c r="B29" s="239" t="s">
        <v>637</v>
      </c>
      <c r="C29" s="250" t="s">
        <v>638</v>
      </c>
      <c r="D29" s="240" t="s">
        <v>222</v>
      </c>
      <c r="E29" s="241">
        <v>4</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c r="S29" s="243" t="s">
        <v>166</v>
      </c>
      <c r="T29" s="244" t="s">
        <v>184</v>
      </c>
      <c r="U29" s="224">
        <v>0</v>
      </c>
      <c r="V29" s="224">
        <f>ROUND(E29*U29,2)</f>
        <v>0</v>
      </c>
      <c r="W29" s="224"/>
      <c r="X29" s="224" t="s">
        <v>168</v>
      </c>
      <c r="Y29" s="224" t="s">
        <v>169</v>
      </c>
      <c r="Z29" s="210"/>
      <c r="AA29" s="210"/>
      <c r="AB29" s="210"/>
      <c r="AC29" s="210"/>
      <c r="AD29" s="210"/>
      <c r="AE29" s="210"/>
      <c r="AF29" s="210"/>
      <c r="AG29" s="210" t="s">
        <v>170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21"/>
      <c r="B30" s="222"/>
      <c r="C30" s="252" t="s">
        <v>106</v>
      </c>
      <c r="D30" s="228"/>
      <c r="E30" s="229">
        <v>4</v>
      </c>
      <c r="F30" s="224"/>
      <c r="G30" s="224"/>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174</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21"/>
      <c r="B31" s="222"/>
      <c r="C31" s="253"/>
      <c r="D31" s="246"/>
      <c r="E31" s="246"/>
      <c r="F31" s="246"/>
      <c r="G31" s="246"/>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8">
        <v>8</v>
      </c>
      <c r="B32" s="239" t="s">
        <v>639</v>
      </c>
      <c r="C32" s="250" t="s">
        <v>640</v>
      </c>
      <c r="D32" s="240" t="s">
        <v>193</v>
      </c>
      <c r="E32" s="241">
        <v>160</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c r="S32" s="243" t="s">
        <v>210</v>
      </c>
      <c r="T32" s="244" t="s">
        <v>641</v>
      </c>
      <c r="U32" s="224">
        <v>0</v>
      </c>
      <c r="V32" s="224">
        <f>ROUND(E32*U32,2)</f>
        <v>0</v>
      </c>
      <c r="W32" s="224"/>
      <c r="X32" s="224" t="s">
        <v>168</v>
      </c>
      <c r="Y32" s="224" t="s">
        <v>169</v>
      </c>
      <c r="Z32" s="210"/>
      <c r="AA32" s="210"/>
      <c r="AB32" s="210"/>
      <c r="AC32" s="210"/>
      <c r="AD32" s="210"/>
      <c r="AE32" s="210"/>
      <c r="AF32" s="210"/>
      <c r="AG32" s="210" t="s">
        <v>170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21"/>
      <c r="B33" s="222"/>
      <c r="C33" s="252" t="s">
        <v>630</v>
      </c>
      <c r="D33" s="228"/>
      <c r="E33" s="229">
        <v>160</v>
      </c>
      <c r="F33" s="224"/>
      <c r="G33" s="224"/>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174</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21"/>
      <c r="B34" s="222"/>
      <c r="C34" s="253"/>
      <c r="D34" s="246"/>
      <c r="E34" s="246"/>
      <c r="F34" s="246"/>
      <c r="G34" s="246"/>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3"/>
      <c r="B35" s="4"/>
      <c r="C35" s="255"/>
      <c r="D35" s="6"/>
      <c r="E35" s="3"/>
      <c r="F35" s="3"/>
      <c r="G35" s="3"/>
      <c r="H35" s="3"/>
      <c r="I35" s="3"/>
      <c r="J35" s="3"/>
      <c r="K35" s="3"/>
      <c r="L35" s="3"/>
      <c r="M35" s="3"/>
      <c r="N35" s="3"/>
      <c r="O35" s="3"/>
      <c r="P35" s="3"/>
      <c r="Q35" s="3"/>
      <c r="R35" s="3"/>
      <c r="S35" s="3"/>
      <c r="T35" s="3"/>
      <c r="U35" s="3"/>
      <c r="V35" s="3"/>
      <c r="W35" s="3"/>
      <c r="X35" s="3"/>
      <c r="Y35" s="3"/>
      <c r="AE35">
        <v>15</v>
      </c>
      <c r="AF35">
        <v>21</v>
      </c>
      <c r="AG35" t="s">
        <v>147</v>
      </c>
    </row>
    <row r="36" spans="1:60" x14ac:dyDescent="0.2">
      <c r="A36" s="216"/>
      <c r="B36" s="217" t="s">
        <v>29</v>
      </c>
      <c r="C36" s="256"/>
      <c r="D36" s="218"/>
      <c r="E36" s="219"/>
      <c r="F36" s="219"/>
      <c r="G36" s="237">
        <f>G8+G12</f>
        <v>0</v>
      </c>
      <c r="H36" s="3"/>
      <c r="I36" s="3"/>
      <c r="J36" s="3"/>
      <c r="K36" s="3"/>
      <c r="L36" s="3"/>
      <c r="M36" s="3"/>
      <c r="N36" s="3"/>
      <c r="O36" s="3"/>
      <c r="P36" s="3"/>
      <c r="Q36" s="3"/>
      <c r="R36" s="3"/>
      <c r="S36" s="3"/>
      <c r="T36" s="3"/>
      <c r="U36" s="3"/>
      <c r="V36" s="3"/>
      <c r="W36" s="3"/>
      <c r="X36" s="3"/>
      <c r="Y36" s="3"/>
      <c r="AE36">
        <f>SUMIF(L7:L34,AE35,G7:G34)</f>
        <v>0</v>
      </c>
      <c r="AF36">
        <f>SUMIF(L7:L34,AF35,G7:G34)</f>
        <v>0</v>
      </c>
      <c r="AG36" t="s">
        <v>241</v>
      </c>
    </row>
    <row r="37" spans="1:60" x14ac:dyDescent="0.2">
      <c r="C37" s="257"/>
      <c r="D37" s="10"/>
      <c r="AG37" t="s">
        <v>242</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AC3MvBZwI75SGFpqAgVFlVGR3VEM1ZsAyaaJ1bm/MZlVyE1DMjSkkpku6Vxrv3vwVgGxNgFo3Bx+KLZrMNGxA==" saltValue="bTcyOgJNVGR6HzjBH8KC1A==" spinCount="100000" sheet="1" formatRows="0"/>
  <mergeCells count="13">
    <mergeCell ref="C34:G34"/>
    <mergeCell ref="C16:G16"/>
    <mergeCell ref="C19:G19"/>
    <mergeCell ref="C22:G22"/>
    <mergeCell ref="C25:G25"/>
    <mergeCell ref="C28:G28"/>
    <mergeCell ref="C31:G31"/>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75DC-9444-4B8B-928C-69095D5C494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69</v>
      </c>
      <c r="C4" s="202" t="s">
        <v>70</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114</v>
      </c>
      <c r="C8" s="249" t="s">
        <v>115</v>
      </c>
      <c r="D8" s="233"/>
      <c r="E8" s="234"/>
      <c r="F8" s="235"/>
      <c r="G8" s="235">
        <f>SUMIF(AG9:AG52,"&lt;&gt;NOR",G9:G52)</f>
        <v>0</v>
      </c>
      <c r="H8" s="235"/>
      <c r="I8" s="235">
        <f>SUM(I9:I52)</f>
        <v>0</v>
      </c>
      <c r="J8" s="235"/>
      <c r="K8" s="235">
        <f>SUM(K9:K52)</f>
        <v>0</v>
      </c>
      <c r="L8" s="235"/>
      <c r="M8" s="235">
        <f>SUM(M9:M52)</f>
        <v>0</v>
      </c>
      <c r="N8" s="234"/>
      <c r="O8" s="234">
        <f>SUM(O9:O52)</f>
        <v>0</v>
      </c>
      <c r="P8" s="234"/>
      <c r="Q8" s="234">
        <f>SUM(Q9:Q52)</f>
        <v>0</v>
      </c>
      <c r="R8" s="235"/>
      <c r="S8" s="235"/>
      <c r="T8" s="236"/>
      <c r="U8" s="230"/>
      <c r="V8" s="230">
        <f>SUM(V9:V52)</f>
        <v>0</v>
      </c>
      <c r="W8" s="230"/>
      <c r="X8" s="230"/>
      <c r="Y8" s="230"/>
      <c r="AG8" t="s">
        <v>162</v>
      </c>
    </row>
    <row r="9" spans="1:60" outlineLevel="1" x14ac:dyDescent="0.2">
      <c r="A9" s="238">
        <v>1</v>
      </c>
      <c r="B9" s="239" t="s">
        <v>642</v>
      </c>
      <c r="C9" s="250" t="s">
        <v>233</v>
      </c>
      <c r="D9" s="240" t="s">
        <v>222</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166</v>
      </c>
      <c r="T9" s="244" t="s">
        <v>167</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1" t="s">
        <v>227</v>
      </c>
      <c r="D10" s="245"/>
      <c r="E10" s="245"/>
      <c r="F10" s="245"/>
      <c r="G10" s="245"/>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
      <c r="A11" s="221"/>
      <c r="B11" s="222"/>
      <c r="C11" s="254" t="s">
        <v>643</v>
      </c>
      <c r="D11" s="248"/>
      <c r="E11" s="248"/>
      <c r="F11" s="248"/>
      <c r="G11" s="248"/>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21"/>
      <c r="B12" s="222"/>
      <c r="C12" s="254" t="s">
        <v>644</v>
      </c>
      <c r="D12" s="248"/>
      <c r="E12" s="248"/>
      <c r="F12" s="248"/>
      <c r="G12" s="248"/>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21"/>
      <c r="B13" s="222"/>
      <c r="C13" s="254" t="s">
        <v>645</v>
      </c>
      <c r="D13" s="248"/>
      <c r="E13" s="248"/>
      <c r="F13" s="248"/>
      <c r="G13" s="248"/>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172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21"/>
      <c r="B14" s="222"/>
      <c r="C14" s="254" t="s">
        <v>646</v>
      </c>
      <c r="D14" s="248"/>
      <c r="E14" s="248"/>
      <c r="F14" s="248"/>
      <c r="G14" s="248"/>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2" t="s">
        <v>98</v>
      </c>
      <c r="D15" s="228"/>
      <c r="E15" s="229">
        <v>1</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8">
        <v>2</v>
      </c>
      <c r="B17" s="239" t="s">
        <v>225</v>
      </c>
      <c r="C17" s="250" t="s">
        <v>647</v>
      </c>
      <c r="D17" s="240" t="s">
        <v>222</v>
      </c>
      <c r="E17" s="241">
        <v>12</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c r="S17" s="243" t="s">
        <v>210</v>
      </c>
      <c r="T17" s="244" t="s">
        <v>167</v>
      </c>
      <c r="U17" s="224">
        <v>0</v>
      </c>
      <c r="V17" s="224">
        <f>ROUND(E17*U17,2)</f>
        <v>0</v>
      </c>
      <c r="W17" s="224"/>
      <c r="X17" s="224" t="s">
        <v>168</v>
      </c>
      <c r="Y17" s="224" t="s">
        <v>169</v>
      </c>
      <c r="Z17" s="210"/>
      <c r="AA17" s="210"/>
      <c r="AB17" s="210"/>
      <c r="AC17" s="210"/>
      <c r="AD17" s="210"/>
      <c r="AE17" s="210"/>
      <c r="AF17" s="210"/>
      <c r="AG17" s="210" t="s">
        <v>170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1" t="s">
        <v>227</v>
      </c>
      <c r="D18" s="245"/>
      <c r="E18" s="245"/>
      <c r="F18" s="245"/>
      <c r="G18" s="245"/>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21"/>
      <c r="B19" s="222"/>
      <c r="C19" s="254" t="s">
        <v>643</v>
      </c>
      <c r="D19" s="248"/>
      <c r="E19" s="248"/>
      <c r="F19" s="248"/>
      <c r="G19" s="248"/>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21"/>
      <c r="B20" s="222"/>
      <c r="C20" s="254" t="s">
        <v>644</v>
      </c>
      <c r="D20" s="248"/>
      <c r="E20" s="248"/>
      <c r="F20" s="248"/>
      <c r="G20" s="248"/>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21"/>
      <c r="B21" s="222"/>
      <c r="C21" s="254" t="s">
        <v>645</v>
      </c>
      <c r="D21" s="248"/>
      <c r="E21" s="248"/>
      <c r="F21" s="248"/>
      <c r="G21" s="248"/>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21"/>
      <c r="B22" s="222"/>
      <c r="C22" s="254" t="s">
        <v>646</v>
      </c>
      <c r="D22" s="248"/>
      <c r="E22" s="248"/>
      <c r="F22" s="248"/>
      <c r="G22" s="248"/>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21"/>
      <c r="B23" s="222"/>
      <c r="C23" s="254" t="s">
        <v>648</v>
      </c>
      <c r="D23" s="248"/>
      <c r="E23" s="248"/>
      <c r="F23" s="248"/>
      <c r="G23" s="248"/>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2" x14ac:dyDescent="0.2">
      <c r="A24" s="221"/>
      <c r="B24" s="222"/>
      <c r="C24" s="252" t="s">
        <v>649</v>
      </c>
      <c r="D24" s="228"/>
      <c r="E24" s="229">
        <v>12</v>
      </c>
      <c r="F24" s="224"/>
      <c r="G24" s="224"/>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174</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53"/>
      <c r="D25" s="246"/>
      <c r="E25" s="246"/>
      <c r="F25" s="246"/>
      <c r="G25" s="246"/>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8">
        <v>3</v>
      </c>
      <c r="B26" s="239" t="s">
        <v>650</v>
      </c>
      <c r="C26" s="250" t="s">
        <v>651</v>
      </c>
      <c r="D26" s="240" t="s">
        <v>222</v>
      </c>
      <c r="E26" s="241">
        <v>8</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c r="S26" s="243" t="s">
        <v>210</v>
      </c>
      <c r="T26" s="244" t="s">
        <v>167</v>
      </c>
      <c r="U26" s="224">
        <v>0</v>
      </c>
      <c r="V26" s="224">
        <f>ROUND(E26*U26,2)</f>
        <v>0</v>
      </c>
      <c r="W26" s="224"/>
      <c r="X26" s="224" t="s">
        <v>168</v>
      </c>
      <c r="Y26" s="224" t="s">
        <v>169</v>
      </c>
      <c r="Z26" s="210"/>
      <c r="AA26" s="210"/>
      <c r="AB26" s="210"/>
      <c r="AC26" s="210"/>
      <c r="AD26" s="210"/>
      <c r="AE26" s="210"/>
      <c r="AF26" s="210"/>
      <c r="AG26" s="210" t="s">
        <v>170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21"/>
      <c r="B27" s="222"/>
      <c r="C27" s="251" t="s">
        <v>227</v>
      </c>
      <c r="D27" s="245"/>
      <c r="E27" s="245"/>
      <c r="F27" s="245"/>
      <c r="G27" s="245"/>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21"/>
      <c r="B28" s="222"/>
      <c r="C28" s="254" t="s">
        <v>643</v>
      </c>
      <c r="D28" s="248"/>
      <c r="E28" s="248"/>
      <c r="F28" s="248"/>
      <c r="G28" s="248"/>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21"/>
      <c r="B29" s="222"/>
      <c r="C29" s="254" t="s">
        <v>644</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21"/>
      <c r="B30" s="222"/>
      <c r="C30" s="254" t="s">
        <v>645</v>
      </c>
      <c r="D30" s="248"/>
      <c r="E30" s="248"/>
      <c r="F30" s="248"/>
      <c r="G30" s="248"/>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21"/>
      <c r="B31" s="222"/>
      <c r="C31" s="254" t="s">
        <v>646</v>
      </c>
      <c r="D31" s="248"/>
      <c r="E31" s="248"/>
      <c r="F31" s="248"/>
      <c r="G31" s="248"/>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21"/>
      <c r="B32" s="222"/>
      <c r="C32" s="254" t="s">
        <v>648</v>
      </c>
      <c r="D32" s="248"/>
      <c r="E32" s="248"/>
      <c r="F32" s="248"/>
      <c r="G32" s="248"/>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2" x14ac:dyDescent="0.2">
      <c r="A33" s="221"/>
      <c r="B33" s="222"/>
      <c r="C33" s="252" t="s">
        <v>652</v>
      </c>
      <c r="D33" s="228"/>
      <c r="E33" s="229">
        <v>8</v>
      </c>
      <c r="F33" s="224"/>
      <c r="G33" s="224"/>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174</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21"/>
      <c r="B34" s="222"/>
      <c r="C34" s="253"/>
      <c r="D34" s="246"/>
      <c r="E34" s="246"/>
      <c r="F34" s="246"/>
      <c r="G34" s="246"/>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8">
        <v>4</v>
      </c>
      <c r="B35" s="239" t="s">
        <v>230</v>
      </c>
      <c r="C35" s="250" t="s">
        <v>653</v>
      </c>
      <c r="D35" s="240" t="s">
        <v>222</v>
      </c>
      <c r="E35" s="241">
        <v>4</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c r="S35" s="243" t="s">
        <v>210</v>
      </c>
      <c r="T35" s="244" t="s">
        <v>167</v>
      </c>
      <c r="U35" s="224">
        <v>0</v>
      </c>
      <c r="V35" s="224">
        <f>ROUND(E35*U35,2)</f>
        <v>0</v>
      </c>
      <c r="W35" s="224"/>
      <c r="X35" s="224" t="s">
        <v>168</v>
      </c>
      <c r="Y35" s="224" t="s">
        <v>169</v>
      </c>
      <c r="Z35" s="210"/>
      <c r="AA35" s="210"/>
      <c r="AB35" s="210"/>
      <c r="AC35" s="210"/>
      <c r="AD35" s="210"/>
      <c r="AE35" s="210"/>
      <c r="AF35" s="210"/>
      <c r="AG35" s="210" t="s">
        <v>170</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21"/>
      <c r="B36" s="222"/>
      <c r="C36" s="251" t="s">
        <v>227</v>
      </c>
      <c r="D36" s="245"/>
      <c r="E36" s="245"/>
      <c r="F36" s="245"/>
      <c r="G36" s="245"/>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21"/>
      <c r="B37" s="222"/>
      <c r="C37" s="254" t="s">
        <v>643</v>
      </c>
      <c r="D37" s="248"/>
      <c r="E37" s="248"/>
      <c r="F37" s="248"/>
      <c r="G37" s="248"/>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21"/>
      <c r="B38" s="222"/>
      <c r="C38" s="254" t="s">
        <v>644</v>
      </c>
      <c r="D38" s="248"/>
      <c r="E38" s="248"/>
      <c r="F38" s="248"/>
      <c r="G38" s="248"/>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21"/>
      <c r="B39" s="222"/>
      <c r="C39" s="254" t="s">
        <v>645</v>
      </c>
      <c r="D39" s="248"/>
      <c r="E39" s="248"/>
      <c r="F39" s="248"/>
      <c r="G39" s="248"/>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21"/>
      <c r="B40" s="222"/>
      <c r="C40" s="254" t="s">
        <v>646</v>
      </c>
      <c r="D40" s="248"/>
      <c r="E40" s="248"/>
      <c r="F40" s="248"/>
      <c r="G40" s="248"/>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172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21"/>
      <c r="B41" s="222"/>
      <c r="C41" s="254" t="s">
        <v>648</v>
      </c>
      <c r="D41" s="248"/>
      <c r="E41" s="248"/>
      <c r="F41" s="248"/>
      <c r="G41" s="248"/>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21"/>
      <c r="B42" s="222"/>
      <c r="C42" s="252" t="s">
        <v>654</v>
      </c>
      <c r="D42" s="228"/>
      <c r="E42" s="229">
        <v>4</v>
      </c>
      <c r="F42" s="224"/>
      <c r="G42" s="224"/>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174</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21"/>
      <c r="B43" s="222"/>
      <c r="C43" s="253"/>
      <c r="D43" s="246"/>
      <c r="E43" s="246"/>
      <c r="F43" s="246"/>
      <c r="G43" s="246"/>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8">
        <v>5</v>
      </c>
      <c r="B44" s="239" t="s">
        <v>655</v>
      </c>
      <c r="C44" s="250" t="s">
        <v>656</v>
      </c>
      <c r="D44" s="240" t="s">
        <v>222</v>
      </c>
      <c r="E44" s="241">
        <v>3</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c r="S44" s="243" t="s">
        <v>210</v>
      </c>
      <c r="T44" s="244" t="s">
        <v>167</v>
      </c>
      <c r="U44" s="224">
        <v>0</v>
      </c>
      <c r="V44" s="224">
        <f>ROUND(E44*U44,2)</f>
        <v>0</v>
      </c>
      <c r="W44" s="224"/>
      <c r="X44" s="224" t="s">
        <v>168</v>
      </c>
      <c r="Y44" s="224" t="s">
        <v>169</v>
      </c>
      <c r="Z44" s="210"/>
      <c r="AA44" s="210"/>
      <c r="AB44" s="210"/>
      <c r="AC44" s="210"/>
      <c r="AD44" s="210"/>
      <c r="AE44" s="210"/>
      <c r="AF44" s="210"/>
      <c r="AG44" s="210" t="s">
        <v>170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21"/>
      <c r="B45" s="222"/>
      <c r="C45" s="251" t="s">
        <v>227</v>
      </c>
      <c r="D45" s="245"/>
      <c r="E45" s="245"/>
      <c r="F45" s="245"/>
      <c r="G45" s="245"/>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21"/>
      <c r="B46" s="222"/>
      <c r="C46" s="254" t="s">
        <v>643</v>
      </c>
      <c r="D46" s="248"/>
      <c r="E46" s="248"/>
      <c r="F46" s="248"/>
      <c r="G46" s="248"/>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21"/>
      <c r="B47" s="222"/>
      <c r="C47" s="254" t="s">
        <v>644</v>
      </c>
      <c r="D47" s="248"/>
      <c r="E47" s="248"/>
      <c r="F47" s="248"/>
      <c r="G47" s="248"/>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21"/>
      <c r="B48" s="222"/>
      <c r="C48" s="254" t="s">
        <v>645</v>
      </c>
      <c r="D48" s="248"/>
      <c r="E48" s="248"/>
      <c r="F48" s="248"/>
      <c r="G48" s="248"/>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21"/>
      <c r="B49" s="222"/>
      <c r="C49" s="254" t="s">
        <v>646</v>
      </c>
      <c r="D49" s="248"/>
      <c r="E49" s="248"/>
      <c r="F49" s="248"/>
      <c r="G49" s="248"/>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21"/>
      <c r="B50" s="222"/>
      <c r="C50" s="254" t="s">
        <v>648</v>
      </c>
      <c r="D50" s="248"/>
      <c r="E50" s="248"/>
      <c r="F50" s="248"/>
      <c r="G50" s="248"/>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21"/>
      <c r="B51" s="222"/>
      <c r="C51" s="252" t="s">
        <v>657</v>
      </c>
      <c r="D51" s="228"/>
      <c r="E51" s="229">
        <v>3</v>
      </c>
      <c r="F51" s="224"/>
      <c r="G51" s="224"/>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174</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21"/>
      <c r="B52" s="222"/>
      <c r="C52" s="253"/>
      <c r="D52" s="246"/>
      <c r="E52" s="246"/>
      <c r="F52" s="246"/>
      <c r="G52" s="246"/>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3"/>
      <c r="B53" s="4"/>
      <c r="C53" s="255"/>
      <c r="D53" s="6"/>
      <c r="E53" s="3"/>
      <c r="F53" s="3"/>
      <c r="G53" s="3"/>
      <c r="H53" s="3"/>
      <c r="I53" s="3"/>
      <c r="J53" s="3"/>
      <c r="K53" s="3"/>
      <c r="L53" s="3"/>
      <c r="M53" s="3"/>
      <c r="N53" s="3"/>
      <c r="O53" s="3"/>
      <c r="P53" s="3"/>
      <c r="Q53" s="3"/>
      <c r="R53" s="3"/>
      <c r="S53" s="3"/>
      <c r="T53" s="3"/>
      <c r="U53" s="3"/>
      <c r="V53" s="3"/>
      <c r="W53" s="3"/>
      <c r="X53" s="3"/>
      <c r="Y53" s="3"/>
      <c r="AE53">
        <v>15</v>
      </c>
      <c r="AF53">
        <v>21</v>
      </c>
      <c r="AG53" t="s">
        <v>147</v>
      </c>
    </row>
    <row r="54" spans="1:60" x14ac:dyDescent="0.2">
      <c r="A54" s="216"/>
      <c r="B54" s="217" t="s">
        <v>29</v>
      </c>
      <c r="C54" s="256"/>
      <c r="D54" s="218"/>
      <c r="E54" s="219"/>
      <c r="F54" s="219"/>
      <c r="G54" s="237">
        <f>G8</f>
        <v>0</v>
      </c>
      <c r="H54" s="3"/>
      <c r="I54" s="3"/>
      <c r="J54" s="3"/>
      <c r="K54" s="3"/>
      <c r="L54" s="3"/>
      <c r="M54" s="3"/>
      <c r="N54" s="3"/>
      <c r="O54" s="3"/>
      <c r="P54" s="3"/>
      <c r="Q54" s="3"/>
      <c r="R54" s="3"/>
      <c r="S54" s="3"/>
      <c r="T54" s="3"/>
      <c r="U54" s="3"/>
      <c r="V54" s="3"/>
      <c r="W54" s="3"/>
      <c r="X54" s="3"/>
      <c r="Y54" s="3"/>
      <c r="AE54">
        <f>SUMIF(L7:L52,AE53,G7:G52)</f>
        <v>0</v>
      </c>
      <c r="AF54">
        <f>SUMIF(L7:L52,AF53,G7:G52)</f>
        <v>0</v>
      </c>
      <c r="AG54" t="s">
        <v>241</v>
      </c>
    </row>
    <row r="55" spans="1:60" x14ac:dyDescent="0.2">
      <c r="C55" s="257"/>
      <c r="D55" s="10"/>
      <c r="AG55" t="s">
        <v>242</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6F9CUzyimhFOLXXBkVJimSHu7RUumfoySVN0HPxeE1MnPDNeKlALVvXyjAfOncvphIwjWnsDU1HSOpdhYrsww==" saltValue="kSKfL4p2x/N9jkgxiZixCA==" spinCount="100000" sheet="1" formatRows="0"/>
  <mergeCells count="38">
    <mergeCell ref="C50:G50"/>
    <mergeCell ref="C52:G52"/>
    <mergeCell ref="C43:G43"/>
    <mergeCell ref="C45:G45"/>
    <mergeCell ref="C46:G46"/>
    <mergeCell ref="C47:G47"/>
    <mergeCell ref="C48:G48"/>
    <mergeCell ref="C49:G49"/>
    <mergeCell ref="C36:G36"/>
    <mergeCell ref="C37:G37"/>
    <mergeCell ref="C38:G38"/>
    <mergeCell ref="C39:G39"/>
    <mergeCell ref="C40:G40"/>
    <mergeCell ref="C41:G41"/>
    <mergeCell ref="C28:G28"/>
    <mergeCell ref="C29:G29"/>
    <mergeCell ref="C30:G30"/>
    <mergeCell ref="C31:G31"/>
    <mergeCell ref="C32:G32"/>
    <mergeCell ref="C34:G34"/>
    <mergeCell ref="C20:G20"/>
    <mergeCell ref="C21:G21"/>
    <mergeCell ref="C22:G22"/>
    <mergeCell ref="C23:G23"/>
    <mergeCell ref="C25:G25"/>
    <mergeCell ref="C27:G27"/>
    <mergeCell ref="C12:G12"/>
    <mergeCell ref="C13:G13"/>
    <mergeCell ref="C14:G14"/>
    <mergeCell ref="C16:G16"/>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9FA4-9268-4719-961B-8CB39D8A95B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48</v>
      </c>
      <c r="C3" s="199" t="s">
        <v>49</v>
      </c>
      <c r="D3" s="197"/>
      <c r="E3" s="197"/>
      <c r="F3" s="197"/>
      <c r="G3" s="198"/>
      <c r="AC3" s="174" t="s">
        <v>136</v>
      </c>
      <c r="AG3" t="s">
        <v>137</v>
      </c>
    </row>
    <row r="4" spans="1:60" ht="24.95" customHeight="1" x14ac:dyDescent="0.2">
      <c r="A4" s="200" t="s">
        <v>9</v>
      </c>
      <c r="B4" s="201" t="s">
        <v>60</v>
      </c>
      <c r="C4" s="202" t="s">
        <v>61</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100</v>
      </c>
      <c r="C8" s="249" t="s">
        <v>101</v>
      </c>
      <c r="D8" s="233"/>
      <c r="E8" s="234"/>
      <c r="F8" s="235"/>
      <c r="G8" s="235">
        <f>SUMIF(AG9:AG16,"&lt;&gt;NOR",G9:G16)</f>
        <v>0</v>
      </c>
      <c r="H8" s="235"/>
      <c r="I8" s="235">
        <f>SUM(I9:I16)</f>
        <v>0</v>
      </c>
      <c r="J8" s="235"/>
      <c r="K8" s="235">
        <f>SUM(K9:K16)</f>
        <v>0</v>
      </c>
      <c r="L8" s="235"/>
      <c r="M8" s="235">
        <f>SUM(M9:M16)</f>
        <v>0</v>
      </c>
      <c r="N8" s="234"/>
      <c r="O8" s="234">
        <f>SUM(O9:O16)</f>
        <v>819</v>
      </c>
      <c r="P8" s="234"/>
      <c r="Q8" s="234">
        <f>SUM(Q9:Q16)</f>
        <v>0</v>
      </c>
      <c r="R8" s="235"/>
      <c r="S8" s="235"/>
      <c r="T8" s="236"/>
      <c r="U8" s="230"/>
      <c r="V8" s="230">
        <f>SUM(V9:V16)</f>
        <v>15.6</v>
      </c>
      <c r="W8" s="230"/>
      <c r="X8" s="230"/>
      <c r="Y8" s="230"/>
      <c r="AG8" t="s">
        <v>162</v>
      </c>
    </row>
    <row r="9" spans="1:60" ht="33.75" outlineLevel="1" x14ac:dyDescent="0.2">
      <c r="A9" s="238">
        <v>1</v>
      </c>
      <c r="B9" s="239" t="s">
        <v>658</v>
      </c>
      <c r="C9" s="250" t="s">
        <v>659</v>
      </c>
      <c r="D9" s="240" t="s">
        <v>660</v>
      </c>
      <c r="E9" s="241">
        <v>390</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481</v>
      </c>
      <c r="S9" s="243" t="s">
        <v>166</v>
      </c>
      <c r="T9" s="244" t="s">
        <v>166</v>
      </c>
      <c r="U9" s="224">
        <v>0.04</v>
      </c>
      <c r="V9" s="224">
        <f>ROUND(E9*U9,2)</f>
        <v>15.6</v>
      </c>
      <c r="W9" s="224"/>
      <c r="X9" s="224" t="s">
        <v>328</v>
      </c>
      <c r="Y9" s="224" t="s">
        <v>169</v>
      </c>
      <c r="Z9" s="210"/>
      <c r="AA9" s="210"/>
      <c r="AB9" s="210"/>
      <c r="AC9" s="210"/>
      <c r="AD9" s="210"/>
      <c r="AE9" s="210"/>
      <c r="AF9" s="210"/>
      <c r="AG9" s="210" t="s">
        <v>661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60" t="s">
        <v>662</v>
      </c>
      <c r="D10" s="259"/>
      <c r="E10" s="259"/>
      <c r="F10" s="259"/>
      <c r="G10" s="259"/>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346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4" t="s">
        <v>663</v>
      </c>
      <c r="D11" s="248"/>
      <c r="E11" s="248"/>
      <c r="F11" s="248"/>
      <c r="G11" s="248"/>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21"/>
      <c r="B12" s="222"/>
      <c r="C12" s="252" t="s">
        <v>664</v>
      </c>
      <c r="D12" s="228"/>
      <c r="E12" s="229">
        <v>390</v>
      </c>
      <c r="F12" s="224"/>
      <c r="G12" s="224"/>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174</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21"/>
      <c r="B13" s="222"/>
      <c r="C13" s="253"/>
      <c r="D13" s="246"/>
      <c r="E13" s="246"/>
      <c r="F13" s="246"/>
      <c r="G13" s="246"/>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175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8">
        <v>2</v>
      </c>
      <c r="B14" s="239" t="s">
        <v>665</v>
      </c>
      <c r="C14" s="250" t="s">
        <v>666</v>
      </c>
      <c r="D14" s="240" t="s">
        <v>397</v>
      </c>
      <c r="E14" s="241">
        <v>819</v>
      </c>
      <c r="F14" s="242"/>
      <c r="G14" s="243">
        <f>ROUND(E14*F14,2)</f>
        <v>0</v>
      </c>
      <c r="H14" s="242"/>
      <c r="I14" s="243">
        <f>ROUND(E14*H14,2)</f>
        <v>0</v>
      </c>
      <c r="J14" s="242"/>
      <c r="K14" s="243">
        <f>ROUND(E14*J14,2)</f>
        <v>0</v>
      </c>
      <c r="L14" s="243">
        <v>21</v>
      </c>
      <c r="M14" s="243">
        <f>G14*(1+L14/100)</f>
        <v>0</v>
      </c>
      <c r="N14" s="241">
        <v>1</v>
      </c>
      <c r="O14" s="241">
        <f>ROUND(E14*N14,2)</f>
        <v>819</v>
      </c>
      <c r="P14" s="241">
        <v>0</v>
      </c>
      <c r="Q14" s="241">
        <f>ROUND(E14*P14,2)</f>
        <v>0</v>
      </c>
      <c r="R14" s="243" t="s">
        <v>440</v>
      </c>
      <c r="S14" s="243" t="s">
        <v>667</v>
      </c>
      <c r="T14" s="244" t="s">
        <v>667</v>
      </c>
      <c r="U14" s="224">
        <v>0</v>
      </c>
      <c r="V14" s="224">
        <f>ROUND(E14*U14,2)</f>
        <v>0</v>
      </c>
      <c r="W14" s="224"/>
      <c r="X14" s="224" t="s">
        <v>359</v>
      </c>
      <c r="Y14" s="224" t="s">
        <v>169</v>
      </c>
      <c r="Z14" s="210"/>
      <c r="AA14" s="210"/>
      <c r="AB14" s="210"/>
      <c r="AC14" s="210"/>
      <c r="AD14" s="210"/>
      <c r="AE14" s="210"/>
      <c r="AF14" s="210"/>
      <c r="AG14" s="210" t="s">
        <v>360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2" t="s">
        <v>668</v>
      </c>
      <c r="D15" s="228"/>
      <c r="E15" s="229">
        <v>819</v>
      </c>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31" t="s">
        <v>161</v>
      </c>
      <c r="B17" s="232" t="s">
        <v>102</v>
      </c>
      <c r="C17" s="249" t="s">
        <v>103</v>
      </c>
      <c r="D17" s="233"/>
      <c r="E17" s="234"/>
      <c r="F17" s="235"/>
      <c r="G17" s="235">
        <f>SUMIF(AG18:AG77,"&lt;&gt;NOR",G18:G77)</f>
        <v>0</v>
      </c>
      <c r="H17" s="235"/>
      <c r="I17" s="235">
        <f>SUM(I18:I77)</f>
        <v>0</v>
      </c>
      <c r="J17" s="235"/>
      <c r="K17" s="235">
        <f>SUM(K18:K77)</f>
        <v>0</v>
      </c>
      <c r="L17" s="235"/>
      <c r="M17" s="235">
        <f>SUM(M18:M77)</f>
        <v>0</v>
      </c>
      <c r="N17" s="234"/>
      <c r="O17" s="234">
        <f>SUM(O18:O77)</f>
        <v>0.35</v>
      </c>
      <c r="P17" s="234"/>
      <c r="Q17" s="234">
        <f>SUM(Q18:Q77)</f>
        <v>0</v>
      </c>
      <c r="R17" s="235"/>
      <c r="S17" s="235"/>
      <c r="T17" s="236"/>
      <c r="U17" s="230"/>
      <c r="V17" s="230">
        <f>SUM(V18:V77)</f>
        <v>757.65</v>
      </c>
      <c r="W17" s="230"/>
      <c r="X17" s="230"/>
      <c r="Y17" s="230"/>
      <c r="AG17" t="s">
        <v>162</v>
      </c>
    </row>
    <row r="18" spans="1:60" ht="22.5" outlineLevel="1" x14ac:dyDescent="0.2">
      <c r="A18" s="238">
        <v>3</v>
      </c>
      <c r="B18" s="239" t="s">
        <v>669</v>
      </c>
      <c r="C18" s="250" t="s">
        <v>670</v>
      </c>
      <c r="D18" s="240" t="s">
        <v>326</v>
      </c>
      <c r="E18" s="241">
        <v>3250</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t="s">
        <v>671</v>
      </c>
      <c r="S18" s="243" t="s">
        <v>166</v>
      </c>
      <c r="T18" s="244" t="s">
        <v>166</v>
      </c>
      <c r="U18" s="224">
        <v>0.01</v>
      </c>
      <c r="V18" s="224">
        <f>ROUND(E18*U18,2)</f>
        <v>32.5</v>
      </c>
      <c r="W18" s="224"/>
      <c r="X18" s="224" t="s">
        <v>328</v>
      </c>
      <c r="Y18" s="224" t="s">
        <v>169</v>
      </c>
      <c r="Z18" s="210"/>
      <c r="AA18" s="210"/>
      <c r="AB18" s="210"/>
      <c r="AC18" s="210"/>
      <c r="AD18" s="210"/>
      <c r="AE18" s="210"/>
      <c r="AF18" s="210"/>
      <c r="AG18" s="210" t="s">
        <v>329</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21"/>
      <c r="B19" s="222"/>
      <c r="C19" s="260" t="s">
        <v>672</v>
      </c>
      <c r="D19" s="259"/>
      <c r="E19" s="259"/>
      <c r="F19" s="259"/>
      <c r="G19" s="259"/>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346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21"/>
      <c r="B20" s="222"/>
      <c r="C20" s="252" t="s">
        <v>673</v>
      </c>
      <c r="D20" s="228"/>
      <c r="E20" s="229">
        <v>3250</v>
      </c>
      <c r="F20" s="224"/>
      <c r="G20" s="224"/>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174</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21"/>
      <c r="B21" s="222"/>
      <c r="C21" s="253"/>
      <c r="D21" s="246"/>
      <c r="E21" s="246"/>
      <c r="F21" s="246"/>
      <c r="G21" s="246"/>
      <c r="H21" s="224"/>
      <c r="I21" s="224"/>
      <c r="J21" s="224"/>
      <c r="K21" s="224"/>
      <c r="L21" s="224"/>
      <c r="M21" s="224"/>
      <c r="N21" s="223"/>
      <c r="O21" s="223"/>
      <c r="P21" s="223"/>
      <c r="Q21" s="223"/>
      <c r="R21" s="224"/>
      <c r="S21" s="224"/>
      <c r="T21" s="224"/>
      <c r="U21" s="224"/>
      <c r="V21" s="224"/>
      <c r="W21" s="224"/>
      <c r="X21" s="224"/>
      <c r="Y21" s="224"/>
      <c r="Z21" s="210"/>
      <c r="AA21" s="210"/>
      <c r="AB21" s="210"/>
      <c r="AC21" s="210"/>
      <c r="AD21" s="210"/>
      <c r="AE21" s="210"/>
      <c r="AF21" s="210"/>
      <c r="AG21" s="210" t="s">
        <v>175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8">
        <v>4</v>
      </c>
      <c r="B22" s="239" t="s">
        <v>674</v>
      </c>
      <c r="C22" s="250" t="s">
        <v>675</v>
      </c>
      <c r="D22" s="240" t="s">
        <v>326</v>
      </c>
      <c r="E22" s="241">
        <v>3250</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t="s">
        <v>671</v>
      </c>
      <c r="S22" s="243" t="s">
        <v>166</v>
      </c>
      <c r="T22" s="244" t="s">
        <v>166</v>
      </c>
      <c r="U22" s="224">
        <v>0.06</v>
      </c>
      <c r="V22" s="224">
        <f>ROUND(E22*U22,2)</f>
        <v>195</v>
      </c>
      <c r="W22" s="224"/>
      <c r="X22" s="224" t="s">
        <v>328</v>
      </c>
      <c r="Y22" s="224" t="s">
        <v>169</v>
      </c>
      <c r="Z22" s="210"/>
      <c r="AA22" s="210"/>
      <c r="AB22" s="210"/>
      <c r="AC22" s="210"/>
      <c r="AD22" s="210"/>
      <c r="AE22" s="210"/>
      <c r="AF22" s="210"/>
      <c r="AG22" s="210" t="s">
        <v>329</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21"/>
      <c r="B23" s="222"/>
      <c r="C23" s="260" t="s">
        <v>676</v>
      </c>
      <c r="D23" s="259"/>
      <c r="E23" s="259"/>
      <c r="F23" s="259"/>
      <c r="G23" s="259"/>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346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21"/>
      <c r="B24" s="222"/>
      <c r="C24" s="252" t="s">
        <v>677</v>
      </c>
      <c r="D24" s="228"/>
      <c r="E24" s="229">
        <v>3250</v>
      </c>
      <c r="F24" s="224"/>
      <c r="G24" s="224"/>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174</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53"/>
      <c r="D25" s="246"/>
      <c r="E25" s="246"/>
      <c r="F25" s="246"/>
      <c r="G25" s="246"/>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8">
        <v>5</v>
      </c>
      <c r="B26" s="239" t="s">
        <v>678</v>
      </c>
      <c r="C26" s="250" t="s">
        <v>679</v>
      </c>
      <c r="D26" s="240" t="s">
        <v>516</v>
      </c>
      <c r="E26" s="241">
        <v>10</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t="s">
        <v>671</v>
      </c>
      <c r="S26" s="243" t="s">
        <v>166</v>
      </c>
      <c r="T26" s="244" t="s">
        <v>166</v>
      </c>
      <c r="U26" s="224">
        <v>9.94</v>
      </c>
      <c r="V26" s="224">
        <f>ROUND(E26*U26,2)</f>
        <v>99.4</v>
      </c>
      <c r="W26" s="224"/>
      <c r="X26" s="224" t="s">
        <v>328</v>
      </c>
      <c r="Y26" s="224" t="s">
        <v>169</v>
      </c>
      <c r="Z26" s="210"/>
      <c r="AA26" s="210"/>
      <c r="AB26" s="210"/>
      <c r="AC26" s="210"/>
      <c r="AD26" s="210"/>
      <c r="AE26" s="210"/>
      <c r="AF26" s="210"/>
      <c r="AG26" s="210" t="s">
        <v>661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2" x14ac:dyDescent="0.2">
      <c r="A27" s="221"/>
      <c r="B27" s="222"/>
      <c r="C27" s="260" t="s">
        <v>680</v>
      </c>
      <c r="D27" s="259"/>
      <c r="E27" s="259"/>
      <c r="F27" s="259"/>
      <c r="G27" s="259"/>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346</v>
      </c>
      <c r="AH27" s="210"/>
      <c r="AI27" s="210"/>
      <c r="AJ27" s="210"/>
      <c r="AK27" s="210"/>
      <c r="AL27" s="210"/>
      <c r="AM27" s="210"/>
      <c r="AN27" s="210"/>
      <c r="AO27" s="210"/>
      <c r="AP27" s="210"/>
      <c r="AQ27" s="210"/>
      <c r="AR27" s="210"/>
      <c r="AS27" s="210"/>
      <c r="AT27" s="210"/>
      <c r="AU27" s="210"/>
      <c r="AV27" s="210"/>
      <c r="AW27" s="210"/>
      <c r="AX27" s="210"/>
      <c r="AY27" s="210"/>
      <c r="AZ27" s="210"/>
      <c r="BA27" s="247" t="str">
        <f>C27</f>
        <v>pro vysazování rostlin v hornině 1 až 4 s výměnou půdy na 100%, s případným naložením přebytečných výkopků na dopravní prostředek, s odvozem na vzdálenost do 20 km a se složením,</v>
      </c>
      <c r="BB27" s="210"/>
      <c r="BC27" s="210"/>
      <c r="BD27" s="210"/>
      <c r="BE27" s="210"/>
      <c r="BF27" s="210"/>
      <c r="BG27" s="210"/>
      <c r="BH27" s="210"/>
    </row>
    <row r="28" spans="1:60" outlineLevel="2" x14ac:dyDescent="0.2">
      <c r="A28" s="221"/>
      <c r="B28" s="222"/>
      <c r="C28" s="252" t="s">
        <v>681</v>
      </c>
      <c r="D28" s="228"/>
      <c r="E28" s="229">
        <v>10</v>
      </c>
      <c r="F28" s="224"/>
      <c r="G28" s="224"/>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174</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21"/>
      <c r="B29" s="222"/>
      <c r="C29" s="253"/>
      <c r="D29" s="246"/>
      <c r="E29" s="246"/>
      <c r="F29" s="246"/>
      <c r="G29" s="246"/>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8">
        <v>6</v>
      </c>
      <c r="B30" s="239" t="s">
        <v>682</v>
      </c>
      <c r="C30" s="250" t="s">
        <v>683</v>
      </c>
      <c r="D30" s="240" t="s">
        <v>326</v>
      </c>
      <c r="E30" s="241">
        <v>3250</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t="s">
        <v>671</v>
      </c>
      <c r="S30" s="243" t="s">
        <v>166</v>
      </c>
      <c r="T30" s="244" t="s">
        <v>166</v>
      </c>
      <c r="U30" s="224">
        <v>2E-3</v>
      </c>
      <c r="V30" s="224">
        <f>ROUND(E30*U30,2)</f>
        <v>6.5</v>
      </c>
      <c r="W30" s="224"/>
      <c r="X30" s="224" t="s">
        <v>328</v>
      </c>
      <c r="Y30" s="224" t="s">
        <v>169</v>
      </c>
      <c r="Z30" s="210"/>
      <c r="AA30" s="210"/>
      <c r="AB30" s="210"/>
      <c r="AC30" s="210"/>
      <c r="AD30" s="210"/>
      <c r="AE30" s="210"/>
      <c r="AF30" s="210"/>
      <c r="AG30" s="210" t="s">
        <v>329</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21"/>
      <c r="B31" s="222"/>
      <c r="C31" s="252" t="s">
        <v>684</v>
      </c>
      <c r="D31" s="228"/>
      <c r="E31" s="229">
        <v>3250</v>
      </c>
      <c r="F31" s="224"/>
      <c r="G31" s="224"/>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174</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21"/>
      <c r="B32" s="222"/>
      <c r="C32" s="253"/>
      <c r="D32" s="246"/>
      <c r="E32" s="246"/>
      <c r="F32" s="246"/>
      <c r="G32" s="246"/>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8">
        <v>7</v>
      </c>
      <c r="B33" s="239" t="s">
        <v>685</v>
      </c>
      <c r="C33" s="250" t="s">
        <v>686</v>
      </c>
      <c r="D33" s="240" t="s">
        <v>326</v>
      </c>
      <c r="E33" s="241">
        <v>3250</v>
      </c>
      <c r="F33" s="242"/>
      <c r="G33" s="243">
        <f>ROUND(E33*F33,2)</f>
        <v>0</v>
      </c>
      <c r="H33" s="242"/>
      <c r="I33" s="243">
        <f>ROUND(E33*H33,2)</f>
        <v>0</v>
      </c>
      <c r="J33" s="242"/>
      <c r="K33" s="243">
        <f>ROUND(E33*J33,2)</f>
        <v>0</v>
      </c>
      <c r="L33" s="243">
        <v>21</v>
      </c>
      <c r="M33" s="243">
        <f>G33*(1+L33/100)</f>
        <v>0</v>
      </c>
      <c r="N33" s="241">
        <v>0</v>
      </c>
      <c r="O33" s="241">
        <f>ROUND(E33*N33,2)</f>
        <v>0</v>
      </c>
      <c r="P33" s="241">
        <v>0</v>
      </c>
      <c r="Q33" s="241">
        <f>ROUND(E33*P33,2)</f>
        <v>0</v>
      </c>
      <c r="R33" s="243" t="s">
        <v>671</v>
      </c>
      <c r="S33" s="243" t="s">
        <v>166</v>
      </c>
      <c r="T33" s="244" t="s">
        <v>166</v>
      </c>
      <c r="U33" s="224">
        <v>0.02</v>
      </c>
      <c r="V33" s="224">
        <f>ROUND(E33*U33,2)</f>
        <v>65</v>
      </c>
      <c r="W33" s="224"/>
      <c r="X33" s="224" t="s">
        <v>328</v>
      </c>
      <c r="Y33" s="224" t="s">
        <v>169</v>
      </c>
      <c r="Z33" s="210"/>
      <c r="AA33" s="210"/>
      <c r="AB33" s="210"/>
      <c r="AC33" s="210"/>
      <c r="AD33" s="210"/>
      <c r="AE33" s="210"/>
      <c r="AF33" s="210"/>
      <c r="AG33" s="210" t="s">
        <v>329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21"/>
      <c r="B34" s="222"/>
      <c r="C34" s="252" t="s">
        <v>687</v>
      </c>
      <c r="D34" s="228"/>
      <c r="E34" s="229">
        <v>3250</v>
      </c>
      <c r="F34" s="224"/>
      <c r="G34" s="224"/>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174</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21"/>
      <c r="B35" s="222"/>
      <c r="C35" s="253"/>
      <c r="D35" s="246"/>
      <c r="E35" s="246"/>
      <c r="F35" s="246"/>
      <c r="G35" s="246"/>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8">
        <v>8</v>
      </c>
      <c r="B36" s="239" t="s">
        <v>688</v>
      </c>
      <c r="C36" s="250" t="s">
        <v>689</v>
      </c>
      <c r="D36" s="240" t="s">
        <v>326</v>
      </c>
      <c r="E36" s="241">
        <v>3250</v>
      </c>
      <c r="F36" s="242"/>
      <c r="G36" s="243">
        <f>ROUND(E36*F36,2)</f>
        <v>0</v>
      </c>
      <c r="H36" s="242"/>
      <c r="I36" s="243">
        <f>ROUND(E36*H36,2)</f>
        <v>0</v>
      </c>
      <c r="J36" s="242"/>
      <c r="K36" s="243">
        <f>ROUND(E36*J36,2)</f>
        <v>0</v>
      </c>
      <c r="L36" s="243">
        <v>21</v>
      </c>
      <c r="M36" s="243">
        <f>G36*(1+L36/100)</f>
        <v>0</v>
      </c>
      <c r="N36" s="241">
        <v>0</v>
      </c>
      <c r="O36" s="241">
        <f>ROUND(E36*N36,2)</f>
        <v>0</v>
      </c>
      <c r="P36" s="241">
        <v>0</v>
      </c>
      <c r="Q36" s="241">
        <f>ROUND(E36*P36,2)</f>
        <v>0</v>
      </c>
      <c r="R36" s="243" t="s">
        <v>671</v>
      </c>
      <c r="S36" s="243" t="s">
        <v>166</v>
      </c>
      <c r="T36" s="244" t="s">
        <v>166</v>
      </c>
      <c r="U36" s="224">
        <v>1E-3</v>
      </c>
      <c r="V36" s="224">
        <f>ROUND(E36*U36,2)</f>
        <v>3.25</v>
      </c>
      <c r="W36" s="224"/>
      <c r="X36" s="224" t="s">
        <v>328</v>
      </c>
      <c r="Y36" s="224" t="s">
        <v>169</v>
      </c>
      <c r="Z36" s="210"/>
      <c r="AA36" s="210"/>
      <c r="AB36" s="210"/>
      <c r="AC36" s="210"/>
      <c r="AD36" s="210"/>
      <c r="AE36" s="210"/>
      <c r="AF36" s="210"/>
      <c r="AG36" s="210" t="s">
        <v>329</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21"/>
      <c r="B37" s="222"/>
      <c r="C37" s="252" t="s">
        <v>690</v>
      </c>
      <c r="D37" s="228"/>
      <c r="E37" s="229">
        <v>3250</v>
      </c>
      <c r="F37" s="224"/>
      <c r="G37" s="224"/>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174</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21"/>
      <c r="B38" s="222"/>
      <c r="C38" s="253"/>
      <c r="D38" s="246"/>
      <c r="E38" s="246"/>
      <c r="F38" s="246"/>
      <c r="G38" s="246"/>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8">
        <v>9</v>
      </c>
      <c r="B39" s="239" t="s">
        <v>691</v>
      </c>
      <c r="C39" s="250" t="s">
        <v>692</v>
      </c>
      <c r="D39" s="240" t="s">
        <v>516</v>
      </c>
      <c r="E39" s="241">
        <v>10</v>
      </c>
      <c r="F39" s="242"/>
      <c r="G39" s="243">
        <f>ROUND(E39*F39,2)</f>
        <v>0</v>
      </c>
      <c r="H39" s="242"/>
      <c r="I39" s="243">
        <f>ROUND(E39*H39,2)</f>
        <v>0</v>
      </c>
      <c r="J39" s="242"/>
      <c r="K39" s="243">
        <f>ROUND(E39*J39,2)</f>
        <v>0</v>
      </c>
      <c r="L39" s="243">
        <v>21</v>
      </c>
      <c r="M39" s="243">
        <f>G39*(1+L39/100)</f>
        <v>0</v>
      </c>
      <c r="N39" s="241">
        <v>0</v>
      </c>
      <c r="O39" s="241">
        <f>ROUND(E39*N39,2)</f>
        <v>0</v>
      </c>
      <c r="P39" s="241">
        <v>0</v>
      </c>
      <c r="Q39" s="241">
        <f>ROUND(E39*P39,2)</f>
        <v>0</v>
      </c>
      <c r="R39" s="243" t="s">
        <v>671</v>
      </c>
      <c r="S39" s="243" t="s">
        <v>166</v>
      </c>
      <c r="T39" s="244" t="s">
        <v>166</v>
      </c>
      <c r="U39" s="224">
        <v>7.99</v>
      </c>
      <c r="V39" s="224">
        <f>ROUND(E39*U39,2)</f>
        <v>79.900000000000006</v>
      </c>
      <c r="W39" s="224"/>
      <c r="X39" s="224" t="s">
        <v>328</v>
      </c>
      <c r="Y39" s="224" t="s">
        <v>169</v>
      </c>
      <c r="Z39" s="210"/>
      <c r="AA39" s="210"/>
      <c r="AB39" s="210"/>
      <c r="AC39" s="210"/>
      <c r="AD39" s="210"/>
      <c r="AE39" s="210"/>
      <c r="AF39" s="210"/>
      <c r="AG39" s="210" t="s">
        <v>661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21"/>
      <c r="B40" s="222"/>
      <c r="C40" s="260" t="s">
        <v>693</v>
      </c>
      <c r="D40" s="259"/>
      <c r="E40" s="259"/>
      <c r="F40" s="259"/>
      <c r="G40" s="259"/>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346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21"/>
      <c r="B41" s="222"/>
      <c r="C41" s="252" t="s">
        <v>694</v>
      </c>
      <c r="D41" s="228"/>
      <c r="E41" s="229">
        <v>10</v>
      </c>
      <c r="F41" s="224"/>
      <c r="G41" s="224"/>
      <c r="H41" s="224"/>
      <c r="I41" s="224"/>
      <c r="J41" s="224"/>
      <c r="K41" s="224"/>
      <c r="L41" s="224"/>
      <c r="M41" s="224"/>
      <c r="N41" s="223"/>
      <c r="O41" s="223"/>
      <c r="P41" s="223"/>
      <c r="Q41" s="223"/>
      <c r="R41" s="224"/>
      <c r="S41" s="224"/>
      <c r="T41" s="224"/>
      <c r="U41" s="224"/>
      <c r="V41" s="224"/>
      <c r="W41" s="224"/>
      <c r="X41" s="224"/>
      <c r="Y41" s="224"/>
      <c r="Z41" s="210"/>
      <c r="AA41" s="210"/>
      <c r="AB41" s="210"/>
      <c r="AC41" s="210"/>
      <c r="AD41" s="210"/>
      <c r="AE41" s="210"/>
      <c r="AF41" s="210"/>
      <c r="AG41" s="210" t="s">
        <v>174</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21"/>
      <c r="B42" s="222"/>
      <c r="C42" s="253"/>
      <c r="D42" s="246"/>
      <c r="E42" s="246"/>
      <c r="F42" s="246"/>
      <c r="G42" s="246"/>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8">
        <v>10</v>
      </c>
      <c r="B43" s="239" t="s">
        <v>695</v>
      </c>
      <c r="C43" s="250" t="s">
        <v>696</v>
      </c>
      <c r="D43" s="240" t="s">
        <v>516</v>
      </c>
      <c r="E43" s="241">
        <v>10</v>
      </c>
      <c r="F43" s="242"/>
      <c r="G43" s="243">
        <f>ROUND(E43*F43,2)</f>
        <v>0</v>
      </c>
      <c r="H43" s="242"/>
      <c r="I43" s="243">
        <f>ROUND(E43*H43,2)</f>
        <v>0</v>
      </c>
      <c r="J43" s="242"/>
      <c r="K43" s="243">
        <f>ROUND(E43*J43,2)</f>
        <v>0</v>
      </c>
      <c r="L43" s="243">
        <v>21</v>
      </c>
      <c r="M43" s="243">
        <f>G43*(1+L43/100)</f>
        <v>0</v>
      </c>
      <c r="N43" s="241">
        <v>4.4999999999999999E-4</v>
      </c>
      <c r="O43" s="241">
        <f>ROUND(E43*N43,2)</f>
        <v>0</v>
      </c>
      <c r="P43" s="241">
        <v>0</v>
      </c>
      <c r="Q43" s="241">
        <f>ROUND(E43*P43,2)</f>
        <v>0</v>
      </c>
      <c r="R43" s="243" t="s">
        <v>671</v>
      </c>
      <c r="S43" s="243" t="s">
        <v>166</v>
      </c>
      <c r="T43" s="244" t="s">
        <v>166</v>
      </c>
      <c r="U43" s="224">
        <v>0.56999999999999995</v>
      </c>
      <c r="V43" s="224">
        <f>ROUND(E43*U43,2)</f>
        <v>5.7</v>
      </c>
      <c r="W43" s="224"/>
      <c r="X43" s="224" t="s">
        <v>328</v>
      </c>
      <c r="Y43" s="224" t="s">
        <v>169</v>
      </c>
      <c r="Z43" s="210"/>
      <c r="AA43" s="210"/>
      <c r="AB43" s="210"/>
      <c r="AC43" s="210"/>
      <c r="AD43" s="210"/>
      <c r="AE43" s="210"/>
      <c r="AF43" s="210"/>
      <c r="AG43" s="210" t="s">
        <v>661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21"/>
      <c r="B44" s="222"/>
      <c r="C44" s="260" t="s">
        <v>697</v>
      </c>
      <c r="D44" s="259"/>
      <c r="E44" s="259"/>
      <c r="F44" s="259"/>
      <c r="G44" s="259"/>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346</v>
      </c>
      <c r="AH44" s="210"/>
      <c r="AI44" s="210"/>
      <c r="AJ44" s="210"/>
      <c r="AK44" s="210"/>
      <c r="AL44" s="210"/>
      <c r="AM44" s="210"/>
      <c r="AN44" s="210"/>
      <c r="AO44" s="210"/>
      <c r="AP44" s="210"/>
      <c r="AQ44" s="210"/>
      <c r="AR44" s="210"/>
      <c r="AS44" s="210"/>
      <c r="AT44" s="210"/>
      <c r="AU44" s="210"/>
      <c r="AV44" s="210"/>
      <c r="AW44" s="210"/>
      <c r="AX44" s="210"/>
      <c r="AY44" s="210"/>
      <c r="AZ44" s="210"/>
      <c r="BA44" s="247" t="str">
        <f>C44</f>
        <v>třemi a více kůly, s ochranou proti poškození v místě vzepření, (příloha č. 8) při  průměru kůlů do 10 cm,</v>
      </c>
      <c r="BB44" s="210"/>
      <c r="BC44" s="210"/>
      <c r="BD44" s="210"/>
      <c r="BE44" s="210"/>
      <c r="BF44" s="210"/>
      <c r="BG44" s="210"/>
      <c r="BH44" s="210"/>
    </row>
    <row r="45" spans="1:60" ht="45" outlineLevel="2" x14ac:dyDescent="0.2">
      <c r="A45" s="221"/>
      <c r="B45" s="222"/>
      <c r="C45" s="254" t="s">
        <v>698</v>
      </c>
      <c r="D45" s="248"/>
      <c r="E45" s="248"/>
      <c r="F45" s="248"/>
      <c r="G45" s="248"/>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172</v>
      </c>
      <c r="AH45" s="210"/>
      <c r="AI45" s="210"/>
      <c r="AJ45" s="210"/>
      <c r="AK45" s="210"/>
      <c r="AL45" s="210"/>
      <c r="AM45" s="210"/>
      <c r="AN45" s="210"/>
      <c r="AO45" s="210"/>
      <c r="AP45" s="210"/>
      <c r="AQ45" s="210"/>
      <c r="AR45" s="210"/>
      <c r="AS45" s="210"/>
      <c r="AT45" s="210"/>
      <c r="AU45" s="210"/>
      <c r="AV45" s="210"/>
      <c r="AW45" s="210"/>
      <c r="AX45" s="210"/>
      <c r="AY45" s="210"/>
      <c r="AZ45" s="210"/>
      <c r="BA45" s="247" t="str">
        <f>C45</f>
        <v>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v>
      </c>
      <c r="BB45" s="210"/>
      <c r="BC45" s="210"/>
      <c r="BD45" s="210"/>
      <c r="BE45" s="210"/>
      <c r="BF45" s="210"/>
      <c r="BG45" s="210"/>
      <c r="BH45" s="210"/>
    </row>
    <row r="46" spans="1:60" outlineLevel="3" x14ac:dyDescent="0.2">
      <c r="A46" s="221"/>
      <c r="B46" s="222"/>
      <c r="C46" s="254" t="s">
        <v>699</v>
      </c>
      <c r="D46" s="248"/>
      <c r="E46" s="248"/>
      <c r="F46" s="248"/>
      <c r="G46" s="248"/>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21"/>
      <c r="B47" s="222"/>
      <c r="C47" s="252" t="s">
        <v>700</v>
      </c>
      <c r="D47" s="228"/>
      <c r="E47" s="229">
        <v>10</v>
      </c>
      <c r="F47" s="224"/>
      <c r="G47" s="224"/>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174</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21"/>
      <c r="B48" s="222"/>
      <c r="C48" s="253"/>
      <c r="D48" s="246"/>
      <c r="E48" s="246"/>
      <c r="F48" s="246"/>
      <c r="G48" s="246"/>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8">
        <v>11</v>
      </c>
      <c r="B49" s="239" t="s">
        <v>701</v>
      </c>
      <c r="C49" s="250" t="s">
        <v>702</v>
      </c>
      <c r="D49" s="240" t="s">
        <v>660</v>
      </c>
      <c r="E49" s="241">
        <v>130</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t="s">
        <v>671</v>
      </c>
      <c r="S49" s="243" t="s">
        <v>166</v>
      </c>
      <c r="T49" s="244" t="s">
        <v>166</v>
      </c>
      <c r="U49" s="224">
        <v>1.2</v>
      </c>
      <c r="V49" s="224">
        <f>ROUND(E49*U49,2)</f>
        <v>156</v>
      </c>
      <c r="W49" s="224"/>
      <c r="X49" s="224" t="s">
        <v>328</v>
      </c>
      <c r="Y49" s="224" t="s">
        <v>169</v>
      </c>
      <c r="Z49" s="210"/>
      <c r="AA49" s="210"/>
      <c r="AB49" s="210"/>
      <c r="AC49" s="210"/>
      <c r="AD49" s="210"/>
      <c r="AE49" s="210"/>
      <c r="AF49" s="210"/>
      <c r="AG49" s="210" t="s">
        <v>703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21"/>
      <c r="B50" s="222"/>
      <c r="C50" s="252" t="s">
        <v>704</v>
      </c>
      <c r="D50" s="228"/>
      <c r="E50" s="229">
        <v>130</v>
      </c>
      <c r="F50" s="224"/>
      <c r="G50" s="224"/>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174</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21"/>
      <c r="B51" s="222"/>
      <c r="C51" s="253"/>
      <c r="D51" s="246"/>
      <c r="E51" s="246"/>
      <c r="F51" s="246"/>
      <c r="G51" s="246"/>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8">
        <v>12</v>
      </c>
      <c r="B52" s="239" t="s">
        <v>705</v>
      </c>
      <c r="C52" s="250" t="s">
        <v>706</v>
      </c>
      <c r="D52" s="240" t="s">
        <v>660</v>
      </c>
      <c r="E52" s="241">
        <v>130</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t="s">
        <v>671</v>
      </c>
      <c r="S52" s="243" t="s">
        <v>166</v>
      </c>
      <c r="T52" s="244" t="s">
        <v>166</v>
      </c>
      <c r="U52" s="224">
        <v>0.88</v>
      </c>
      <c r="V52" s="224">
        <f>ROUND(E52*U52,2)</f>
        <v>114.4</v>
      </c>
      <c r="W52" s="224"/>
      <c r="X52" s="224" t="s">
        <v>328</v>
      </c>
      <c r="Y52" s="224" t="s">
        <v>169</v>
      </c>
      <c r="Z52" s="210"/>
      <c r="AA52" s="210"/>
      <c r="AB52" s="210"/>
      <c r="AC52" s="210"/>
      <c r="AD52" s="210"/>
      <c r="AE52" s="210"/>
      <c r="AF52" s="210"/>
      <c r="AG52" s="210" t="s">
        <v>703</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21"/>
      <c r="B53" s="222"/>
      <c r="C53" s="252" t="s">
        <v>707</v>
      </c>
      <c r="D53" s="228"/>
      <c r="E53" s="229">
        <v>130</v>
      </c>
      <c r="F53" s="224"/>
      <c r="G53" s="224"/>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174</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21"/>
      <c r="B54" s="222"/>
      <c r="C54" s="253"/>
      <c r="D54" s="246"/>
      <c r="E54" s="246"/>
      <c r="F54" s="246"/>
      <c r="G54" s="246"/>
      <c r="H54" s="224"/>
      <c r="I54" s="224"/>
      <c r="J54" s="224"/>
      <c r="K54" s="224"/>
      <c r="L54" s="224"/>
      <c r="M54" s="224"/>
      <c r="N54" s="223"/>
      <c r="O54" s="223"/>
      <c r="P54" s="223"/>
      <c r="Q54" s="223"/>
      <c r="R54" s="224"/>
      <c r="S54" s="224"/>
      <c r="T54" s="224"/>
      <c r="U54" s="224"/>
      <c r="V54" s="224"/>
      <c r="W54" s="224"/>
      <c r="X54" s="224"/>
      <c r="Y54" s="224"/>
      <c r="Z54" s="210"/>
      <c r="AA54" s="210"/>
      <c r="AB54" s="210"/>
      <c r="AC54" s="210"/>
      <c r="AD54" s="210"/>
      <c r="AE54" s="210"/>
      <c r="AF54" s="210"/>
      <c r="AG54" s="210" t="s">
        <v>175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8">
        <v>13</v>
      </c>
      <c r="B55" s="239" t="s">
        <v>708</v>
      </c>
      <c r="C55" s="250" t="s">
        <v>709</v>
      </c>
      <c r="D55" s="240" t="s">
        <v>516</v>
      </c>
      <c r="E55" s="241">
        <v>10</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210</v>
      </c>
      <c r="T55" s="244" t="s">
        <v>167</v>
      </c>
      <c r="U55" s="224">
        <v>0</v>
      </c>
      <c r="V55" s="224">
        <f>ROUND(E55*U55,2)</f>
        <v>0</v>
      </c>
      <c r="W55" s="224"/>
      <c r="X55" s="224" t="s">
        <v>168</v>
      </c>
      <c r="Y55" s="224" t="s">
        <v>169</v>
      </c>
      <c r="Z55" s="210"/>
      <c r="AA55" s="210"/>
      <c r="AB55" s="210"/>
      <c r="AC55" s="210"/>
      <c r="AD55" s="210"/>
      <c r="AE55" s="210"/>
      <c r="AF55" s="210"/>
      <c r="AG55" s="210" t="s">
        <v>170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33.75" outlineLevel="2" x14ac:dyDescent="0.2">
      <c r="A56" s="221"/>
      <c r="B56" s="222"/>
      <c r="C56" s="251" t="s">
        <v>710</v>
      </c>
      <c r="D56" s="245"/>
      <c r="E56" s="245"/>
      <c r="F56" s="245"/>
      <c r="G56" s="245"/>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172</v>
      </c>
      <c r="AH56" s="210"/>
      <c r="AI56" s="210"/>
      <c r="AJ56" s="210"/>
      <c r="AK56" s="210"/>
      <c r="AL56" s="210"/>
      <c r="AM56" s="210"/>
      <c r="AN56" s="210"/>
      <c r="AO56" s="210"/>
      <c r="AP56" s="210"/>
      <c r="AQ56" s="210"/>
      <c r="AR56" s="210"/>
      <c r="AS56" s="210"/>
      <c r="AT56" s="210"/>
      <c r="AU56" s="210"/>
      <c r="AV56" s="210"/>
      <c r="AW56" s="210"/>
      <c r="AX56" s="210"/>
      <c r="AY56" s="210"/>
      <c r="AZ56" s="210"/>
      <c r="BA56" s="247" t="str">
        <f>C56</f>
        <v>Do stěny jámy bude uložena závlahová sonda ( perforovaná hadice , průměr 80mm ). Sonda bude uložena mezi horní a spodní vrstvu. Oba konce sondy budou vyústěny nad terén a po zamulčování seříznuté do úrovně terénu. Sonda se zasype hrubším makadamem  (zrnitost 8 – 16 mm ), aby se zabránilo vysýchání kořenů.</v>
      </c>
      <c r="BB56" s="210"/>
      <c r="BC56" s="210"/>
      <c r="BD56" s="210"/>
      <c r="BE56" s="210"/>
      <c r="BF56" s="210"/>
      <c r="BG56" s="210"/>
      <c r="BH56" s="210"/>
    </row>
    <row r="57" spans="1:60" outlineLevel="3" x14ac:dyDescent="0.2">
      <c r="A57" s="221"/>
      <c r="B57" s="222"/>
      <c r="C57" s="254" t="s">
        <v>711</v>
      </c>
      <c r="D57" s="248"/>
      <c r="E57" s="248"/>
      <c r="F57" s="248"/>
      <c r="G57" s="248"/>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21"/>
      <c r="B58" s="222"/>
      <c r="C58" s="252" t="s">
        <v>712</v>
      </c>
      <c r="D58" s="228"/>
      <c r="E58" s="229">
        <v>10</v>
      </c>
      <c r="F58" s="224"/>
      <c r="G58" s="224"/>
      <c r="H58" s="224"/>
      <c r="I58" s="224"/>
      <c r="J58" s="224"/>
      <c r="K58" s="224"/>
      <c r="L58" s="224"/>
      <c r="M58" s="224"/>
      <c r="N58" s="223"/>
      <c r="O58" s="223"/>
      <c r="P58" s="223"/>
      <c r="Q58" s="223"/>
      <c r="R58" s="224"/>
      <c r="S58" s="224"/>
      <c r="T58" s="224"/>
      <c r="U58" s="224"/>
      <c r="V58" s="224"/>
      <c r="W58" s="224"/>
      <c r="X58" s="224"/>
      <c r="Y58" s="224"/>
      <c r="Z58" s="210"/>
      <c r="AA58" s="210"/>
      <c r="AB58" s="210"/>
      <c r="AC58" s="210"/>
      <c r="AD58" s="210"/>
      <c r="AE58" s="210"/>
      <c r="AF58" s="210"/>
      <c r="AG58" s="210" t="s">
        <v>174</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21"/>
      <c r="B59" s="222"/>
      <c r="C59" s="253"/>
      <c r="D59" s="246"/>
      <c r="E59" s="246"/>
      <c r="F59" s="246"/>
      <c r="G59" s="246"/>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8">
        <v>14</v>
      </c>
      <c r="B60" s="239" t="s">
        <v>713</v>
      </c>
      <c r="C60" s="250" t="s">
        <v>714</v>
      </c>
      <c r="D60" s="240" t="s">
        <v>715</v>
      </c>
      <c r="E60" s="241">
        <v>81.25</v>
      </c>
      <c r="F60" s="242"/>
      <c r="G60" s="243">
        <f>ROUND(E60*F60,2)</f>
        <v>0</v>
      </c>
      <c r="H60" s="242"/>
      <c r="I60" s="243">
        <f>ROUND(E60*H60,2)</f>
        <v>0</v>
      </c>
      <c r="J60" s="242"/>
      <c r="K60" s="243">
        <f>ROUND(E60*J60,2)</f>
        <v>0</v>
      </c>
      <c r="L60" s="243">
        <v>21</v>
      </c>
      <c r="M60" s="243">
        <f>G60*(1+L60/100)</f>
        <v>0</v>
      </c>
      <c r="N60" s="241">
        <v>1E-3</v>
      </c>
      <c r="O60" s="241">
        <f>ROUND(E60*N60,2)</f>
        <v>0.08</v>
      </c>
      <c r="P60" s="241">
        <v>0</v>
      </c>
      <c r="Q60" s="241">
        <f>ROUND(E60*P60,2)</f>
        <v>0</v>
      </c>
      <c r="R60" s="243" t="s">
        <v>440</v>
      </c>
      <c r="S60" s="243" t="s">
        <v>166</v>
      </c>
      <c r="T60" s="244" t="s">
        <v>166</v>
      </c>
      <c r="U60" s="224">
        <v>0</v>
      </c>
      <c r="V60" s="224">
        <f>ROUND(E60*U60,2)</f>
        <v>0</v>
      </c>
      <c r="W60" s="224"/>
      <c r="X60" s="224" t="s">
        <v>359</v>
      </c>
      <c r="Y60" s="224" t="s">
        <v>169</v>
      </c>
      <c r="Z60" s="210"/>
      <c r="AA60" s="210"/>
      <c r="AB60" s="210"/>
      <c r="AC60" s="210"/>
      <c r="AD60" s="210"/>
      <c r="AE60" s="210"/>
      <c r="AF60" s="210"/>
      <c r="AG60" s="210" t="s">
        <v>360</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21"/>
      <c r="B61" s="222"/>
      <c r="C61" s="252" t="s">
        <v>716</v>
      </c>
      <c r="D61" s="228"/>
      <c r="E61" s="229">
        <v>81.25</v>
      </c>
      <c r="F61" s="224"/>
      <c r="G61" s="224"/>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174</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21"/>
      <c r="B62" s="222"/>
      <c r="C62" s="253"/>
      <c r="D62" s="246"/>
      <c r="E62" s="246"/>
      <c r="F62" s="246"/>
      <c r="G62" s="246"/>
      <c r="H62" s="224"/>
      <c r="I62" s="224"/>
      <c r="J62" s="224"/>
      <c r="K62" s="224"/>
      <c r="L62" s="224"/>
      <c r="M62" s="224"/>
      <c r="N62" s="223"/>
      <c r="O62" s="223"/>
      <c r="P62" s="223"/>
      <c r="Q62" s="223"/>
      <c r="R62" s="224"/>
      <c r="S62" s="224"/>
      <c r="T62" s="224"/>
      <c r="U62" s="224"/>
      <c r="V62" s="224"/>
      <c r="W62" s="224"/>
      <c r="X62" s="224"/>
      <c r="Y62" s="224"/>
      <c r="Z62" s="210"/>
      <c r="AA62" s="210"/>
      <c r="AB62" s="210"/>
      <c r="AC62" s="210"/>
      <c r="AD62" s="210"/>
      <c r="AE62" s="210"/>
      <c r="AF62" s="210"/>
      <c r="AG62" s="210" t="s">
        <v>175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8">
        <v>15</v>
      </c>
      <c r="B63" s="239" t="s">
        <v>717</v>
      </c>
      <c r="C63" s="250" t="s">
        <v>718</v>
      </c>
      <c r="D63" s="240" t="s">
        <v>516</v>
      </c>
      <c r="E63" s="241">
        <v>4</v>
      </c>
      <c r="F63" s="242"/>
      <c r="G63" s="243">
        <f>ROUND(E63*F63,2)</f>
        <v>0</v>
      </c>
      <c r="H63" s="242"/>
      <c r="I63" s="243">
        <f>ROUND(E63*H63,2)</f>
        <v>0</v>
      </c>
      <c r="J63" s="242"/>
      <c r="K63" s="243">
        <f>ROUND(E63*J63,2)</f>
        <v>0</v>
      </c>
      <c r="L63" s="243">
        <v>21</v>
      </c>
      <c r="M63" s="243">
        <f>G63*(1+L63/100)</f>
        <v>0</v>
      </c>
      <c r="N63" s="241">
        <v>4.4999999999999998E-2</v>
      </c>
      <c r="O63" s="241">
        <f>ROUND(E63*N63,2)</f>
        <v>0.18</v>
      </c>
      <c r="P63" s="241">
        <v>0</v>
      </c>
      <c r="Q63" s="241">
        <f>ROUND(E63*P63,2)</f>
        <v>0</v>
      </c>
      <c r="R63" s="243" t="s">
        <v>440</v>
      </c>
      <c r="S63" s="243" t="s">
        <v>719</v>
      </c>
      <c r="T63" s="244" t="s">
        <v>719</v>
      </c>
      <c r="U63" s="224">
        <v>0</v>
      </c>
      <c r="V63" s="224">
        <f>ROUND(E63*U63,2)</f>
        <v>0</v>
      </c>
      <c r="W63" s="224"/>
      <c r="X63" s="224" t="s">
        <v>359</v>
      </c>
      <c r="Y63" s="224" t="s">
        <v>169</v>
      </c>
      <c r="Z63" s="210"/>
      <c r="AA63" s="210"/>
      <c r="AB63" s="210"/>
      <c r="AC63" s="210"/>
      <c r="AD63" s="210"/>
      <c r="AE63" s="210"/>
      <c r="AF63" s="210"/>
      <c r="AG63" s="210" t="s">
        <v>720</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21"/>
      <c r="B64" s="222"/>
      <c r="C64" s="252" t="s">
        <v>106</v>
      </c>
      <c r="D64" s="228"/>
      <c r="E64" s="229">
        <v>4</v>
      </c>
      <c r="F64" s="224"/>
      <c r="G64" s="224"/>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174</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21"/>
      <c r="B65" s="222"/>
      <c r="C65" s="253"/>
      <c r="D65" s="246"/>
      <c r="E65" s="246"/>
      <c r="F65" s="246"/>
      <c r="G65" s="246"/>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8">
        <v>16</v>
      </c>
      <c r="B66" s="239" t="s">
        <v>721</v>
      </c>
      <c r="C66" s="250" t="s">
        <v>722</v>
      </c>
      <c r="D66" s="240" t="s">
        <v>516</v>
      </c>
      <c r="E66" s="241">
        <v>6</v>
      </c>
      <c r="F66" s="242"/>
      <c r="G66" s="243">
        <f>ROUND(E66*F66,2)</f>
        <v>0</v>
      </c>
      <c r="H66" s="242"/>
      <c r="I66" s="243">
        <f>ROUND(E66*H66,2)</f>
        <v>0</v>
      </c>
      <c r="J66" s="242"/>
      <c r="K66" s="243">
        <f>ROUND(E66*J66,2)</f>
        <v>0</v>
      </c>
      <c r="L66" s="243">
        <v>21</v>
      </c>
      <c r="M66" s="243">
        <f>G66*(1+L66/100)</f>
        <v>0</v>
      </c>
      <c r="N66" s="241">
        <v>1.4999999999999999E-2</v>
      </c>
      <c r="O66" s="241">
        <f>ROUND(E66*N66,2)</f>
        <v>0.09</v>
      </c>
      <c r="P66" s="241">
        <v>0</v>
      </c>
      <c r="Q66" s="241">
        <f>ROUND(E66*P66,2)</f>
        <v>0</v>
      </c>
      <c r="R66" s="243" t="s">
        <v>440</v>
      </c>
      <c r="S66" s="243" t="s">
        <v>166</v>
      </c>
      <c r="T66" s="244" t="s">
        <v>166</v>
      </c>
      <c r="U66" s="224">
        <v>0</v>
      </c>
      <c r="V66" s="224">
        <f>ROUND(E66*U66,2)</f>
        <v>0</v>
      </c>
      <c r="W66" s="224"/>
      <c r="X66" s="224" t="s">
        <v>359</v>
      </c>
      <c r="Y66" s="224" t="s">
        <v>169</v>
      </c>
      <c r="Z66" s="210"/>
      <c r="AA66" s="210"/>
      <c r="AB66" s="210"/>
      <c r="AC66" s="210"/>
      <c r="AD66" s="210"/>
      <c r="AE66" s="210"/>
      <c r="AF66" s="210"/>
      <c r="AG66" s="210" t="s">
        <v>720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2" t="s">
        <v>450</v>
      </c>
      <c r="D67" s="228"/>
      <c r="E67" s="229">
        <v>6</v>
      </c>
      <c r="F67" s="224"/>
      <c r="G67" s="224"/>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174</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21"/>
      <c r="B68" s="222"/>
      <c r="C68" s="253"/>
      <c r="D68" s="246"/>
      <c r="E68" s="246"/>
      <c r="F68" s="246"/>
      <c r="G68" s="246"/>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8">
        <v>17</v>
      </c>
      <c r="B69" s="239" t="s">
        <v>723</v>
      </c>
      <c r="C69" s="250" t="s">
        <v>724</v>
      </c>
      <c r="D69" s="240" t="s">
        <v>660</v>
      </c>
      <c r="E69" s="241">
        <v>130</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t="s">
        <v>440</v>
      </c>
      <c r="S69" s="243" t="s">
        <v>166</v>
      </c>
      <c r="T69" s="244" t="s">
        <v>166</v>
      </c>
      <c r="U69" s="224">
        <v>0</v>
      </c>
      <c r="V69" s="224">
        <f>ROUND(E69*U69,2)</f>
        <v>0</v>
      </c>
      <c r="W69" s="224"/>
      <c r="X69" s="224" t="s">
        <v>359</v>
      </c>
      <c r="Y69" s="224" t="s">
        <v>169</v>
      </c>
      <c r="Z69" s="210"/>
      <c r="AA69" s="210"/>
      <c r="AB69" s="210"/>
      <c r="AC69" s="210"/>
      <c r="AD69" s="210"/>
      <c r="AE69" s="210"/>
      <c r="AF69" s="210"/>
      <c r="AG69" s="210" t="s">
        <v>720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21"/>
      <c r="B70" s="222"/>
      <c r="C70" s="252" t="s">
        <v>725</v>
      </c>
      <c r="D70" s="228"/>
      <c r="E70" s="229">
        <v>130</v>
      </c>
      <c r="F70" s="224"/>
      <c r="G70" s="224"/>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174</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21"/>
      <c r="B71" s="222"/>
      <c r="C71" s="253"/>
      <c r="D71" s="246"/>
      <c r="E71" s="246"/>
      <c r="F71" s="246"/>
      <c r="G71" s="246"/>
      <c r="H71" s="224"/>
      <c r="I71" s="224"/>
      <c r="J71" s="224"/>
      <c r="K71" s="224"/>
      <c r="L71" s="224"/>
      <c r="M71" s="224"/>
      <c r="N71" s="223"/>
      <c r="O71" s="223"/>
      <c r="P71" s="223"/>
      <c r="Q71" s="223"/>
      <c r="R71" s="224"/>
      <c r="S71" s="224"/>
      <c r="T71" s="224"/>
      <c r="U71" s="224"/>
      <c r="V71" s="224"/>
      <c r="W71" s="224"/>
      <c r="X71" s="224"/>
      <c r="Y71" s="224"/>
      <c r="Z71" s="210"/>
      <c r="AA71" s="210"/>
      <c r="AB71" s="210"/>
      <c r="AC71" s="210"/>
      <c r="AD71" s="210"/>
      <c r="AE71" s="210"/>
      <c r="AF71" s="210"/>
      <c r="AG71" s="210" t="s">
        <v>175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8">
        <v>18</v>
      </c>
      <c r="B72" s="239" t="s">
        <v>726</v>
      </c>
      <c r="C72" s="250" t="s">
        <v>727</v>
      </c>
      <c r="D72" s="240" t="s">
        <v>715</v>
      </c>
      <c r="E72" s="241">
        <v>5</v>
      </c>
      <c r="F72" s="242"/>
      <c r="G72" s="243">
        <f>ROUND(E72*F72,2)</f>
        <v>0</v>
      </c>
      <c r="H72" s="242"/>
      <c r="I72" s="243">
        <f>ROUND(E72*H72,2)</f>
        <v>0</v>
      </c>
      <c r="J72" s="242"/>
      <c r="K72" s="243">
        <f>ROUND(E72*J72,2)</f>
        <v>0</v>
      </c>
      <c r="L72" s="243">
        <v>21</v>
      </c>
      <c r="M72" s="243">
        <f>G72*(1+L72/100)</f>
        <v>0</v>
      </c>
      <c r="N72" s="241">
        <v>1E-4</v>
      </c>
      <c r="O72" s="241">
        <f>ROUND(E72*N72,2)</f>
        <v>0</v>
      </c>
      <c r="P72" s="241">
        <v>0</v>
      </c>
      <c r="Q72" s="241">
        <f>ROUND(E72*P72,2)</f>
        <v>0</v>
      </c>
      <c r="R72" s="243"/>
      <c r="S72" s="243" t="s">
        <v>210</v>
      </c>
      <c r="T72" s="244" t="s">
        <v>167</v>
      </c>
      <c r="U72" s="224">
        <v>0</v>
      </c>
      <c r="V72" s="224">
        <f>ROUND(E72*U72,2)</f>
        <v>0</v>
      </c>
      <c r="W72" s="224"/>
      <c r="X72" s="224" t="s">
        <v>359</v>
      </c>
      <c r="Y72" s="224" t="s">
        <v>169</v>
      </c>
      <c r="Z72" s="210"/>
      <c r="AA72" s="210"/>
      <c r="AB72" s="210"/>
      <c r="AC72" s="210"/>
      <c r="AD72" s="210"/>
      <c r="AE72" s="210"/>
      <c r="AF72" s="210"/>
      <c r="AG72" s="210" t="s">
        <v>728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21"/>
      <c r="B73" s="222"/>
      <c r="C73" s="252" t="s">
        <v>729</v>
      </c>
      <c r="D73" s="228"/>
      <c r="E73" s="229">
        <v>5</v>
      </c>
      <c r="F73" s="224"/>
      <c r="G73" s="224"/>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174</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21"/>
      <c r="B74" s="222"/>
      <c r="C74" s="253"/>
      <c r="D74" s="246"/>
      <c r="E74" s="246"/>
      <c r="F74" s="246"/>
      <c r="G74" s="246"/>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8">
        <v>19</v>
      </c>
      <c r="B75" s="239" t="s">
        <v>730</v>
      </c>
      <c r="C75" s="250" t="s">
        <v>731</v>
      </c>
      <c r="D75" s="240" t="s">
        <v>732</v>
      </c>
      <c r="E75" s="241">
        <v>3.25</v>
      </c>
      <c r="F75" s="242"/>
      <c r="G75" s="243">
        <f>ROUND(E75*F75,2)</f>
        <v>0</v>
      </c>
      <c r="H75" s="242"/>
      <c r="I75" s="243">
        <f>ROUND(E75*H75,2)</f>
        <v>0</v>
      </c>
      <c r="J75" s="242"/>
      <c r="K75" s="243">
        <f>ROUND(E75*J75,2)</f>
        <v>0</v>
      </c>
      <c r="L75" s="243">
        <v>21</v>
      </c>
      <c r="M75" s="243">
        <f>G75*(1+L75/100)</f>
        <v>0</v>
      </c>
      <c r="N75" s="241">
        <v>0</v>
      </c>
      <c r="O75" s="241">
        <f>ROUND(E75*N75,2)</f>
        <v>0</v>
      </c>
      <c r="P75" s="241">
        <v>0</v>
      </c>
      <c r="Q75" s="241">
        <f>ROUND(E75*P75,2)</f>
        <v>0</v>
      </c>
      <c r="R75" s="243"/>
      <c r="S75" s="243" t="s">
        <v>210</v>
      </c>
      <c r="T75" s="244" t="s">
        <v>167</v>
      </c>
      <c r="U75" s="224">
        <v>0</v>
      </c>
      <c r="V75" s="224">
        <f>ROUND(E75*U75,2)</f>
        <v>0</v>
      </c>
      <c r="W75" s="224"/>
      <c r="X75" s="224" t="s">
        <v>359</v>
      </c>
      <c r="Y75" s="224" t="s">
        <v>169</v>
      </c>
      <c r="Z75" s="210"/>
      <c r="AA75" s="210"/>
      <c r="AB75" s="210"/>
      <c r="AC75" s="210"/>
      <c r="AD75" s="210"/>
      <c r="AE75" s="210"/>
      <c r="AF75" s="210"/>
      <c r="AG75" s="210" t="s">
        <v>360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21"/>
      <c r="B76" s="222"/>
      <c r="C76" s="252" t="s">
        <v>733</v>
      </c>
      <c r="D76" s="228"/>
      <c r="E76" s="229">
        <v>3.25</v>
      </c>
      <c r="F76" s="224"/>
      <c r="G76" s="224"/>
      <c r="H76" s="224"/>
      <c r="I76" s="224"/>
      <c r="J76" s="224"/>
      <c r="K76" s="224"/>
      <c r="L76" s="224"/>
      <c r="M76" s="224"/>
      <c r="N76" s="223"/>
      <c r="O76" s="223"/>
      <c r="P76" s="223"/>
      <c r="Q76" s="223"/>
      <c r="R76" s="224"/>
      <c r="S76" s="224"/>
      <c r="T76" s="224"/>
      <c r="U76" s="224"/>
      <c r="V76" s="224"/>
      <c r="W76" s="224"/>
      <c r="X76" s="224"/>
      <c r="Y76" s="224"/>
      <c r="Z76" s="210"/>
      <c r="AA76" s="210"/>
      <c r="AB76" s="210"/>
      <c r="AC76" s="210"/>
      <c r="AD76" s="210"/>
      <c r="AE76" s="210"/>
      <c r="AF76" s="210"/>
      <c r="AG76" s="210" t="s">
        <v>174</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21"/>
      <c r="B77" s="222"/>
      <c r="C77" s="253"/>
      <c r="D77" s="246"/>
      <c r="E77" s="246"/>
      <c r="F77" s="246"/>
      <c r="G77" s="246"/>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231" t="s">
        <v>161</v>
      </c>
      <c r="B78" s="232" t="s">
        <v>120</v>
      </c>
      <c r="C78" s="249" t="s">
        <v>121</v>
      </c>
      <c r="D78" s="233"/>
      <c r="E78" s="234"/>
      <c r="F78" s="235"/>
      <c r="G78" s="235">
        <f>SUMIF(AG79:AG83,"&lt;&gt;NOR",G79:G83)</f>
        <v>0</v>
      </c>
      <c r="H78" s="235"/>
      <c r="I78" s="235">
        <f>SUM(I79:I83)</f>
        <v>0</v>
      </c>
      <c r="J78" s="235"/>
      <c r="K78" s="235">
        <f>SUM(K79:K83)</f>
        <v>0</v>
      </c>
      <c r="L78" s="235"/>
      <c r="M78" s="235">
        <f>SUM(M79:M83)</f>
        <v>0</v>
      </c>
      <c r="N78" s="234"/>
      <c r="O78" s="234">
        <f>SUM(O79:O83)</f>
        <v>0</v>
      </c>
      <c r="P78" s="234"/>
      <c r="Q78" s="234">
        <f>SUM(Q79:Q83)</f>
        <v>0</v>
      </c>
      <c r="R78" s="235"/>
      <c r="S78" s="235"/>
      <c r="T78" s="236"/>
      <c r="U78" s="230"/>
      <c r="V78" s="230">
        <f>SUM(V79:V83)</f>
        <v>160.35</v>
      </c>
      <c r="W78" s="230"/>
      <c r="X78" s="230"/>
      <c r="Y78" s="230"/>
      <c r="AG78" t="s">
        <v>162</v>
      </c>
    </row>
    <row r="79" spans="1:60" ht="22.5" outlineLevel="1" x14ac:dyDescent="0.2">
      <c r="A79" s="238">
        <v>20</v>
      </c>
      <c r="B79" s="239" t="s">
        <v>734</v>
      </c>
      <c r="C79" s="250" t="s">
        <v>735</v>
      </c>
      <c r="D79" s="240" t="s">
        <v>397</v>
      </c>
      <c r="E79" s="241">
        <v>83.297659999999993</v>
      </c>
      <c r="F79" s="242"/>
      <c r="G79" s="243">
        <f>ROUND(E79*F79,2)</f>
        <v>0</v>
      </c>
      <c r="H79" s="242"/>
      <c r="I79" s="243">
        <f>ROUND(E79*H79,2)</f>
        <v>0</v>
      </c>
      <c r="J79" s="242"/>
      <c r="K79" s="243">
        <f>ROUND(E79*J79,2)</f>
        <v>0</v>
      </c>
      <c r="L79" s="243">
        <v>21</v>
      </c>
      <c r="M79" s="243">
        <f>G79*(1+L79/100)</f>
        <v>0</v>
      </c>
      <c r="N79" s="241">
        <v>0</v>
      </c>
      <c r="O79" s="241">
        <f>ROUND(E79*N79,2)</f>
        <v>0</v>
      </c>
      <c r="P79" s="241">
        <v>0</v>
      </c>
      <c r="Q79" s="241">
        <f>ROUND(E79*P79,2)</f>
        <v>0</v>
      </c>
      <c r="R79" s="243" t="s">
        <v>671</v>
      </c>
      <c r="S79" s="243" t="s">
        <v>166</v>
      </c>
      <c r="T79" s="244" t="s">
        <v>166</v>
      </c>
      <c r="U79" s="224">
        <v>1.925</v>
      </c>
      <c r="V79" s="224">
        <f>ROUND(E79*U79,2)</f>
        <v>160.35</v>
      </c>
      <c r="W79" s="224"/>
      <c r="X79" s="224" t="s">
        <v>328</v>
      </c>
      <c r="Y79" s="224" t="s">
        <v>169</v>
      </c>
      <c r="Z79" s="210"/>
      <c r="AA79" s="210"/>
      <c r="AB79" s="210"/>
      <c r="AC79" s="210"/>
      <c r="AD79" s="210"/>
      <c r="AE79" s="210"/>
      <c r="AF79" s="210"/>
      <c r="AG79" s="210" t="s">
        <v>703</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21"/>
      <c r="B80" s="222"/>
      <c r="C80" s="252" t="s">
        <v>736</v>
      </c>
      <c r="D80" s="228"/>
      <c r="E80" s="229"/>
      <c r="F80" s="224"/>
      <c r="G80" s="224"/>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174</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21"/>
      <c r="B81" s="222"/>
      <c r="C81" s="252" t="s">
        <v>737</v>
      </c>
      <c r="D81" s="228"/>
      <c r="E81" s="229"/>
      <c r="F81" s="224"/>
      <c r="G81" s="224"/>
      <c r="H81" s="224"/>
      <c r="I81" s="224"/>
      <c r="J81" s="224"/>
      <c r="K81" s="224"/>
      <c r="L81" s="224"/>
      <c r="M81" s="224"/>
      <c r="N81" s="223"/>
      <c r="O81" s="223"/>
      <c r="P81" s="223"/>
      <c r="Q81" s="223"/>
      <c r="R81" s="224"/>
      <c r="S81" s="224"/>
      <c r="T81" s="224"/>
      <c r="U81" s="224"/>
      <c r="V81" s="224"/>
      <c r="W81" s="224"/>
      <c r="X81" s="224"/>
      <c r="Y81" s="224"/>
      <c r="Z81" s="210"/>
      <c r="AA81" s="210"/>
      <c r="AB81" s="210"/>
      <c r="AC81" s="210"/>
      <c r="AD81" s="210"/>
      <c r="AE81" s="210"/>
      <c r="AF81" s="210"/>
      <c r="AG81" s="210" t="s">
        <v>174</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21"/>
      <c r="B82" s="222"/>
      <c r="C82" s="252" t="s">
        <v>738</v>
      </c>
      <c r="D82" s="228"/>
      <c r="E82" s="229">
        <v>83.297659999999993</v>
      </c>
      <c r="F82" s="224"/>
      <c r="G82" s="224"/>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174</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21"/>
      <c r="B83" s="222"/>
      <c r="C83" s="253"/>
      <c r="D83" s="246"/>
      <c r="E83" s="246"/>
      <c r="F83" s="246"/>
      <c r="G83" s="246"/>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3"/>
      <c r="B84" s="4"/>
      <c r="C84" s="255"/>
      <c r="D84" s="6"/>
      <c r="E84" s="3"/>
      <c r="F84" s="3"/>
      <c r="G84" s="3"/>
      <c r="H84" s="3"/>
      <c r="I84" s="3"/>
      <c r="J84" s="3"/>
      <c r="K84" s="3"/>
      <c r="L84" s="3"/>
      <c r="M84" s="3"/>
      <c r="N84" s="3"/>
      <c r="O84" s="3"/>
      <c r="P84" s="3"/>
      <c r="Q84" s="3"/>
      <c r="R84" s="3"/>
      <c r="S84" s="3"/>
      <c r="T84" s="3"/>
      <c r="U84" s="3"/>
      <c r="V84" s="3"/>
      <c r="W84" s="3"/>
      <c r="X84" s="3"/>
      <c r="Y84" s="3"/>
      <c r="AE84">
        <v>15</v>
      </c>
      <c r="AF84">
        <v>21</v>
      </c>
      <c r="AG84" t="s">
        <v>147</v>
      </c>
    </row>
    <row r="85" spans="1:60" x14ac:dyDescent="0.2">
      <c r="A85" s="216"/>
      <c r="B85" s="217" t="s">
        <v>29</v>
      </c>
      <c r="C85" s="256"/>
      <c r="D85" s="218"/>
      <c r="E85" s="219"/>
      <c r="F85" s="219"/>
      <c r="G85" s="237">
        <f>G8+G17+G78</f>
        <v>0</v>
      </c>
      <c r="H85" s="3"/>
      <c r="I85" s="3"/>
      <c r="J85" s="3"/>
      <c r="K85" s="3"/>
      <c r="L85" s="3"/>
      <c r="M85" s="3"/>
      <c r="N85" s="3"/>
      <c r="O85" s="3"/>
      <c r="P85" s="3"/>
      <c r="Q85" s="3"/>
      <c r="R85" s="3"/>
      <c r="S85" s="3"/>
      <c r="T85" s="3"/>
      <c r="U85" s="3"/>
      <c r="V85" s="3"/>
      <c r="W85" s="3"/>
      <c r="X85" s="3"/>
      <c r="Y85" s="3"/>
      <c r="AE85">
        <f>SUMIF(L7:L83,AE84,G7:G83)</f>
        <v>0</v>
      </c>
      <c r="AF85">
        <f>SUMIF(L7:L83,AF84,G7:G83)</f>
        <v>0</v>
      </c>
      <c r="AG85" t="s">
        <v>241</v>
      </c>
    </row>
    <row r="86" spans="1:60" x14ac:dyDescent="0.2">
      <c r="C86" s="257"/>
      <c r="D86" s="10"/>
      <c r="AG86" t="s">
        <v>242</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jCfDcx9O87BKgKekyv0Ubv9zw4rAAb7ZYASVZZJ5UBAZEaufYeD3qxHnh/yaaqWOURF1D7kwRbez26tFkWzDw==" saltValue="8Ha2Nl6n47hyZZ6Llr46Xg==" spinCount="100000" sheet="1" formatRows="0"/>
  <mergeCells count="35">
    <mergeCell ref="C68:G68"/>
    <mergeCell ref="C71:G71"/>
    <mergeCell ref="C74:G74"/>
    <mergeCell ref="C77:G77"/>
    <mergeCell ref="C83:G83"/>
    <mergeCell ref="C54:G54"/>
    <mergeCell ref="C56:G56"/>
    <mergeCell ref="C57:G57"/>
    <mergeCell ref="C59:G59"/>
    <mergeCell ref="C62:G62"/>
    <mergeCell ref="C65:G65"/>
    <mergeCell ref="C42:G42"/>
    <mergeCell ref="C44:G44"/>
    <mergeCell ref="C45:G45"/>
    <mergeCell ref="C46:G46"/>
    <mergeCell ref="C48:G48"/>
    <mergeCell ref="C51:G51"/>
    <mergeCell ref="C27:G27"/>
    <mergeCell ref="C29:G29"/>
    <mergeCell ref="C32:G32"/>
    <mergeCell ref="C35:G35"/>
    <mergeCell ref="C38:G38"/>
    <mergeCell ref="C40:G40"/>
    <mergeCell ref="C13:G13"/>
    <mergeCell ref="C16:G16"/>
    <mergeCell ref="C19:G19"/>
    <mergeCell ref="C21:G21"/>
    <mergeCell ref="C23:G23"/>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5F1-EC02-41BB-A126-EBEB320B766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71</v>
      </c>
      <c r="C3" s="199" t="s">
        <v>72</v>
      </c>
      <c r="D3" s="197"/>
      <c r="E3" s="197"/>
      <c r="F3" s="197"/>
      <c r="G3" s="198"/>
      <c r="AC3" s="174" t="s">
        <v>136</v>
      </c>
      <c r="AG3" t="s">
        <v>137</v>
      </c>
    </row>
    <row r="4" spans="1:60" ht="24.95" customHeight="1" x14ac:dyDescent="0.2">
      <c r="A4" s="200" t="s">
        <v>9</v>
      </c>
      <c r="B4" s="201" t="s">
        <v>48</v>
      </c>
      <c r="C4" s="202" t="s">
        <v>73</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SUMIF(AG9:AG19,"&lt;&gt;NOR",G9:G19)</f>
        <v>0</v>
      </c>
      <c r="H8" s="235"/>
      <c r="I8" s="235">
        <f>SUM(I9:I19)</f>
        <v>0</v>
      </c>
      <c r="J8" s="235"/>
      <c r="K8" s="235">
        <f>SUM(K9:K19)</f>
        <v>0</v>
      </c>
      <c r="L8" s="235"/>
      <c r="M8" s="235">
        <f>SUM(M9:M19)</f>
        <v>0</v>
      </c>
      <c r="N8" s="234"/>
      <c r="O8" s="234">
        <f>SUM(O9:O19)</f>
        <v>0</v>
      </c>
      <c r="P8" s="234"/>
      <c r="Q8" s="234">
        <f>SUM(Q9:Q19)</f>
        <v>12.870000000000001</v>
      </c>
      <c r="R8" s="235"/>
      <c r="S8" s="235"/>
      <c r="T8" s="236"/>
      <c r="U8" s="230"/>
      <c r="V8" s="230">
        <f>SUM(V9:V19)</f>
        <v>15.02</v>
      </c>
      <c r="W8" s="230"/>
      <c r="X8" s="230"/>
      <c r="Y8" s="230"/>
      <c r="AG8" t="s">
        <v>162</v>
      </c>
    </row>
    <row r="9" spans="1:60" ht="22.5" outlineLevel="1" x14ac:dyDescent="0.2">
      <c r="A9" s="238">
        <v>1</v>
      </c>
      <c r="B9" s="239" t="s">
        <v>739</v>
      </c>
      <c r="C9" s="250" t="s">
        <v>740</v>
      </c>
      <c r="D9" s="240" t="s">
        <v>326</v>
      </c>
      <c r="E9" s="241">
        <v>19.5</v>
      </c>
      <c r="F9" s="242"/>
      <c r="G9" s="243">
        <f>ROUND(E9*F9,2)</f>
        <v>0</v>
      </c>
      <c r="H9" s="242"/>
      <c r="I9" s="243">
        <f>ROUND(E9*H9,2)</f>
        <v>0</v>
      </c>
      <c r="J9" s="242"/>
      <c r="K9" s="243">
        <f>ROUND(E9*J9,2)</f>
        <v>0</v>
      </c>
      <c r="L9" s="243">
        <v>21</v>
      </c>
      <c r="M9" s="243">
        <f>G9*(1+L9/100)</f>
        <v>0</v>
      </c>
      <c r="N9" s="241">
        <v>0</v>
      </c>
      <c r="O9" s="241">
        <f>ROUND(E9*N9,2)</f>
        <v>0</v>
      </c>
      <c r="P9" s="241">
        <v>0.44</v>
      </c>
      <c r="Q9" s="241">
        <f>ROUND(E9*P9,2)</f>
        <v>8.58</v>
      </c>
      <c r="R9" s="243" t="s">
        <v>327</v>
      </c>
      <c r="S9" s="243" t="s">
        <v>166</v>
      </c>
      <c r="T9" s="244" t="s">
        <v>166</v>
      </c>
      <c r="U9" s="224">
        <v>0.63</v>
      </c>
      <c r="V9" s="224">
        <f>ROUND(E9*U9,2)</f>
        <v>12.29</v>
      </c>
      <c r="W9" s="224"/>
      <c r="X9" s="224" t="s">
        <v>328</v>
      </c>
      <c r="Y9" s="224" t="s">
        <v>169</v>
      </c>
      <c r="Z9" s="210"/>
      <c r="AA9" s="210"/>
      <c r="AB9" s="210"/>
      <c r="AC9" s="210"/>
      <c r="AD9" s="210"/>
      <c r="AE9" s="210"/>
      <c r="AF9" s="210"/>
      <c r="AG9" s="210" t="s">
        <v>329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2" t="s">
        <v>741</v>
      </c>
      <c r="D10" s="228"/>
      <c r="E10" s="229">
        <v>19.5</v>
      </c>
      <c r="F10" s="224"/>
      <c r="G10" s="224"/>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174</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21"/>
      <c r="B11" s="222"/>
      <c r="C11" s="253"/>
      <c r="D11" s="246"/>
      <c r="E11" s="246"/>
      <c r="F11" s="246"/>
      <c r="G11" s="246"/>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8">
        <v>2</v>
      </c>
      <c r="B12" s="239" t="s">
        <v>742</v>
      </c>
      <c r="C12" s="250" t="s">
        <v>743</v>
      </c>
      <c r="D12" s="240" t="s">
        <v>326</v>
      </c>
      <c r="E12" s="241">
        <v>19.5</v>
      </c>
      <c r="F12" s="242"/>
      <c r="G12" s="243">
        <f>ROUND(E12*F12,2)</f>
        <v>0</v>
      </c>
      <c r="H12" s="242"/>
      <c r="I12" s="243">
        <f>ROUND(E12*H12,2)</f>
        <v>0</v>
      </c>
      <c r="J12" s="242"/>
      <c r="K12" s="243">
        <f>ROUND(E12*J12,2)</f>
        <v>0</v>
      </c>
      <c r="L12" s="243">
        <v>21</v>
      </c>
      <c r="M12" s="243">
        <f>G12*(1+L12/100)</f>
        <v>0</v>
      </c>
      <c r="N12" s="241">
        <v>0</v>
      </c>
      <c r="O12" s="241">
        <f>ROUND(E12*N12,2)</f>
        <v>0</v>
      </c>
      <c r="P12" s="241">
        <v>0.22</v>
      </c>
      <c r="Q12" s="241">
        <f>ROUND(E12*P12,2)</f>
        <v>4.29</v>
      </c>
      <c r="R12" s="243" t="s">
        <v>327</v>
      </c>
      <c r="S12" s="243" t="s">
        <v>166</v>
      </c>
      <c r="T12" s="244" t="s">
        <v>166</v>
      </c>
      <c r="U12" s="224">
        <v>0.12</v>
      </c>
      <c r="V12" s="224">
        <f>ROUND(E12*U12,2)</f>
        <v>2.34</v>
      </c>
      <c r="W12" s="224"/>
      <c r="X12" s="224" t="s">
        <v>328</v>
      </c>
      <c r="Y12" s="224" t="s">
        <v>169</v>
      </c>
      <c r="Z12" s="210"/>
      <c r="AA12" s="210"/>
      <c r="AB12" s="210"/>
      <c r="AC12" s="210"/>
      <c r="AD12" s="210"/>
      <c r="AE12" s="210"/>
      <c r="AF12" s="210"/>
      <c r="AG12" s="210" t="s">
        <v>329</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2" x14ac:dyDescent="0.2">
      <c r="A13" s="221"/>
      <c r="B13" s="222"/>
      <c r="C13" s="260" t="s">
        <v>407</v>
      </c>
      <c r="D13" s="259"/>
      <c r="E13" s="259"/>
      <c r="F13" s="259"/>
      <c r="G13" s="259"/>
      <c r="H13" s="224"/>
      <c r="I13" s="224"/>
      <c r="J13" s="224"/>
      <c r="K13" s="224"/>
      <c r="L13" s="224"/>
      <c r="M13" s="224"/>
      <c r="N13" s="223"/>
      <c r="O13" s="223"/>
      <c r="P13" s="223"/>
      <c r="Q13" s="223"/>
      <c r="R13" s="224"/>
      <c r="S13" s="224"/>
      <c r="T13" s="224"/>
      <c r="U13" s="224"/>
      <c r="V13" s="224"/>
      <c r="W13" s="224"/>
      <c r="X13" s="224"/>
      <c r="Y13" s="224"/>
      <c r="Z13" s="210"/>
      <c r="AA13" s="210"/>
      <c r="AB13" s="210"/>
      <c r="AC13" s="210"/>
      <c r="AD13" s="210"/>
      <c r="AE13" s="210"/>
      <c r="AF13" s="210"/>
      <c r="AG13" s="210" t="s">
        <v>346</v>
      </c>
      <c r="AH13" s="210"/>
      <c r="AI13" s="210"/>
      <c r="AJ13" s="210"/>
      <c r="AK13" s="210"/>
      <c r="AL13" s="210"/>
      <c r="AM13" s="210"/>
      <c r="AN13" s="210"/>
      <c r="AO13" s="210"/>
      <c r="AP13" s="210"/>
      <c r="AQ13" s="210"/>
      <c r="AR13" s="210"/>
      <c r="AS13" s="210"/>
      <c r="AT13" s="210"/>
      <c r="AU13" s="210"/>
      <c r="AV13" s="210"/>
      <c r="AW13" s="210"/>
      <c r="AX13" s="210"/>
      <c r="AY13" s="210"/>
      <c r="AZ13" s="210"/>
      <c r="BA13" s="247" t="str">
        <f>C13</f>
        <v>s naložením na dopravní prostředek, očištění povrchu od frézované plochy, opotřebování frézovacích nástrojů (nožů, upínacích kroužků, držáků) nutné ruční odstranění (vybourání) živičného krytu kolem překážek,</v>
      </c>
      <c r="BB13" s="210"/>
      <c r="BC13" s="210"/>
      <c r="BD13" s="210"/>
      <c r="BE13" s="210"/>
      <c r="BF13" s="210"/>
      <c r="BG13" s="210"/>
      <c r="BH13" s="210"/>
    </row>
    <row r="14" spans="1:60" outlineLevel="2" x14ac:dyDescent="0.2">
      <c r="A14" s="221"/>
      <c r="B14" s="222"/>
      <c r="C14" s="252" t="s">
        <v>744</v>
      </c>
      <c r="D14" s="228"/>
      <c r="E14" s="229">
        <v>19.5</v>
      </c>
      <c r="F14" s="224"/>
      <c r="G14" s="224"/>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174</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21"/>
      <c r="B15" s="222"/>
      <c r="C15" s="253"/>
      <c r="D15" s="246"/>
      <c r="E15" s="246"/>
      <c r="F15" s="246"/>
      <c r="G15" s="246"/>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8">
        <v>3</v>
      </c>
      <c r="B16" s="239" t="s">
        <v>479</v>
      </c>
      <c r="C16" s="250" t="s">
        <v>480</v>
      </c>
      <c r="D16" s="240" t="s">
        <v>326</v>
      </c>
      <c r="E16" s="241">
        <v>19.5</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t="s">
        <v>481</v>
      </c>
      <c r="S16" s="243" t="s">
        <v>166</v>
      </c>
      <c r="T16" s="244" t="s">
        <v>166</v>
      </c>
      <c r="U16" s="224">
        <v>0.02</v>
      </c>
      <c r="V16" s="224">
        <f>ROUND(E16*U16,2)</f>
        <v>0.39</v>
      </c>
      <c r="W16" s="224"/>
      <c r="X16" s="224" t="s">
        <v>328</v>
      </c>
      <c r="Y16" s="224" t="s">
        <v>169</v>
      </c>
      <c r="Z16" s="210"/>
      <c r="AA16" s="210"/>
      <c r="AB16" s="210"/>
      <c r="AC16" s="210"/>
      <c r="AD16" s="210"/>
      <c r="AE16" s="210"/>
      <c r="AF16" s="210"/>
      <c r="AG16" s="210" t="s">
        <v>329</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21"/>
      <c r="B17" s="222"/>
      <c r="C17" s="260" t="s">
        <v>482</v>
      </c>
      <c r="D17" s="259"/>
      <c r="E17" s="259"/>
      <c r="F17" s="259"/>
      <c r="G17" s="259"/>
      <c r="H17" s="224"/>
      <c r="I17" s="224"/>
      <c r="J17" s="224"/>
      <c r="K17" s="224"/>
      <c r="L17" s="224"/>
      <c r="M17" s="224"/>
      <c r="N17" s="223"/>
      <c r="O17" s="223"/>
      <c r="P17" s="223"/>
      <c r="Q17" s="223"/>
      <c r="R17" s="224"/>
      <c r="S17" s="224"/>
      <c r="T17" s="224"/>
      <c r="U17" s="224"/>
      <c r="V17" s="224"/>
      <c r="W17" s="224"/>
      <c r="X17" s="224"/>
      <c r="Y17" s="224"/>
      <c r="Z17" s="210"/>
      <c r="AA17" s="210"/>
      <c r="AB17" s="210"/>
      <c r="AC17" s="210"/>
      <c r="AD17" s="210"/>
      <c r="AE17" s="210"/>
      <c r="AF17" s="210"/>
      <c r="AG17" s="210" t="s">
        <v>346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2" t="s">
        <v>745</v>
      </c>
      <c r="D18" s="228"/>
      <c r="E18" s="229">
        <v>19.5</v>
      </c>
      <c r="F18" s="224"/>
      <c r="G18" s="224"/>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21"/>
      <c r="B19" s="222"/>
      <c r="C19" s="253"/>
      <c r="D19" s="246"/>
      <c r="E19" s="246"/>
      <c r="F19" s="246"/>
      <c r="G19" s="246"/>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31" t="s">
        <v>161</v>
      </c>
      <c r="B20" s="232" t="s">
        <v>108</v>
      </c>
      <c r="C20" s="249" t="s">
        <v>109</v>
      </c>
      <c r="D20" s="233"/>
      <c r="E20" s="234"/>
      <c r="F20" s="235"/>
      <c r="G20" s="235">
        <f>SUMIF(AG21:AG53,"&lt;&gt;NOR",G21:G53)</f>
        <v>0</v>
      </c>
      <c r="H20" s="235"/>
      <c r="I20" s="235">
        <f>SUM(I21:I53)</f>
        <v>0</v>
      </c>
      <c r="J20" s="235"/>
      <c r="K20" s="235">
        <f>SUM(K21:K53)</f>
        <v>0</v>
      </c>
      <c r="L20" s="235"/>
      <c r="M20" s="235">
        <f>SUM(M21:M53)</f>
        <v>0</v>
      </c>
      <c r="N20" s="234"/>
      <c r="O20" s="234">
        <f>SUM(O21:O53)</f>
        <v>14.180000000000001</v>
      </c>
      <c r="P20" s="234"/>
      <c r="Q20" s="234">
        <f>SUM(Q21:Q53)</f>
        <v>0</v>
      </c>
      <c r="R20" s="235"/>
      <c r="S20" s="235"/>
      <c r="T20" s="236"/>
      <c r="U20" s="230"/>
      <c r="V20" s="230">
        <f>SUM(V21:V53)</f>
        <v>12.83</v>
      </c>
      <c r="W20" s="230"/>
      <c r="X20" s="230"/>
      <c r="Y20" s="230"/>
      <c r="AG20" t="s">
        <v>162</v>
      </c>
    </row>
    <row r="21" spans="1:60" ht="22.5" outlineLevel="1" x14ac:dyDescent="0.2">
      <c r="A21" s="238">
        <v>4</v>
      </c>
      <c r="B21" s="239" t="s">
        <v>746</v>
      </c>
      <c r="C21" s="250" t="s">
        <v>747</v>
      </c>
      <c r="D21" s="240" t="s">
        <v>326</v>
      </c>
      <c r="E21" s="241">
        <v>19.5</v>
      </c>
      <c r="F21" s="242"/>
      <c r="G21" s="243">
        <f>ROUND(E21*F21,2)</f>
        <v>0</v>
      </c>
      <c r="H21" s="242"/>
      <c r="I21" s="243">
        <f>ROUND(E21*H21,2)</f>
        <v>0</v>
      </c>
      <c r="J21" s="242"/>
      <c r="K21" s="243">
        <f>ROUND(E21*J21,2)</f>
        <v>0</v>
      </c>
      <c r="L21" s="243">
        <v>21</v>
      </c>
      <c r="M21" s="243">
        <f>G21*(1+L21/100)</f>
        <v>0</v>
      </c>
      <c r="N21" s="241">
        <v>0.441</v>
      </c>
      <c r="O21" s="241">
        <f>ROUND(E21*N21,2)</f>
        <v>8.6</v>
      </c>
      <c r="P21" s="241">
        <v>0</v>
      </c>
      <c r="Q21" s="241">
        <f>ROUND(E21*P21,2)</f>
        <v>0</v>
      </c>
      <c r="R21" s="243" t="s">
        <v>327</v>
      </c>
      <c r="S21" s="243" t="s">
        <v>166</v>
      </c>
      <c r="T21" s="244" t="s">
        <v>166</v>
      </c>
      <c r="U21" s="224">
        <v>0.03</v>
      </c>
      <c r="V21" s="224">
        <f>ROUND(E21*U21,2)</f>
        <v>0.59</v>
      </c>
      <c r="W21" s="224"/>
      <c r="X21" s="224" t="s">
        <v>328</v>
      </c>
      <c r="Y21" s="224" t="s">
        <v>169</v>
      </c>
      <c r="Z21" s="210"/>
      <c r="AA21" s="210"/>
      <c r="AB21" s="210"/>
      <c r="AC21" s="210"/>
      <c r="AD21" s="210"/>
      <c r="AE21" s="210"/>
      <c r="AF21" s="210"/>
      <c r="AG21" s="210" t="s">
        <v>329</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21"/>
      <c r="B22" s="222"/>
      <c r="C22" s="252" t="s">
        <v>745</v>
      </c>
      <c r="D22" s="228"/>
      <c r="E22" s="229">
        <v>19.5</v>
      </c>
      <c r="F22" s="224"/>
      <c r="G22" s="224"/>
      <c r="H22" s="224"/>
      <c r="I22" s="224"/>
      <c r="J22" s="224"/>
      <c r="K22" s="224"/>
      <c r="L22" s="224"/>
      <c r="M22" s="224"/>
      <c r="N22" s="223"/>
      <c r="O22" s="223"/>
      <c r="P22" s="223"/>
      <c r="Q22" s="223"/>
      <c r="R22" s="224"/>
      <c r="S22" s="224"/>
      <c r="T22" s="224"/>
      <c r="U22" s="224"/>
      <c r="V22" s="224"/>
      <c r="W22" s="224"/>
      <c r="X22" s="224"/>
      <c r="Y22" s="224"/>
      <c r="Z22" s="210"/>
      <c r="AA22" s="210"/>
      <c r="AB22" s="210"/>
      <c r="AC22" s="210"/>
      <c r="AD22" s="210"/>
      <c r="AE22" s="210"/>
      <c r="AF22" s="210"/>
      <c r="AG22" s="210" t="s">
        <v>174</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21"/>
      <c r="B23" s="222"/>
      <c r="C23" s="253"/>
      <c r="D23" s="246"/>
      <c r="E23" s="246"/>
      <c r="F23" s="246"/>
      <c r="G23" s="246"/>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8">
        <v>5</v>
      </c>
      <c r="B24" s="239" t="s">
        <v>748</v>
      </c>
      <c r="C24" s="250" t="s">
        <v>749</v>
      </c>
      <c r="D24" s="240" t="s">
        <v>326</v>
      </c>
      <c r="E24" s="241">
        <v>7</v>
      </c>
      <c r="F24" s="242"/>
      <c r="G24" s="243">
        <f>ROUND(E24*F24,2)</f>
        <v>0</v>
      </c>
      <c r="H24" s="242"/>
      <c r="I24" s="243">
        <f>ROUND(E24*H24,2)</f>
        <v>0</v>
      </c>
      <c r="J24" s="242"/>
      <c r="K24" s="243">
        <f>ROUND(E24*J24,2)</f>
        <v>0</v>
      </c>
      <c r="L24" s="243">
        <v>21</v>
      </c>
      <c r="M24" s="243">
        <f>G24*(1+L24/100)</f>
        <v>0</v>
      </c>
      <c r="N24" s="241">
        <v>0.15826000000000001</v>
      </c>
      <c r="O24" s="241">
        <f>ROUND(E24*N24,2)</f>
        <v>1.1100000000000001</v>
      </c>
      <c r="P24" s="241">
        <v>0</v>
      </c>
      <c r="Q24" s="241">
        <f>ROUND(E24*P24,2)</f>
        <v>0</v>
      </c>
      <c r="R24" s="243" t="s">
        <v>327</v>
      </c>
      <c r="S24" s="243" t="s">
        <v>166</v>
      </c>
      <c r="T24" s="244" t="s">
        <v>166</v>
      </c>
      <c r="U24" s="224">
        <v>0.06</v>
      </c>
      <c r="V24" s="224">
        <f>ROUND(E24*U24,2)</f>
        <v>0.42</v>
      </c>
      <c r="W24" s="224"/>
      <c r="X24" s="224" t="s">
        <v>328</v>
      </c>
      <c r="Y24" s="224" t="s">
        <v>169</v>
      </c>
      <c r="Z24" s="210"/>
      <c r="AA24" s="210"/>
      <c r="AB24" s="210"/>
      <c r="AC24" s="210"/>
      <c r="AD24" s="210"/>
      <c r="AE24" s="210"/>
      <c r="AF24" s="210"/>
      <c r="AG24" s="210" t="s">
        <v>329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21"/>
      <c r="B25" s="222"/>
      <c r="C25" s="260" t="s">
        <v>418</v>
      </c>
      <c r="D25" s="259"/>
      <c r="E25" s="259"/>
      <c r="F25" s="259"/>
      <c r="G25" s="259"/>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346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21"/>
      <c r="B26" s="222"/>
      <c r="C26" s="252" t="s">
        <v>750</v>
      </c>
      <c r="D26" s="228"/>
      <c r="E26" s="229">
        <v>7</v>
      </c>
      <c r="F26" s="224"/>
      <c r="G26" s="224"/>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174</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21"/>
      <c r="B27" s="222"/>
      <c r="C27" s="253"/>
      <c r="D27" s="246"/>
      <c r="E27" s="246"/>
      <c r="F27" s="246"/>
      <c r="G27" s="246"/>
      <c r="H27" s="224"/>
      <c r="I27" s="224"/>
      <c r="J27" s="224"/>
      <c r="K27" s="224"/>
      <c r="L27" s="224"/>
      <c r="M27" s="224"/>
      <c r="N27" s="223"/>
      <c r="O27" s="223"/>
      <c r="P27" s="223"/>
      <c r="Q27" s="223"/>
      <c r="R27" s="224"/>
      <c r="S27" s="224"/>
      <c r="T27" s="224"/>
      <c r="U27" s="224"/>
      <c r="V27" s="224"/>
      <c r="W27" s="224"/>
      <c r="X27" s="224"/>
      <c r="Y27" s="224"/>
      <c r="Z27" s="210"/>
      <c r="AA27" s="210"/>
      <c r="AB27" s="210"/>
      <c r="AC27" s="210"/>
      <c r="AD27" s="210"/>
      <c r="AE27" s="210"/>
      <c r="AF27" s="210"/>
      <c r="AG27" s="210" t="s">
        <v>175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8">
        <v>6</v>
      </c>
      <c r="B28" s="239" t="s">
        <v>751</v>
      </c>
      <c r="C28" s="250" t="s">
        <v>752</v>
      </c>
      <c r="D28" s="240" t="s">
        <v>326</v>
      </c>
      <c r="E28" s="241">
        <v>19.5</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t="s">
        <v>327</v>
      </c>
      <c r="S28" s="243" t="s">
        <v>166</v>
      </c>
      <c r="T28" s="244" t="s">
        <v>166</v>
      </c>
      <c r="U28" s="224">
        <v>0.09</v>
      </c>
      <c r="V28" s="224">
        <f>ROUND(E28*U28,2)</f>
        <v>1.76</v>
      </c>
      <c r="W28" s="224"/>
      <c r="X28" s="224" t="s">
        <v>328</v>
      </c>
      <c r="Y28" s="224" t="s">
        <v>169</v>
      </c>
      <c r="Z28" s="210"/>
      <c r="AA28" s="210"/>
      <c r="AB28" s="210"/>
      <c r="AC28" s="210"/>
      <c r="AD28" s="210"/>
      <c r="AE28" s="210"/>
      <c r="AF28" s="210"/>
      <c r="AG28" s="210" t="s">
        <v>329</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21"/>
      <c r="B29" s="222"/>
      <c r="C29" s="252" t="s">
        <v>745</v>
      </c>
      <c r="D29" s="228"/>
      <c r="E29" s="229">
        <v>19.5</v>
      </c>
      <c r="F29" s="224"/>
      <c r="G29" s="224"/>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174</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21"/>
      <c r="B30" s="222"/>
      <c r="C30" s="253"/>
      <c r="D30" s="246"/>
      <c r="E30" s="246"/>
      <c r="F30" s="246"/>
      <c r="G30" s="246"/>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8">
        <v>7</v>
      </c>
      <c r="B31" s="239" t="s">
        <v>753</v>
      </c>
      <c r="C31" s="250" t="s">
        <v>754</v>
      </c>
      <c r="D31" s="240" t="s">
        <v>326</v>
      </c>
      <c r="E31" s="241">
        <v>8.5</v>
      </c>
      <c r="F31" s="242"/>
      <c r="G31" s="243">
        <f>ROUND(E31*F31,2)</f>
        <v>0</v>
      </c>
      <c r="H31" s="242"/>
      <c r="I31" s="243">
        <f>ROUND(E31*H31,2)</f>
        <v>0</v>
      </c>
      <c r="J31" s="242"/>
      <c r="K31" s="243">
        <f>ROUND(E31*J31,2)</f>
        <v>0</v>
      </c>
      <c r="L31" s="243">
        <v>21</v>
      </c>
      <c r="M31" s="243">
        <f>G31*(1+L31/100)</f>
        <v>0</v>
      </c>
      <c r="N31" s="241">
        <v>5.6100000000000004E-3</v>
      </c>
      <c r="O31" s="241">
        <f>ROUND(E31*N31,2)</f>
        <v>0.05</v>
      </c>
      <c r="P31" s="241">
        <v>0</v>
      </c>
      <c r="Q31" s="241">
        <f>ROUND(E31*P31,2)</f>
        <v>0</v>
      </c>
      <c r="R31" s="243" t="s">
        <v>327</v>
      </c>
      <c r="S31" s="243" t="s">
        <v>755</v>
      </c>
      <c r="T31" s="244" t="s">
        <v>755</v>
      </c>
      <c r="U31" s="224">
        <v>4.0000000000000001E-3</v>
      </c>
      <c r="V31" s="224">
        <f>ROUND(E31*U31,2)</f>
        <v>0.03</v>
      </c>
      <c r="W31" s="224"/>
      <c r="X31" s="224" t="s">
        <v>328</v>
      </c>
      <c r="Y31" s="224" t="s">
        <v>169</v>
      </c>
      <c r="Z31" s="210"/>
      <c r="AA31" s="210"/>
      <c r="AB31" s="210"/>
      <c r="AC31" s="210"/>
      <c r="AD31" s="210"/>
      <c r="AE31" s="210"/>
      <c r="AF31" s="210"/>
      <c r="AG31" s="210" t="s">
        <v>329</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21"/>
      <c r="B32" s="222"/>
      <c r="C32" s="252" t="s">
        <v>756</v>
      </c>
      <c r="D32" s="228"/>
      <c r="E32" s="229">
        <v>8.5</v>
      </c>
      <c r="F32" s="224"/>
      <c r="G32" s="224"/>
      <c r="H32" s="224"/>
      <c r="I32" s="224"/>
      <c r="J32" s="224"/>
      <c r="K32" s="224"/>
      <c r="L32" s="224"/>
      <c r="M32" s="224"/>
      <c r="N32" s="223"/>
      <c r="O32" s="223"/>
      <c r="P32" s="223"/>
      <c r="Q32" s="223"/>
      <c r="R32" s="224"/>
      <c r="S32" s="224"/>
      <c r="T32" s="224"/>
      <c r="U32" s="224"/>
      <c r="V32" s="224"/>
      <c r="W32" s="224"/>
      <c r="X32" s="224"/>
      <c r="Y32" s="224"/>
      <c r="Z32" s="210"/>
      <c r="AA32" s="210"/>
      <c r="AB32" s="210"/>
      <c r="AC32" s="210"/>
      <c r="AD32" s="210"/>
      <c r="AE32" s="210"/>
      <c r="AF32" s="210"/>
      <c r="AG32" s="210" t="s">
        <v>174</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21"/>
      <c r="B33" s="222"/>
      <c r="C33" s="253"/>
      <c r="D33" s="246"/>
      <c r="E33" s="246"/>
      <c r="F33" s="246"/>
      <c r="G33" s="246"/>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8">
        <v>8</v>
      </c>
      <c r="B34" s="239" t="s">
        <v>757</v>
      </c>
      <c r="C34" s="250" t="s">
        <v>758</v>
      </c>
      <c r="D34" s="240" t="s">
        <v>326</v>
      </c>
      <c r="E34" s="241">
        <v>8.5</v>
      </c>
      <c r="F34" s="242"/>
      <c r="G34" s="243">
        <f>ROUND(E34*F34,2)</f>
        <v>0</v>
      </c>
      <c r="H34" s="242"/>
      <c r="I34" s="243">
        <f>ROUND(E34*H34,2)</f>
        <v>0</v>
      </c>
      <c r="J34" s="242"/>
      <c r="K34" s="243">
        <f>ROUND(E34*J34,2)</f>
        <v>0</v>
      </c>
      <c r="L34" s="243">
        <v>21</v>
      </c>
      <c r="M34" s="243">
        <f>G34*(1+L34/100)</f>
        <v>0</v>
      </c>
      <c r="N34" s="241">
        <v>3.1E-4</v>
      </c>
      <c r="O34" s="241">
        <f>ROUND(E34*N34,2)</f>
        <v>0</v>
      </c>
      <c r="P34" s="241">
        <v>0</v>
      </c>
      <c r="Q34" s="241">
        <f>ROUND(E34*P34,2)</f>
        <v>0</v>
      </c>
      <c r="R34" s="243" t="s">
        <v>327</v>
      </c>
      <c r="S34" s="243" t="s">
        <v>755</v>
      </c>
      <c r="T34" s="244" t="s">
        <v>755</v>
      </c>
      <c r="U34" s="224">
        <v>2E-3</v>
      </c>
      <c r="V34" s="224">
        <f>ROUND(E34*U34,2)</f>
        <v>0.02</v>
      </c>
      <c r="W34" s="224"/>
      <c r="X34" s="224" t="s">
        <v>328</v>
      </c>
      <c r="Y34" s="224" t="s">
        <v>169</v>
      </c>
      <c r="Z34" s="210"/>
      <c r="AA34" s="210"/>
      <c r="AB34" s="210"/>
      <c r="AC34" s="210"/>
      <c r="AD34" s="210"/>
      <c r="AE34" s="210"/>
      <c r="AF34" s="210"/>
      <c r="AG34" s="210" t="s">
        <v>329</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21"/>
      <c r="B35" s="222"/>
      <c r="C35" s="260" t="s">
        <v>424</v>
      </c>
      <c r="D35" s="259"/>
      <c r="E35" s="259"/>
      <c r="F35" s="259"/>
      <c r="G35" s="259"/>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346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21"/>
      <c r="B36" s="222"/>
      <c r="C36" s="252" t="s">
        <v>756</v>
      </c>
      <c r="D36" s="228"/>
      <c r="E36" s="229">
        <v>8.5</v>
      </c>
      <c r="F36" s="224"/>
      <c r="G36" s="224"/>
      <c r="H36" s="224"/>
      <c r="I36" s="224"/>
      <c r="J36" s="224"/>
      <c r="K36" s="224"/>
      <c r="L36" s="224"/>
      <c r="M36" s="224"/>
      <c r="N36" s="223"/>
      <c r="O36" s="223"/>
      <c r="P36" s="223"/>
      <c r="Q36" s="223"/>
      <c r="R36" s="224"/>
      <c r="S36" s="224"/>
      <c r="T36" s="224"/>
      <c r="U36" s="224"/>
      <c r="V36" s="224"/>
      <c r="W36" s="224"/>
      <c r="X36" s="224"/>
      <c r="Y36" s="224"/>
      <c r="Z36" s="210"/>
      <c r="AA36" s="210"/>
      <c r="AB36" s="210"/>
      <c r="AC36" s="210"/>
      <c r="AD36" s="210"/>
      <c r="AE36" s="210"/>
      <c r="AF36" s="210"/>
      <c r="AG36" s="210" t="s">
        <v>174</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21"/>
      <c r="B37" s="222"/>
      <c r="C37" s="253"/>
      <c r="D37" s="246"/>
      <c r="E37" s="246"/>
      <c r="F37" s="246"/>
      <c r="G37" s="246"/>
      <c r="H37" s="224"/>
      <c r="I37" s="224"/>
      <c r="J37" s="224"/>
      <c r="K37" s="224"/>
      <c r="L37" s="224"/>
      <c r="M37" s="224"/>
      <c r="N37" s="223"/>
      <c r="O37" s="223"/>
      <c r="P37" s="223"/>
      <c r="Q37" s="223"/>
      <c r="R37" s="224"/>
      <c r="S37" s="224"/>
      <c r="T37" s="224"/>
      <c r="U37" s="224"/>
      <c r="V37" s="224"/>
      <c r="W37" s="224"/>
      <c r="X37" s="224"/>
      <c r="Y37" s="224"/>
      <c r="Z37" s="210"/>
      <c r="AA37" s="210"/>
      <c r="AB37" s="210"/>
      <c r="AC37" s="210"/>
      <c r="AD37" s="210"/>
      <c r="AE37" s="210"/>
      <c r="AF37" s="210"/>
      <c r="AG37" s="210" t="s">
        <v>175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38">
        <v>9</v>
      </c>
      <c r="B38" s="239" t="s">
        <v>427</v>
      </c>
      <c r="C38" s="250" t="s">
        <v>428</v>
      </c>
      <c r="D38" s="240" t="s">
        <v>326</v>
      </c>
      <c r="E38" s="241">
        <v>8.5</v>
      </c>
      <c r="F38" s="242"/>
      <c r="G38" s="243">
        <f>ROUND(E38*F38,2)</f>
        <v>0</v>
      </c>
      <c r="H38" s="242"/>
      <c r="I38" s="243">
        <f>ROUND(E38*H38,2)</f>
        <v>0</v>
      </c>
      <c r="J38" s="242"/>
      <c r="K38" s="243">
        <f>ROUND(E38*J38,2)</f>
        <v>0</v>
      </c>
      <c r="L38" s="243">
        <v>21</v>
      </c>
      <c r="M38" s="243">
        <f>G38*(1+L38/100)</f>
        <v>0</v>
      </c>
      <c r="N38" s="241">
        <v>0.10373</v>
      </c>
      <c r="O38" s="241">
        <f>ROUND(E38*N38,2)</f>
        <v>0.88</v>
      </c>
      <c r="P38" s="241">
        <v>0</v>
      </c>
      <c r="Q38" s="241">
        <f>ROUND(E38*P38,2)</f>
        <v>0</v>
      </c>
      <c r="R38" s="243" t="s">
        <v>327</v>
      </c>
      <c r="S38" s="243" t="s">
        <v>166</v>
      </c>
      <c r="T38" s="244" t="s">
        <v>166</v>
      </c>
      <c r="U38" s="224">
        <v>0.06</v>
      </c>
      <c r="V38" s="224">
        <f>ROUND(E38*U38,2)</f>
        <v>0.51</v>
      </c>
      <c r="W38" s="224"/>
      <c r="X38" s="224" t="s">
        <v>328</v>
      </c>
      <c r="Y38" s="224" t="s">
        <v>169</v>
      </c>
      <c r="Z38" s="210"/>
      <c r="AA38" s="210"/>
      <c r="AB38" s="210"/>
      <c r="AC38" s="210"/>
      <c r="AD38" s="210"/>
      <c r="AE38" s="210"/>
      <c r="AF38" s="210"/>
      <c r="AG38" s="210" t="s">
        <v>329</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21"/>
      <c r="B39" s="222"/>
      <c r="C39" s="252" t="s">
        <v>756</v>
      </c>
      <c r="D39" s="228"/>
      <c r="E39" s="229">
        <v>8.5</v>
      </c>
      <c r="F39" s="224"/>
      <c r="G39" s="224"/>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174</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21"/>
      <c r="B40" s="222"/>
      <c r="C40" s="253"/>
      <c r="D40" s="246"/>
      <c r="E40" s="246"/>
      <c r="F40" s="246"/>
      <c r="G40" s="246"/>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175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8">
        <v>10</v>
      </c>
      <c r="B41" s="239" t="s">
        <v>759</v>
      </c>
      <c r="C41" s="250" t="s">
        <v>760</v>
      </c>
      <c r="D41" s="240" t="s">
        <v>326</v>
      </c>
      <c r="E41" s="241">
        <v>12.5</v>
      </c>
      <c r="F41" s="242"/>
      <c r="G41" s="243">
        <f>ROUND(E41*F41,2)</f>
        <v>0</v>
      </c>
      <c r="H41" s="242"/>
      <c r="I41" s="243">
        <f>ROUND(E41*H41,2)</f>
        <v>0</v>
      </c>
      <c r="J41" s="242"/>
      <c r="K41" s="243">
        <f>ROUND(E41*J41,2)</f>
        <v>0</v>
      </c>
      <c r="L41" s="243">
        <v>21</v>
      </c>
      <c r="M41" s="243">
        <f>G41*(1+L41/100)</f>
        <v>0</v>
      </c>
      <c r="N41" s="241">
        <v>0.16700000000000001</v>
      </c>
      <c r="O41" s="241">
        <f>ROUND(E41*N41,2)</f>
        <v>2.09</v>
      </c>
      <c r="P41" s="241">
        <v>0</v>
      </c>
      <c r="Q41" s="241">
        <f>ROUND(E41*P41,2)</f>
        <v>0</v>
      </c>
      <c r="R41" s="243" t="s">
        <v>327</v>
      </c>
      <c r="S41" s="243" t="s">
        <v>166</v>
      </c>
      <c r="T41" s="244" t="s">
        <v>166</v>
      </c>
      <c r="U41" s="224">
        <v>0.76</v>
      </c>
      <c r="V41" s="224">
        <f>ROUND(E41*U41,2)</f>
        <v>9.5</v>
      </c>
      <c r="W41" s="224"/>
      <c r="X41" s="224" t="s">
        <v>328</v>
      </c>
      <c r="Y41" s="224" t="s">
        <v>169</v>
      </c>
      <c r="Z41" s="210"/>
      <c r="AA41" s="210"/>
      <c r="AB41" s="210"/>
      <c r="AC41" s="210"/>
      <c r="AD41" s="210"/>
      <c r="AE41" s="210"/>
      <c r="AF41" s="210"/>
      <c r="AG41" s="210" t="s">
        <v>329</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21"/>
      <c r="B42" s="222"/>
      <c r="C42" s="260" t="s">
        <v>761</v>
      </c>
      <c r="D42" s="259"/>
      <c r="E42" s="259"/>
      <c r="F42" s="259"/>
      <c r="G42" s="259"/>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346</v>
      </c>
      <c r="AH42" s="210"/>
      <c r="AI42" s="210"/>
      <c r="AJ42" s="210"/>
      <c r="AK42" s="210"/>
      <c r="AL42" s="210"/>
      <c r="AM42" s="210"/>
      <c r="AN42" s="210"/>
      <c r="AO42" s="210"/>
      <c r="AP42" s="210"/>
      <c r="AQ42" s="210"/>
      <c r="AR42" s="210"/>
      <c r="AS42" s="210"/>
      <c r="AT42" s="210"/>
      <c r="AU42" s="210"/>
      <c r="AV42" s="210"/>
      <c r="AW42" s="210"/>
      <c r="AX42" s="210"/>
      <c r="AY42" s="210"/>
      <c r="AZ42" s="210"/>
      <c r="BA42" s="247" t="str">
        <f>C42</f>
        <v>s provedením lože tl. do 40 mm, s vyplněním spár, s dvojím beraněním a se smetením přebytečného materiálu na vzdálenost do 3 m</v>
      </c>
      <c r="BB42" s="210"/>
      <c r="BC42" s="210"/>
      <c r="BD42" s="210"/>
      <c r="BE42" s="210"/>
      <c r="BF42" s="210"/>
      <c r="BG42" s="210"/>
      <c r="BH42" s="210"/>
    </row>
    <row r="43" spans="1:60" outlineLevel="2" x14ac:dyDescent="0.2">
      <c r="A43" s="221"/>
      <c r="B43" s="222"/>
      <c r="C43" s="252" t="s">
        <v>762</v>
      </c>
      <c r="D43" s="228"/>
      <c r="E43" s="229">
        <v>12.5</v>
      </c>
      <c r="F43" s="224"/>
      <c r="G43" s="224"/>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174</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21"/>
      <c r="B44" s="222"/>
      <c r="C44" s="253"/>
      <c r="D44" s="246"/>
      <c r="E44" s="246"/>
      <c r="F44" s="246"/>
      <c r="G44" s="246"/>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8">
        <v>11</v>
      </c>
      <c r="B45" s="239" t="s">
        <v>433</v>
      </c>
      <c r="C45" s="250" t="s">
        <v>434</v>
      </c>
      <c r="D45" s="240" t="s">
        <v>193</v>
      </c>
      <c r="E45" s="241">
        <v>15</v>
      </c>
      <c r="F45" s="242"/>
      <c r="G45" s="243">
        <f>ROUND(E45*F45,2)</f>
        <v>0</v>
      </c>
      <c r="H45" s="242"/>
      <c r="I45" s="243">
        <f>ROUND(E45*H45,2)</f>
        <v>0</v>
      </c>
      <c r="J45" s="242"/>
      <c r="K45" s="243">
        <f>ROUND(E45*J45,2)</f>
        <v>0</v>
      </c>
      <c r="L45" s="243">
        <v>21</v>
      </c>
      <c r="M45" s="243">
        <f>G45*(1+L45/100)</f>
        <v>0</v>
      </c>
      <c r="N45" s="241">
        <v>3.5999999999999999E-3</v>
      </c>
      <c r="O45" s="241">
        <f>ROUND(E45*N45,2)</f>
        <v>0.05</v>
      </c>
      <c r="P45" s="241">
        <v>0</v>
      </c>
      <c r="Q45" s="241">
        <f>ROUND(E45*P45,2)</f>
        <v>0</v>
      </c>
      <c r="R45" s="243"/>
      <c r="S45" s="243" t="s">
        <v>166</v>
      </c>
      <c r="T45" s="244" t="s">
        <v>184</v>
      </c>
      <c r="U45" s="224">
        <v>0</v>
      </c>
      <c r="V45" s="224">
        <f>ROUND(E45*U45,2)</f>
        <v>0</v>
      </c>
      <c r="W45" s="224"/>
      <c r="X45" s="224" t="s">
        <v>168</v>
      </c>
      <c r="Y45" s="224" t="s">
        <v>169</v>
      </c>
      <c r="Z45" s="210"/>
      <c r="AA45" s="210"/>
      <c r="AB45" s="210"/>
      <c r="AC45" s="210"/>
      <c r="AD45" s="210"/>
      <c r="AE45" s="210"/>
      <c r="AF45" s="210"/>
      <c r="AG45" s="210" t="s">
        <v>170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21"/>
      <c r="B46" s="222"/>
      <c r="C46" s="252" t="s">
        <v>763</v>
      </c>
      <c r="D46" s="228"/>
      <c r="E46" s="229">
        <v>15</v>
      </c>
      <c r="F46" s="224"/>
      <c r="G46" s="224"/>
      <c r="H46" s="224"/>
      <c r="I46" s="224"/>
      <c r="J46" s="224"/>
      <c r="K46" s="224"/>
      <c r="L46" s="224"/>
      <c r="M46" s="224"/>
      <c r="N46" s="223"/>
      <c r="O46" s="223"/>
      <c r="P46" s="223"/>
      <c r="Q46" s="223"/>
      <c r="R46" s="224"/>
      <c r="S46" s="224"/>
      <c r="T46" s="224"/>
      <c r="U46" s="224"/>
      <c r="V46" s="224"/>
      <c r="W46" s="224"/>
      <c r="X46" s="224"/>
      <c r="Y46" s="224"/>
      <c r="Z46" s="210"/>
      <c r="AA46" s="210"/>
      <c r="AB46" s="210"/>
      <c r="AC46" s="210"/>
      <c r="AD46" s="210"/>
      <c r="AE46" s="210"/>
      <c r="AF46" s="210"/>
      <c r="AG46" s="210" t="s">
        <v>174</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21"/>
      <c r="B47" s="222"/>
      <c r="C47" s="253"/>
      <c r="D47" s="246"/>
      <c r="E47" s="246"/>
      <c r="F47" s="246"/>
      <c r="G47" s="246"/>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8">
        <v>12</v>
      </c>
      <c r="B48" s="239" t="s">
        <v>764</v>
      </c>
      <c r="C48" s="250" t="s">
        <v>765</v>
      </c>
      <c r="D48" s="240" t="s">
        <v>326</v>
      </c>
      <c r="E48" s="241">
        <v>12.5</v>
      </c>
      <c r="F48" s="242"/>
      <c r="G48" s="243">
        <f>ROUND(E48*F48,2)</f>
        <v>0</v>
      </c>
      <c r="H48" s="242"/>
      <c r="I48" s="243">
        <f>ROUND(E48*H48,2)</f>
        <v>0</v>
      </c>
      <c r="J48" s="242"/>
      <c r="K48" s="243">
        <f>ROUND(E48*J48,2)</f>
        <v>0</v>
      </c>
      <c r="L48" s="243">
        <v>21</v>
      </c>
      <c r="M48" s="243">
        <f>G48*(1+L48/100)</f>
        <v>0</v>
      </c>
      <c r="N48" s="241">
        <v>0.111</v>
      </c>
      <c r="O48" s="241">
        <f>ROUND(E48*N48,2)</f>
        <v>1.39</v>
      </c>
      <c r="P48" s="241">
        <v>0</v>
      </c>
      <c r="Q48" s="241">
        <f>ROUND(E48*P48,2)</f>
        <v>0</v>
      </c>
      <c r="R48" s="243" t="s">
        <v>440</v>
      </c>
      <c r="S48" s="243" t="s">
        <v>441</v>
      </c>
      <c r="T48" s="244" t="s">
        <v>441</v>
      </c>
      <c r="U48" s="224">
        <v>0</v>
      </c>
      <c r="V48" s="224">
        <f>ROUND(E48*U48,2)</f>
        <v>0</v>
      </c>
      <c r="W48" s="224"/>
      <c r="X48" s="224" t="s">
        <v>359</v>
      </c>
      <c r="Y48" s="224" t="s">
        <v>169</v>
      </c>
      <c r="Z48" s="210"/>
      <c r="AA48" s="210"/>
      <c r="AB48" s="210"/>
      <c r="AC48" s="210"/>
      <c r="AD48" s="210"/>
      <c r="AE48" s="210"/>
      <c r="AF48" s="210"/>
      <c r="AG48" s="210" t="s">
        <v>360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21"/>
      <c r="B49" s="222"/>
      <c r="C49" s="252" t="s">
        <v>762</v>
      </c>
      <c r="D49" s="228"/>
      <c r="E49" s="229">
        <v>12.5</v>
      </c>
      <c r="F49" s="224"/>
      <c r="G49" s="224"/>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174</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21"/>
      <c r="B50" s="222"/>
      <c r="C50" s="253"/>
      <c r="D50" s="246"/>
      <c r="E50" s="246"/>
      <c r="F50" s="246"/>
      <c r="G50" s="246"/>
      <c r="H50" s="224"/>
      <c r="I50" s="224"/>
      <c r="J50" s="224"/>
      <c r="K50" s="224"/>
      <c r="L50" s="224"/>
      <c r="M50" s="224"/>
      <c r="N50" s="223"/>
      <c r="O50" s="223"/>
      <c r="P50" s="223"/>
      <c r="Q50" s="223"/>
      <c r="R50" s="224"/>
      <c r="S50" s="224"/>
      <c r="T50" s="224"/>
      <c r="U50" s="224"/>
      <c r="V50" s="224"/>
      <c r="W50" s="224"/>
      <c r="X50" s="224"/>
      <c r="Y50" s="224"/>
      <c r="Z50" s="210"/>
      <c r="AA50" s="210"/>
      <c r="AB50" s="210"/>
      <c r="AC50" s="210"/>
      <c r="AD50" s="210"/>
      <c r="AE50" s="210"/>
      <c r="AF50" s="210"/>
      <c r="AG50" s="210" t="s">
        <v>175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8">
        <v>13</v>
      </c>
      <c r="B51" s="239" t="s">
        <v>766</v>
      </c>
      <c r="C51" s="250" t="s">
        <v>767</v>
      </c>
      <c r="D51" s="240" t="s">
        <v>326</v>
      </c>
      <c r="E51" s="241">
        <v>19.5</v>
      </c>
      <c r="F51" s="242"/>
      <c r="G51" s="243">
        <f>ROUND(E51*F51,2)</f>
        <v>0</v>
      </c>
      <c r="H51" s="242"/>
      <c r="I51" s="243">
        <f>ROUND(E51*H51,2)</f>
        <v>0</v>
      </c>
      <c r="J51" s="242"/>
      <c r="K51" s="243">
        <f>ROUND(E51*J51,2)</f>
        <v>0</v>
      </c>
      <c r="L51" s="243">
        <v>21</v>
      </c>
      <c r="M51" s="243">
        <f>G51*(1+L51/100)</f>
        <v>0</v>
      </c>
      <c r="N51" s="241">
        <v>5.0000000000000001E-4</v>
      </c>
      <c r="O51" s="241">
        <f>ROUND(E51*N51,2)</f>
        <v>0.01</v>
      </c>
      <c r="P51" s="241">
        <v>0</v>
      </c>
      <c r="Q51" s="241">
        <f>ROUND(E51*P51,2)</f>
        <v>0</v>
      </c>
      <c r="R51" s="243" t="s">
        <v>440</v>
      </c>
      <c r="S51" s="243" t="s">
        <v>166</v>
      </c>
      <c r="T51" s="244" t="s">
        <v>166</v>
      </c>
      <c r="U51" s="224">
        <v>0</v>
      </c>
      <c r="V51" s="224">
        <f>ROUND(E51*U51,2)</f>
        <v>0</v>
      </c>
      <c r="W51" s="224"/>
      <c r="X51" s="224" t="s">
        <v>359</v>
      </c>
      <c r="Y51" s="224" t="s">
        <v>169</v>
      </c>
      <c r="Z51" s="210"/>
      <c r="AA51" s="210"/>
      <c r="AB51" s="210"/>
      <c r="AC51" s="210"/>
      <c r="AD51" s="210"/>
      <c r="AE51" s="210"/>
      <c r="AF51" s="210"/>
      <c r="AG51" s="210" t="s">
        <v>360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21"/>
      <c r="B52" s="222"/>
      <c r="C52" s="252" t="s">
        <v>745</v>
      </c>
      <c r="D52" s="228"/>
      <c r="E52" s="229">
        <v>19.5</v>
      </c>
      <c r="F52" s="224"/>
      <c r="G52" s="224"/>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174</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21"/>
      <c r="B53" s="222"/>
      <c r="C53" s="253"/>
      <c r="D53" s="246"/>
      <c r="E53" s="246"/>
      <c r="F53" s="246"/>
      <c r="G53" s="246"/>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
      <c r="A54" s="231" t="s">
        <v>161</v>
      </c>
      <c r="B54" s="232" t="s">
        <v>112</v>
      </c>
      <c r="C54" s="249" t="s">
        <v>113</v>
      </c>
      <c r="D54" s="233"/>
      <c r="E54" s="234"/>
      <c r="F54" s="235"/>
      <c r="G54" s="235">
        <f>SUMIF(AG55:AG74,"&lt;&gt;NOR",G55:G74)</f>
        <v>0</v>
      </c>
      <c r="H54" s="235"/>
      <c r="I54" s="235">
        <f>SUM(I55:I74)</f>
        <v>0</v>
      </c>
      <c r="J54" s="235"/>
      <c r="K54" s="235">
        <f>SUM(K55:K74)</f>
        <v>0</v>
      </c>
      <c r="L54" s="235"/>
      <c r="M54" s="235">
        <f>SUM(M55:M74)</f>
        <v>0</v>
      </c>
      <c r="N54" s="234"/>
      <c r="O54" s="234">
        <f>SUM(O55:O74)</f>
        <v>3.97</v>
      </c>
      <c r="P54" s="234"/>
      <c r="Q54" s="234">
        <f>SUM(Q55:Q74)</f>
        <v>0</v>
      </c>
      <c r="R54" s="235"/>
      <c r="S54" s="235"/>
      <c r="T54" s="236"/>
      <c r="U54" s="230"/>
      <c r="V54" s="230">
        <f>SUM(V55:V74)</f>
        <v>6.1999999999999993</v>
      </c>
      <c r="W54" s="230"/>
      <c r="X54" s="230"/>
      <c r="Y54" s="230"/>
      <c r="AG54" t="s">
        <v>162</v>
      </c>
    </row>
    <row r="55" spans="1:60" ht="22.5" outlineLevel="1" x14ac:dyDescent="0.2">
      <c r="A55" s="238">
        <v>14</v>
      </c>
      <c r="B55" s="239" t="s">
        <v>451</v>
      </c>
      <c r="C55" s="250" t="s">
        <v>452</v>
      </c>
      <c r="D55" s="240" t="s">
        <v>372</v>
      </c>
      <c r="E55" s="241">
        <v>14</v>
      </c>
      <c r="F55" s="242"/>
      <c r="G55" s="243">
        <f>ROUND(E55*F55,2)</f>
        <v>0</v>
      </c>
      <c r="H55" s="242"/>
      <c r="I55" s="243">
        <f>ROUND(E55*H55,2)</f>
        <v>0</v>
      </c>
      <c r="J55" s="242"/>
      <c r="K55" s="243">
        <f>ROUND(E55*J55,2)</f>
        <v>0</v>
      </c>
      <c r="L55" s="243">
        <v>21</v>
      </c>
      <c r="M55" s="243">
        <f>G55*(1+L55/100)</f>
        <v>0</v>
      </c>
      <c r="N55" s="241">
        <v>0.28349999999999997</v>
      </c>
      <c r="O55" s="241">
        <f>ROUND(E55*N55,2)</f>
        <v>3.97</v>
      </c>
      <c r="P55" s="241">
        <v>0</v>
      </c>
      <c r="Q55" s="241">
        <f>ROUND(E55*P55,2)</f>
        <v>0</v>
      </c>
      <c r="R55" s="243" t="s">
        <v>327</v>
      </c>
      <c r="S55" s="243" t="s">
        <v>166</v>
      </c>
      <c r="T55" s="244" t="s">
        <v>166</v>
      </c>
      <c r="U55" s="224">
        <v>0.4</v>
      </c>
      <c r="V55" s="224">
        <f>ROUND(E55*U55,2)</f>
        <v>5.6</v>
      </c>
      <c r="W55" s="224"/>
      <c r="X55" s="224" t="s">
        <v>328</v>
      </c>
      <c r="Y55" s="224" t="s">
        <v>169</v>
      </c>
      <c r="Z55" s="210"/>
      <c r="AA55" s="210"/>
      <c r="AB55" s="210"/>
      <c r="AC55" s="210"/>
      <c r="AD55" s="210"/>
      <c r="AE55" s="210"/>
      <c r="AF55" s="210"/>
      <c r="AG55" s="210" t="s">
        <v>329</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21"/>
      <c r="B56" s="222"/>
      <c r="C56" s="252" t="s">
        <v>768</v>
      </c>
      <c r="D56" s="228"/>
      <c r="E56" s="229">
        <v>14</v>
      </c>
      <c r="F56" s="224"/>
      <c r="G56" s="224"/>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174</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21"/>
      <c r="B57" s="222"/>
      <c r="C57" s="253"/>
      <c r="D57" s="246"/>
      <c r="E57" s="246"/>
      <c r="F57" s="246"/>
      <c r="G57" s="246"/>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8">
        <v>15</v>
      </c>
      <c r="B58" s="239" t="s">
        <v>769</v>
      </c>
      <c r="C58" s="250" t="s">
        <v>770</v>
      </c>
      <c r="D58" s="240" t="s">
        <v>372</v>
      </c>
      <c r="E58" s="241">
        <v>15</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t="s">
        <v>327</v>
      </c>
      <c r="S58" s="243" t="s">
        <v>166</v>
      </c>
      <c r="T58" s="244" t="s">
        <v>166</v>
      </c>
      <c r="U58" s="224">
        <v>0.04</v>
      </c>
      <c r="V58" s="224">
        <f>ROUND(E58*U58,2)</f>
        <v>0.6</v>
      </c>
      <c r="W58" s="224"/>
      <c r="X58" s="224" t="s">
        <v>328</v>
      </c>
      <c r="Y58" s="224" t="s">
        <v>169</v>
      </c>
      <c r="Z58" s="210"/>
      <c r="AA58" s="210"/>
      <c r="AB58" s="210"/>
      <c r="AC58" s="210"/>
      <c r="AD58" s="210"/>
      <c r="AE58" s="210"/>
      <c r="AF58" s="210"/>
      <c r="AG58" s="210" t="s">
        <v>329</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21"/>
      <c r="B59" s="222"/>
      <c r="C59" s="260" t="s">
        <v>455</v>
      </c>
      <c r="D59" s="259"/>
      <c r="E59" s="259"/>
      <c r="F59" s="259"/>
      <c r="G59" s="259"/>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346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21"/>
      <c r="B60" s="222"/>
      <c r="C60" s="252" t="s">
        <v>763</v>
      </c>
      <c r="D60" s="228"/>
      <c r="E60" s="229">
        <v>15</v>
      </c>
      <c r="F60" s="224"/>
      <c r="G60" s="224"/>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174</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21"/>
      <c r="B61" s="222"/>
      <c r="C61" s="253"/>
      <c r="D61" s="246"/>
      <c r="E61" s="246"/>
      <c r="F61" s="246"/>
      <c r="G61" s="246"/>
      <c r="H61" s="224"/>
      <c r="I61" s="224"/>
      <c r="J61" s="224"/>
      <c r="K61" s="224"/>
      <c r="L61" s="224"/>
      <c r="M61" s="224"/>
      <c r="N61" s="223"/>
      <c r="O61" s="223"/>
      <c r="P61" s="223"/>
      <c r="Q61" s="223"/>
      <c r="R61" s="224"/>
      <c r="S61" s="224"/>
      <c r="T61" s="224"/>
      <c r="U61" s="224"/>
      <c r="V61" s="224"/>
      <c r="W61" s="224"/>
      <c r="X61" s="224"/>
      <c r="Y61" s="224"/>
      <c r="Z61" s="210"/>
      <c r="AA61" s="210"/>
      <c r="AB61" s="210"/>
      <c r="AC61" s="210"/>
      <c r="AD61" s="210"/>
      <c r="AE61" s="210"/>
      <c r="AF61" s="210"/>
      <c r="AG61" s="210" t="s">
        <v>175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8">
        <v>16</v>
      </c>
      <c r="B62" s="239" t="s">
        <v>771</v>
      </c>
      <c r="C62" s="250" t="s">
        <v>772</v>
      </c>
      <c r="D62" s="240" t="s">
        <v>193</v>
      </c>
      <c r="E62" s="241">
        <v>9</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c r="S62" s="243" t="s">
        <v>166</v>
      </c>
      <c r="T62" s="244" t="s">
        <v>184</v>
      </c>
      <c r="U62" s="224">
        <v>0</v>
      </c>
      <c r="V62" s="224">
        <f>ROUND(E62*U62,2)</f>
        <v>0</v>
      </c>
      <c r="W62" s="224"/>
      <c r="X62" s="224" t="s">
        <v>168</v>
      </c>
      <c r="Y62" s="224" t="s">
        <v>169</v>
      </c>
      <c r="Z62" s="210"/>
      <c r="AA62" s="210"/>
      <c r="AB62" s="210"/>
      <c r="AC62" s="210"/>
      <c r="AD62" s="210"/>
      <c r="AE62" s="210"/>
      <c r="AF62" s="210"/>
      <c r="AG62" s="210" t="s">
        <v>170</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21"/>
      <c r="B63" s="222"/>
      <c r="C63" s="251" t="s">
        <v>236</v>
      </c>
      <c r="D63" s="245"/>
      <c r="E63" s="245"/>
      <c r="F63" s="245"/>
      <c r="G63" s="245"/>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21"/>
      <c r="B64" s="222"/>
      <c r="C64" s="254" t="s">
        <v>773</v>
      </c>
      <c r="D64" s="248"/>
      <c r="E64" s="248"/>
      <c r="F64" s="248"/>
      <c r="G64" s="248"/>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21"/>
      <c r="B65" s="222"/>
      <c r="C65" s="254" t="s">
        <v>774</v>
      </c>
      <c r="D65" s="248"/>
      <c r="E65" s="248"/>
      <c r="F65" s="248"/>
      <c r="G65" s="248"/>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172</v>
      </c>
      <c r="AH65" s="210"/>
      <c r="AI65" s="210"/>
      <c r="AJ65" s="210"/>
      <c r="AK65" s="210"/>
      <c r="AL65" s="210"/>
      <c r="AM65" s="210"/>
      <c r="AN65" s="210"/>
      <c r="AO65" s="210"/>
      <c r="AP65" s="210"/>
      <c r="AQ65" s="210"/>
      <c r="AR65" s="210"/>
      <c r="AS65" s="210"/>
      <c r="AT65" s="210"/>
      <c r="AU65" s="210"/>
      <c r="AV65" s="210"/>
      <c r="AW65" s="210"/>
      <c r="AX65" s="210"/>
      <c r="AY65" s="210"/>
      <c r="AZ65" s="210"/>
      <c r="BA65" s="247" t="str">
        <f>C65</f>
        <v>- osazení sloupků zaberaněním nebo osazením do betonových bloků (včetně betonových bloků a nutných zemních prací)</v>
      </c>
      <c r="BB65" s="210"/>
      <c r="BC65" s="210"/>
      <c r="BD65" s="210"/>
      <c r="BE65" s="210"/>
      <c r="BF65" s="210"/>
      <c r="BG65" s="210"/>
      <c r="BH65" s="210"/>
    </row>
    <row r="66" spans="1:60" outlineLevel="3" x14ac:dyDescent="0.2">
      <c r="A66" s="221"/>
      <c r="B66" s="222"/>
      <c r="C66" s="254" t="s">
        <v>775</v>
      </c>
      <c r="D66" s="248"/>
      <c r="E66" s="248"/>
      <c r="F66" s="248"/>
      <c r="G66" s="248"/>
      <c r="H66" s="224"/>
      <c r="I66" s="224"/>
      <c r="J66" s="224"/>
      <c r="K66" s="224"/>
      <c r="L66" s="224"/>
      <c r="M66" s="224"/>
      <c r="N66" s="223"/>
      <c r="O66" s="223"/>
      <c r="P66" s="223"/>
      <c r="Q66" s="223"/>
      <c r="R66" s="224"/>
      <c r="S66" s="224"/>
      <c r="T66" s="224"/>
      <c r="U66" s="224"/>
      <c r="V66" s="224"/>
      <c r="W66" s="224"/>
      <c r="X66" s="224"/>
      <c r="Y66" s="224"/>
      <c r="Z66" s="210"/>
      <c r="AA66" s="210"/>
      <c r="AB66" s="210"/>
      <c r="AC66" s="210"/>
      <c r="AD66" s="210"/>
      <c r="AE66" s="210"/>
      <c r="AF66" s="210"/>
      <c r="AG66" s="210" t="s">
        <v>172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21"/>
      <c r="B67" s="222"/>
      <c r="C67" s="252" t="s">
        <v>776</v>
      </c>
      <c r="D67" s="228"/>
      <c r="E67" s="229">
        <v>9</v>
      </c>
      <c r="F67" s="224"/>
      <c r="G67" s="224"/>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174</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21"/>
      <c r="B68" s="222"/>
      <c r="C68" s="253"/>
      <c r="D68" s="246"/>
      <c r="E68" s="246"/>
      <c r="F68" s="246"/>
      <c r="G68" s="246"/>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8">
        <v>17</v>
      </c>
      <c r="B69" s="239" t="s">
        <v>777</v>
      </c>
      <c r="C69" s="250" t="s">
        <v>778</v>
      </c>
      <c r="D69" s="240" t="s">
        <v>193</v>
      </c>
      <c r="E69" s="241">
        <v>16</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c r="S69" s="243" t="s">
        <v>166</v>
      </c>
      <c r="T69" s="244" t="s">
        <v>184</v>
      </c>
      <c r="U69" s="224">
        <v>0</v>
      </c>
      <c r="V69" s="224">
        <f>ROUND(E69*U69,2)</f>
        <v>0</v>
      </c>
      <c r="W69" s="224"/>
      <c r="X69" s="224" t="s">
        <v>168</v>
      </c>
      <c r="Y69" s="224" t="s">
        <v>169</v>
      </c>
      <c r="Z69" s="210"/>
      <c r="AA69" s="210"/>
      <c r="AB69" s="210"/>
      <c r="AC69" s="210"/>
      <c r="AD69" s="210"/>
      <c r="AE69" s="210"/>
      <c r="AF69" s="210"/>
      <c r="AG69" s="210" t="s">
        <v>170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21"/>
      <c r="B70" s="222"/>
      <c r="C70" s="251" t="s">
        <v>236</v>
      </c>
      <c r="D70" s="245"/>
      <c r="E70" s="245"/>
      <c r="F70" s="245"/>
      <c r="G70" s="245"/>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21"/>
      <c r="B71" s="222"/>
      <c r="C71" s="254" t="s">
        <v>779</v>
      </c>
      <c r="D71" s="248"/>
      <c r="E71" s="248"/>
      <c r="F71" s="248"/>
      <c r="G71" s="248"/>
      <c r="H71" s="224"/>
      <c r="I71" s="224"/>
      <c r="J71" s="224"/>
      <c r="K71" s="224"/>
      <c r="L71" s="224"/>
      <c r="M71" s="224"/>
      <c r="N71" s="223"/>
      <c r="O71" s="223"/>
      <c r="P71" s="223"/>
      <c r="Q71" s="223"/>
      <c r="R71" s="224"/>
      <c r="S71" s="224"/>
      <c r="T71" s="224"/>
      <c r="U71" s="224"/>
      <c r="V71" s="224"/>
      <c r="W71" s="224"/>
      <c r="X71" s="224"/>
      <c r="Y71" s="224"/>
      <c r="Z71" s="210"/>
      <c r="AA71" s="210"/>
      <c r="AB71" s="210"/>
      <c r="AC71" s="210"/>
      <c r="AD71" s="210"/>
      <c r="AE71" s="210"/>
      <c r="AF71" s="210"/>
      <c r="AG71" s="210" t="s">
        <v>172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21"/>
      <c r="B72" s="222"/>
      <c r="C72" s="254" t="s">
        <v>780</v>
      </c>
      <c r="D72" s="248"/>
      <c r="E72" s="248"/>
      <c r="F72" s="248"/>
      <c r="G72" s="248"/>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21"/>
      <c r="B73" s="222"/>
      <c r="C73" s="252" t="s">
        <v>260</v>
      </c>
      <c r="D73" s="228"/>
      <c r="E73" s="229">
        <v>16</v>
      </c>
      <c r="F73" s="224"/>
      <c r="G73" s="224"/>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174</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21"/>
      <c r="B74" s="222"/>
      <c r="C74" s="253"/>
      <c r="D74" s="246"/>
      <c r="E74" s="246"/>
      <c r="F74" s="246"/>
      <c r="G74" s="246"/>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x14ac:dyDescent="0.2">
      <c r="A75" s="231" t="s">
        <v>161</v>
      </c>
      <c r="B75" s="232" t="s">
        <v>114</v>
      </c>
      <c r="C75" s="249" t="s">
        <v>115</v>
      </c>
      <c r="D75" s="233"/>
      <c r="E75" s="234"/>
      <c r="F75" s="235"/>
      <c r="G75" s="235">
        <f>SUMIF(AG76:AG84,"&lt;&gt;NOR",G76:G84)</f>
        <v>0</v>
      </c>
      <c r="H75" s="235"/>
      <c r="I75" s="235">
        <f>SUM(I76:I84)</f>
        <v>0</v>
      </c>
      <c r="J75" s="235"/>
      <c r="K75" s="235">
        <f>SUM(K76:K84)</f>
        <v>0</v>
      </c>
      <c r="L75" s="235"/>
      <c r="M75" s="235">
        <f>SUM(M76:M84)</f>
        <v>0</v>
      </c>
      <c r="N75" s="234"/>
      <c r="O75" s="234">
        <f>SUM(O76:O84)</f>
        <v>0</v>
      </c>
      <c r="P75" s="234"/>
      <c r="Q75" s="234">
        <f>SUM(Q76:Q84)</f>
        <v>0</v>
      </c>
      <c r="R75" s="235"/>
      <c r="S75" s="235"/>
      <c r="T75" s="236"/>
      <c r="U75" s="230"/>
      <c r="V75" s="230">
        <f>SUM(V76:V84)</f>
        <v>0</v>
      </c>
      <c r="W75" s="230"/>
      <c r="X75" s="230"/>
      <c r="Y75" s="230"/>
      <c r="AG75" t="s">
        <v>162</v>
      </c>
    </row>
    <row r="76" spans="1:60" outlineLevel="1" x14ac:dyDescent="0.2">
      <c r="A76" s="238">
        <v>18</v>
      </c>
      <c r="B76" s="239" t="s">
        <v>642</v>
      </c>
      <c r="C76" s="250" t="s">
        <v>233</v>
      </c>
      <c r="D76" s="240" t="s">
        <v>222</v>
      </c>
      <c r="E76" s="241">
        <v>1</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166</v>
      </c>
      <c r="T76" s="244" t="s">
        <v>167</v>
      </c>
      <c r="U76" s="224">
        <v>0</v>
      </c>
      <c r="V76" s="224">
        <f>ROUND(E76*U76,2)</f>
        <v>0</v>
      </c>
      <c r="W76" s="224"/>
      <c r="X76" s="224" t="s">
        <v>168</v>
      </c>
      <c r="Y76" s="224" t="s">
        <v>169</v>
      </c>
      <c r="Z76" s="210"/>
      <c r="AA76" s="210"/>
      <c r="AB76" s="210"/>
      <c r="AC76" s="210"/>
      <c r="AD76" s="210"/>
      <c r="AE76" s="210"/>
      <c r="AF76" s="210"/>
      <c r="AG76" s="210" t="s">
        <v>170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21"/>
      <c r="B77" s="222"/>
      <c r="C77" s="251" t="s">
        <v>227</v>
      </c>
      <c r="D77" s="245"/>
      <c r="E77" s="245"/>
      <c r="F77" s="245"/>
      <c r="G77" s="245"/>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21"/>
      <c r="B78" s="222"/>
      <c r="C78" s="254" t="s">
        <v>643</v>
      </c>
      <c r="D78" s="248"/>
      <c r="E78" s="248"/>
      <c r="F78" s="248"/>
      <c r="G78" s="248"/>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21"/>
      <c r="B79" s="222"/>
      <c r="C79" s="254" t="s">
        <v>644</v>
      </c>
      <c r="D79" s="248"/>
      <c r="E79" s="248"/>
      <c r="F79" s="248"/>
      <c r="G79" s="248"/>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21"/>
      <c r="B80" s="222"/>
      <c r="C80" s="254" t="s">
        <v>645</v>
      </c>
      <c r="D80" s="248"/>
      <c r="E80" s="248"/>
      <c r="F80" s="248"/>
      <c r="G80" s="248"/>
      <c r="H80" s="224"/>
      <c r="I80" s="224"/>
      <c r="J80" s="224"/>
      <c r="K80" s="224"/>
      <c r="L80" s="224"/>
      <c r="M80" s="224"/>
      <c r="N80" s="223"/>
      <c r="O80" s="223"/>
      <c r="P80" s="223"/>
      <c r="Q80" s="223"/>
      <c r="R80" s="224"/>
      <c r="S80" s="224"/>
      <c r="T80" s="224"/>
      <c r="U80" s="224"/>
      <c r="V80" s="224"/>
      <c r="W80" s="224"/>
      <c r="X80" s="224"/>
      <c r="Y80" s="224"/>
      <c r="Z80" s="210"/>
      <c r="AA80" s="210"/>
      <c r="AB80" s="210"/>
      <c r="AC80" s="210"/>
      <c r="AD80" s="210"/>
      <c r="AE80" s="210"/>
      <c r="AF80" s="210"/>
      <c r="AG80" s="210" t="s">
        <v>172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21"/>
      <c r="B81" s="222"/>
      <c r="C81" s="254" t="s">
        <v>646</v>
      </c>
      <c r="D81" s="248"/>
      <c r="E81" s="248"/>
      <c r="F81" s="248"/>
      <c r="G81" s="248"/>
      <c r="H81" s="224"/>
      <c r="I81" s="224"/>
      <c r="J81" s="224"/>
      <c r="K81" s="224"/>
      <c r="L81" s="224"/>
      <c r="M81" s="224"/>
      <c r="N81" s="223"/>
      <c r="O81" s="223"/>
      <c r="P81" s="223"/>
      <c r="Q81" s="223"/>
      <c r="R81" s="224"/>
      <c r="S81" s="224"/>
      <c r="T81" s="224"/>
      <c r="U81" s="224"/>
      <c r="V81" s="224"/>
      <c r="W81" s="224"/>
      <c r="X81" s="224"/>
      <c r="Y81" s="224"/>
      <c r="Z81" s="210"/>
      <c r="AA81" s="210"/>
      <c r="AB81" s="210"/>
      <c r="AC81" s="210"/>
      <c r="AD81" s="210"/>
      <c r="AE81" s="210"/>
      <c r="AF81" s="210"/>
      <c r="AG81" s="210" t="s">
        <v>172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21"/>
      <c r="B82" s="222"/>
      <c r="C82" s="254" t="s">
        <v>648</v>
      </c>
      <c r="D82" s="248"/>
      <c r="E82" s="248"/>
      <c r="F82" s="248"/>
      <c r="G82" s="248"/>
      <c r="H82" s="224"/>
      <c r="I82" s="224"/>
      <c r="J82" s="224"/>
      <c r="K82" s="224"/>
      <c r="L82" s="224"/>
      <c r="M82" s="224"/>
      <c r="N82" s="223"/>
      <c r="O82" s="223"/>
      <c r="P82" s="223"/>
      <c r="Q82" s="223"/>
      <c r="R82" s="224"/>
      <c r="S82" s="224"/>
      <c r="T82" s="224"/>
      <c r="U82" s="224"/>
      <c r="V82" s="224"/>
      <c r="W82" s="224"/>
      <c r="X82" s="224"/>
      <c r="Y82" s="224"/>
      <c r="Z82" s="210"/>
      <c r="AA82" s="210"/>
      <c r="AB82" s="210"/>
      <c r="AC82" s="210"/>
      <c r="AD82" s="210"/>
      <c r="AE82" s="210"/>
      <c r="AF82" s="210"/>
      <c r="AG82" s="210" t="s">
        <v>172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21"/>
      <c r="B83" s="222"/>
      <c r="C83" s="252" t="s">
        <v>98</v>
      </c>
      <c r="D83" s="228"/>
      <c r="E83" s="229">
        <v>1</v>
      </c>
      <c r="F83" s="224"/>
      <c r="G83" s="224"/>
      <c r="H83" s="224"/>
      <c r="I83" s="224"/>
      <c r="J83" s="224"/>
      <c r="K83" s="224"/>
      <c r="L83" s="224"/>
      <c r="M83" s="224"/>
      <c r="N83" s="223"/>
      <c r="O83" s="223"/>
      <c r="P83" s="223"/>
      <c r="Q83" s="223"/>
      <c r="R83" s="224"/>
      <c r="S83" s="224"/>
      <c r="T83" s="224"/>
      <c r="U83" s="224"/>
      <c r="V83" s="224"/>
      <c r="W83" s="224"/>
      <c r="X83" s="224"/>
      <c r="Y83" s="224"/>
      <c r="Z83" s="210"/>
      <c r="AA83" s="210"/>
      <c r="AB83" s="210"/>
      <c r="AC83" s="210"/>
      <c r="AD83" s="210"/>
      <c r="AE83" s="210"/>
      <c r="AF83" s="210"/>
      <c r="AG83" s="210" t="s">
        <v>174</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21"/>
      <c r="B84" s="222"/>
      <c r="C84" s="253"/>
      <c r="D84" s="246"/>
      <c r="E84" s="246"/>
      <c r="F84" s="246"/>
      <c r="G84" s="246"/>
      <c r="H84" s="224"/>
      <c r="I84" s="224"/>
      <c r="J84" s="224"/>
      <c r="K84" s="224"/>
      <c r="L84" s="224"/>
      <c r="M84" s="224"/>
      <c r="N84" s="223"/>
      <c r="O84" s="223"/>
      <c r="P84" s="223"/>
      <c r="Q84" s="223"/>
      <c r="R84" s="224"/>
      <c r="S84" s="224"/>
      <c r="T84" s="224"/>
      <c r="U84" s="224"/>
      <c r="V84" s="224"/>
      <c r="W84" s="224"/>
      <c r="X84" s="224"/>
      <c r="Y84" s="224"/>
      <c r="Z84" s="210"/>
      <c r="AA84" s="210"/>
      <c r="AB84" s="210"/>
      <c r="AC84" s="210"/>
      <c r="AD84" s="210"/>
      <c r="AE84" s="210"/>
      <c r="AF84" s="210"/>
      <c r="AG84" s="210" t="s">
        <v>175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31" t="s">
        <v>161</v>
      </c>
      <c r="B85" s="232" t="s">
        <v>120</v>
      </c>
      <c r="C85" s="249" t="s">
        <v>121</v>
      </c>
      <c r="D85" s="233"/>
      <c r="E85" s="234"/>
      <c r="F85" s="235"/>
      <c r="G85" s="235">
        <f>SUMIF(AG86:AG88,"&lt;&gt;NOR",G86:G88)</f>
        <v>0</v>
      </c>
      <c r="H85" s="235"/>
      <c r="I85" s="235">
        <f>SUM(I86:I88)</f>
        <v>0</v>
      </c>
      <c r="J85" s="235"/>
      <c r="K85" s="235">
        <f>SUM(K86:K88)</f>
        <v>0</v>
      </c>
      <c r="L85" s="235"/>
      <c r="M85" s="235">
        <f>SUM(M86:M88)</f>
        <v>0</v>
      </c>
      <c r="N85" s="234"/>
      <c r="O85" s="234">
        <f>SUM(O86:O88)</f>
        <v>0</v>
      </c>
      <c r="P85" s="234"/>
      <c r="Q85" s="234">
        <f>SUM(Q86:Q88)</f>
        <v>0</v>
      </c>
      <c r="R85" s="235"/>
      <c r="S85" s="235"/>
      <c r="T85" s="236"/>
      <c r="U85" s="230"/>
      <c r="V85" s="230">
        <f>SUM(V86:V88)</f>
        <v>0.28999999999999998</v>
      </c>
      <c r="W85" s="230"/>
      <c r="X85" s="230"/>
      <c r="Y85" s="230"/>
      <c r="AG85" t="s">
        <v>162</v>
      </c>
    </row>
    <row r="86" spans="1:60" outlineLevel="1" x14ac:dyDescent="0.2">
      <c r="A86" s="238">
        <v>19</v>
      </c>
      <c r="B86" s="239" t="s">
        <v>395</v>
      </c>
      <c r="C86" s="250" t="s">
        <v>396</v>
      </c>
      <c r="D86" s="240" t="s">
        <v>397</v>
      </c>
      <c r="E86" s="241">
        <v>18.0931</v>
      </c>
      <c r="F86" s="242"/>
      <c r="G86" s="243">
        <f>ROUND(E86*F86,2)</f>
        <v>0</v>
      </c>
      <c r="H86" s="242"/>
      <c r="I86" s="243">
        <f>ROUND(E86*H86,2)</f>
        <v>0</v>
      </c>
      <c r="J86" s="242"/>
      <c r="K86" s="243">
        <f>ROUND(E86*J86,2)</f>
        <v>0</v>
      </c>
      <c r="L86" s="243">
        <v>21</v>
      </c>
      <c r="M86" s="243">
        <f>G86*(1+L86/100)</f>
        <v>0</v>
      </c>
      <c r="N86" s="241">
        <v>0</v>
      </c>
      <c r="O86" s="241">
        <f>ROUND(E86*N86,2)</f>
        <v>0</v>
      </c>
      <c r="P86" s="241">
        <v>0</v>
      </c>
      <c r="Q86" s="241">
        <f>ROUND(E86*P86,2)</f>
        <v>0</v>
      </c>
      <c r="R86" s="243" t="s">
        <v>327</v>
      </c>
      <c r="S86" s="243" t="s">
        <v>166</v>
      </c>
      <c r="T86" s="244" t="s">
        <v>166</v>
      </c>
      <c r="U86" s="224">
        <v>1.6E-2</v>
      </c>
      <c r="V86" s="224">
        <f>ROUND(E86*U86,2)</f>
        <v>0.28999999999999998</v>
      </c>
      <c r="W86" s="224"/>
      <c r="X86" s="224" t="s">
        <v>398</v>
      </c>
      <c r="Y86" s="224" t="s">
        <v>169</v>
      </c>
      <c r="Z86" s="210"/>
      <c r="AA86" s="210"/>
      <c r="AB86" s="210"/>
      <c r="AC86" s="210"/>
      <c r="AD86" s="210"/>
      <c r="AE86" s="210"/>
      <c r="AF86" s="210"/>
      <c r="AG86" s="210" t="s">
        <v>399</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21"/>
      <c r="B87" s="222"/>
      <c r="C87" s="260" t="s">
        <v>400</v>
      </c>
      <c r="D87" s="259"/>
      <c r="E87" s="259"/>
      <c r="F87" s="259"/>
      <c r="G87" s="259"/>
      <c r="H87" s="224"/>
      <c r="I87" s="224"/>
      <c r="J87" s="224"/>
      <c r="K87" s="224"/>
      <c r="L87" s="224"/>
      <c r="M87" s="224"/>
      <c r="N87" s="223"/>
      <c r="O87" s="223"/>
      <c r="P87" s="223"/>
      <c r="Q87" s="223"/>
      <c r="R87" s="224"/>
      <c r="S87" s="224"/>
      <c r="T87" s="224"/>
      <c r="U87" s="224"/>
      <c r="V87" s="224"/>
      <c r="W87" s="224"/>
      <c r="X87" s="224"/>
      <c r="Y87" s="224"/>
      <c r="Z87" s="210"/>
      <c r="AA87" s="210"/>
      <c r="AB87" s="210"/>
      <c r="AC87" s="210"/>
      <c r="AD87" s="210"/>
      <c r="AE87" s="210"/>
      <c r="AF87" s="210"/>
      <c r="AG87" s="210" t="s">
        <v>346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21"/>
      <c r="B88" s="222"/>
      <c r="C88" s="253"/>
      <c r="D88" s="246"/>
      <c r="E88" s="246"/>
      <c r="F88" s="246"/>
      <c r="G88" s="246"/>
      <c r="H88" s="224"/>
      <c r="I88" s="224"/>
      <c r="J88" s="224"/>
      <c r="K88" s="224"/>
      <c r="L88" s="224"/>
      <c r="M88" s="224"/>
      <c r="N88" s="223"/>
      <c r="O88" s="223"/>
      <c r="P88" s="223"/>
      <c r="Q88" s="223"/>
      <c r="R88" s="224"/>
      <c r="S88" s="224"/>
      <c r="T88" s="224"/>
      <c r="U88" s="224"/>
      <c r="V88" s="224"/>
      <c r="W88" s="224"/>
      <c r="X88" s="224"/>
      <c r="Y88" s="224"/>
      <c r="Z88" s="210"/>
      <c r="AA88" s="210"/>
      <c r="AB88" s="210"/>
      <c r="AC88" s="210"/>
      <c r="AD88" s="210"/>
      <c r="AE88" s="210"/>
      <c r="AF88" s="210"/>
      <c r="AG88" s="210" t="s">
        <v>175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31" t="s">
        <v>161</v>
      </c>
      <c r="B89" s="232" t="s">
        <v>130</v>
      </c>
      <c r="C89" s="249" t="s">
        <v>119</v>
      </c>
      <c r="D89" s="233"/>
      <c r="E89" s="234"/>
      <c r="F89" s="235"/>
      <c r="G89" s="235">
        <f>SUMIF(AG90:AG101,"&lt;&gt;NOR",G90:G101)</f>
        <v>0</v>
      </c>
      <c r="H89" s="235"/>
      <c r="I89" s="235">
        <f>SUM(I90:I101)</f>
        <v>0</v>
      </c>
      <c r="J89" s="235"/>
      <c r="K89" s="235">
        <f>SUM(K90:K101)</f>
        <v>0</v>
      </c>
      <c r="L89" s="235"/>
      <c r="M89" s="235">
        <f>SUM(M90:M101)</f>
        <v>0</v>
      </c>
      <c r="N89" s="234"/>
      <c r="O89" s="234">
        <f>SUM(O90:O101)</f>
        <v>0</v>
      </c>
      <c r="P89" s="234"/>
      <c r="Q89" s="234">
        <f>SUM(Q90:Q101)</f>
        <v>0</v>
      </c>
      <c r="R89" s="235"/>
      <c r="S89" s="235"/>
      <c r="T89" s="236"/>
      <c r="U89" s="230"/>
      <c r="V89" s="230">
        <f>SUM(V90:V101)</f>
        <v>0.13</v>
      </c>
      <c r="W89" s="230"/>
      <c r="X89" s="230"/>
      <c r="Y89" s="230"/>
      <c r="AG89" t="s">
        <v>162</v>
      </c>
    </row>
    <row r="90" spans="1:60" ht="22.5" outlineLevel="1" x14ac:dyDescent="0.2">
      <c r="A90" s="238">
        <v>20</v>
      </c>
      <c r="B90" s="239" t="s">
        <v>469</v>
      </c>
      <c r="C90" s="250" t="s">
        <v>470</v>
      </c>
      <c r="D90" s="240" t="s">
        <v>397</v>
      </c>
      <c r="E90" s="241">
        <v>12.87</v>
      </c>
      <c r="F90" s="242"/>
      <c r="G90" s="243">
        <f>ROUND(E90*F90,2)</f>
        <v>0</v>
      </c>
      <c r="H90" s="242"/>
      <c r="I90" s="243">
        <f>ROUND(E90*H90,2)</f>
        <v>0</v>
      </c>
      <c r="J90" s="242"/>
      <c r="K90" s="243">
        <f>ROUND(E90*J90,2)</f>
        <v>0</v>
      </c>
      <c r="L90" s="243">
        <v>21</v>
      </c>
      <c r="M90" s="243">
        <f>G90*(1+L90/100)</f>
        <v>0</v>
      </c>
      <c r="N90" s="241">
        <v>0</v>
      </c>
      <c r="O90" s="241">
        <f>ROUND(E90*N90,2)</f>
        <v>0</v>
      </c>
      <c r="P90" s="241">
        <v>0</v>
      </c>
      <c r="Q90" s="241">
        <f>ROUND(E90*P90,2)</f>
        <v>0</v>
      </c>
      <c r="R90" s="243" t="s">
        <v>327</v>
      </c>
      <c r="S90" s="243" t="s">
        <v>166</v>
      </c>
      <c r="T90" s="244" t="s">
        <v>166</v>
      </c>
      <c r="U90" s="224">
        <v>0.01</v>
      </c>
      <c r="V90" s="224">
        <f>ROUND(E90*U90,2)</f>
        <v>0.13</v>
      </c>
      <c r="W90" s="224"/>
      <c r="X90" s="224" t="s">
        <v>471</v>
      </c>
      <c r="Y90" s="224" t="s">
        <v>169</v>
      </c>
      <c r="Z90" s="210"/>
      <c r="AA90" s="210"/>
      <c r="AB90" s="210"/>
      <c r="AC90" s="210"/>
      <c r="AD90" s="210"/>
      <c r="AE90" s="210"/>
      <c r="AF90" s="210"/>
      <c r="AG90" s="210" t="s">
        <v>472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21"/>
      <c r="B91" s="222"/>
      <c r="C91" s="251" t="s">
        <v>786</v>
      </c>
      <c r="D91" s="245"/>
      <c r="E91" s="245"/>
      <c r="F91" s="245"/>
      <c r="G91" s="245"/>
      <c r="H91" s="224"/>
      <c r="I91" s="224"/>
      <c r="J91" s="224"/>
      <c r="K91" s="224"/>
      <c r="L91" s="224"/>
      <c r="M91" s="224"/>
      <c r="N91" s="223"/>
      <c r="O91" s="223"/>
      <c r="P91" s="223"/>
      <c r="Q91" s="223"/>
      <c r="R91" s="224"/>
      <c r="S91" s="224"/>
      <c r="T91" s="224"/>
      <c r="U91" s="224"/>
      <c r="V91" s="224"/>
      <c r="W91" s="224"/>
      <c r="X91" s="224"/>
      <c r="Y91" s="224"/>
      <c r="Z91" s="210"/>
      <c r="AA91" s="210"/>
      <c r="AB91" s="210"/>
      <c r="AC91" s="210"/>
      <c r="AD91" s="210"/>
      <c r="AE91" s="210"/>
      <c r="AF91" s="210"/>
      <c r="AG91" s="210" t="s">
        <v>172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21"/>
      <c r="B92" s="222"/>
      <c r="C92" s="254" t="s">
        <v>787</v>
      </c>
      <c r="D92" s="248"/>
      <c r="E92" s="248"/>
      <c r="F92" s="248"/>
      <c r="G92" s="248"/>
      <c r="H92" s="224"/>
      <c r="I92" s="224"/>
      <c r="J92" s="224"/>
      <c r="K92" s="224"/>
      <c r="L92" s="224"/>
      <c r="M92" s="224"/>
      <c r="N92" s="223"/>
      <c r="O92" s="223"/>
      <c r="P92" s="223"/>
      <c r="Q92" s="223"/>
      <c r="R92" s="224"/>
      <c r="S92" s="224"/>
      <c r="T92" s="224"/>
      <c r="U92" s="224"/>
      <c r="V92" s="224"/>
      <c r="W92" s="224"/>
      <c r="X92" s="224"/>
      <c r="Y92" s="224"/>
      <c r="Z92" s="210"/>
      <c r="AA92" s="210"/>
      <c r="AB92" s="210"/>
      <c r="AC92" s="210"/>
      <c r="AD92" s="210"/>
      <c r="AE92" s="210"/>
      <c r="AF92" s="210"/>
      <c r="AG92" s="210" t="s">
        <v>172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21"/>
      <c r="B93" s="222"/>
      <c r="C93" s="254" t="s">
        <v>781</v>
      </c>
      <c r="D93" s="248"/>
      <c r="E93" s="248"/>
      <c r="F93" s="248"/>
      <c r="G93" s="248"/>
      <c r="H93" s="224"/>
      <c r="I93" s="224"/>
      <c r="J93" s="224"/>
      <c r="K93" s="224"/>
      <c r="L93" s="224"/>
      <c r="M93" s="224"/>
      <c r="N93" s="223"/>
      <c r="O93" s="223"/>
      <c r="P93" s="223"/>
      <c r="Q93" s="223"/>
      <c r="R93" s="224"/>
      <c r="S93" s="224"/>
      <c r="T93" s="224"/>
      <c r="U93" s="224"/>
      <c r="V93" s="224"/>
      <c r="W93" s="224"/>
      <c r="X93" s="224"/>
      <c r="Y93" s="224"/>
      <c r="Z93" s="210"/>
      <c r="AA93" s="210"/>
      <c r="AB93" s="210"/>
      <c r="AC93" s="210"/>
      <c r="AD93" s="210"/>
      <c r="AE93" s="210"/>
      <c r="AF93" s="210"/>
      <c r="AG93" s="210" t="s">
        <v>172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21"/>
      <c r="B94" s="222"/>
      <c r="C94" s="253"/>
      <c r="D94" s="246"/>
      <c r="E94" s="246"/>
      <c r="F94" s="246"/>
      <c r="G94" s="246"/>
      <c r="H94" s="224"/>
      <c r="I94" s="224"/>
      <c r="J94" s="224"/>
      <c r="K94" s="224"/>
      <c r="L94" s="224"/>
      <c r="M94" s="224"/>
      <c r="N94" s="223"/>
      <c r="O94" s="223"/>
      <c r="P94" s="223"/>
      <c r="Q94" s="223"/>
      <c r="R94" s="224"/>
      <c r="S94" s="224"/>
      <c r="T94" s="224"/>
      <c r="U94" s="224"/>
      <c r="V94" s="224"/>
      <c r="W94" s="224"/>
      <c r="X94" s="224"/>
      <c r="Y94" s="224"/>
      <c r="Z94" s="210"/>
      <c r="AA94" s="210"/>
      <c r="AB94" s="210"/>
      <c r="AC94" s="210"/>
      <c r="AD94" s="210"/>
      <c r="AE94" s="210"/>
      <c r="AF94" s="210"/>
      <c r="AG94" s="210" t="s">
        <v>175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8">
        <v>21</v>
      </c>
      <c r="B95" s="239" t="s">
        <v>473</v>
      </c>
      <c r="C95" s="250" t="s">
        <v>474</v>
      </c>
      <c r="D95" s="240" t="s">
        <v>397</v>
      </c>
      <c r="E95" s="241">
        <v>244.53</v>
      </c>
      <c r="F95" s="242"/>
      <c r="G95" s="243">
        <f>ROUND(E95*F95,2)</f>
        <v>0</v>
      </c>
      <c r="H95" s="242"/>
      <c r="I95" s="243">
        <f>ROUND(E95*H95,2)</f>
        <v>0</v>
      </c>
      <c r="J95" s="242"/>
      <c r="K95" s="243">
        <f>ROUND(E95*J95,2)</f>
        <v>0</v>
      </c>
      <c r="L95" s="243">
        <v>21</v>
      </c>
      <c r="M95" s="243">
        <f>G95*(1+L95/100)</f>
        <v>0</v>
      </c>
      <c r="N95" s="241">
        <v>0</v>
      </c>
      <c r="O95" s="241">
        <f>ROUND(E95*N95,2)</f>
        <v>0</v>
      </c>
      <c r="P95" s="241">
        <v>0</v>
      </c>
      <c r="Q95" s="241">
        <f>ROUND(E95*P95,2)</f>
        <v>0</v>
      </c>
      <c r="R95" s="243" t="s">
        <v>327</v>
      </c>
      <c r="S95" s="243" t="s">
        <v>166</v>
      </c>
      <c r="T95" s="244" t="s">
        <v>166</v>
      </c>
      <c r="U95" s="224">
        <v>0</v>
      </c>
      <c r="V95" s="224">
        <f>ROUND(E95*U95,2)</f>
        <v>0</v>
      </c>
      <c r="W95" s="224"/>
      <c r="X95" s="224" t="s">
        <v>471</v>
      </c>
      <c r="Y95" s="224" t="s">
        <v>169</v>
      </c>
      <c r="Z95" s="210"/>
      <c r="AA95" s="210"/>
      <c r="AB95" s="210"/>
      <c r="AC95" s="210"/>
      <c r="AD95" s="210"/>
      <c r="AE95" s="210"/>
      <c r="AF95" s="210"/>
      <c r="AG95" s="210" t="s">
        <v>472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21"/>
      <c r="B96" s="222"/>
      <c r="C96" s="251" t="s">
        <v>786</v>
      </c>
      <c r="D96" s="245"/>
      <c r="E96" s="245"/>
      <c r="F96" s="245"/>
      <c r="G96" s="245"/>
      <c r="H96" s="224"/>
      <c r="I96" s="224"/>
      <c r="J96" s="224"/>
      <c r="K96" s="224"/>
      <c r="L96" s="224"/>
      <c r="M96" s="224"/>
      <c r="N96" s="223"/>
      <c r="O96" s="223"/>
      <c r="P96" s="223"/>
      <c r="Q96" s="223"/>
      <c r="R96" s="224"/>
      <c r="S96" s="224"/>
      <c r="T96" s="224"/>
      <c r="U96" s="224"/>
      <c r="V96" s="224"/>
      <c r="W96" s="224"/>
      <c r="X96" s="224"/>
      <c r="Y96" s="224"/>
      <c r="Z96" s="210"/>
      <c r="AA96" s="210"/>
      <c r="AB96" s="210"/>
      <c r="AC96" s="210"/>
      <c r="AD96" s="210"/>
      <c r="AE96" s="210"/>
      <c r="AF96" s="210"/>
      <c r="AG96" s="210" t="s">
        <v>172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21"/>
      <c r="B97" s="222"/>
      <c r="C97" s="254" t="s">
        <v>787</v>
      </c>
      <c r="D97" s="248"/>
      <c r="E97" s="248"/>
      <c r="F97" s="248"/>
      <c r="G97" s="248"/>
      <c r="H97" s="224"/>
      <c r="I97" s="224"/>
      <c r="J97" s="224"/>
      <c r="K97" s="224"/>
      <c r="L97" s="224"/>
      <c r="M97" s="224"/>
      <c r="N97" s="223"/>
      <c r="O97" s="223"/>
      <c r="P97" s="223"/>
      <c r="Q97" s="223"/>
      <c r="R97" s="224"/>
      <c r="S97" s="224"/>
      <c r="T97" s="224"/>
      <c r="U97" s="224"/>
      <c r="V97" s="224"/>
      <c r="W97" s="224"/>
      <c r="X97" s="224"/>
      <c r="Y97" s="224"/>
      <c r="Z97" s="210"/>
      <c r="AA97" s="210"/>
      <c r="AB97" s="210"/>
      <c r="AC97" s="210"/>
      <c r="AD97" s="210"/>
      <c r="AE97" s="210"/>
      <c r="AF97" s="210"/>
      <c r="AG97" s="210" t="s">
        <v>172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21"/>
      <c r="B98" s="222"/>
      <c r="C98" s="254" t="s">
        <v>781</v>
      </c>
      <c r="D98" s="248"/>
      <c r="E98" s="248"/>
      <c r="F98" s="248"/>
      <c r="G98" s="248"/>
      <c r="H98" s="224"/>
      <c r="I98" s="224"/>
      <c r="J98" s="224"/>
      <c r="K98" s="224"/>
      <c r="L98" s="224"/>
      <c r="M98" s="224"/>
      <c r="N98" s="223"/>
      <c r="O98" s="223"/>
      <c r="P98" s="223"/>
      <c r="Q98" s="223"/>
      <c r="R98" s="224"/>
      <c r="S98" s="224"/>
      <c r="T98" s="224"/>
      <c r="U98" s="224"/>
      <c r="V98" s="224"/>
      <c r="W98" s="224"/>
      <c r="X98" s="224"/>
      <c r="Y98" s="224"/>
      <c r="Z98" s="210"/>
      <c r="AA98" s="210"/>
      <c r="AB98" s="210"/>
      <c r="AC98" s="210"/>
      <c r="AD98" s="210"/>
      <c r="AE98" s="210"/>
      <c r="AF98" s="210"/>
      <c r="AG98" s="210" t="s">
        <v>172</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21"/>
      <c r="B99" s="222"/>
      <c r="C99" s="253"/>
      <c r="D99" s="246"/>
      <c r="E99" s="246"/>
      <c r="F99" s="246"/>
      <c r="G99" s="246"/>
      <c r="H99" s="224"/>
      <c r="I99" s="224"/>
      <c r="J99" s="224"/>
      <c r="K99" s="224"/>
      <c r="L99" s="224"/>
      <c r="M99" s="224"/>
      <c r="N99" s="223"/>
      <c r="O99" s="223"/>
      <c r="P99" s="223"/>
      <c r="Q99" s="223"/>
      <c r="R99" s="224"/>
      <c r="S99" s="224"/>
      <c r="T99" s="224"/>
      <c r="U99" s="224"/>
      <c r="V99" s="224"/>
      <c r="W99" s="224"/>
      <c r="X99" s="224"/>
      <c r="Y99" s="224"/>
      <c r="Z99" s="210"/>
      <c r="AA99" s="210"/>
      <c r="AB99" s="210"/>
      <c r="AC99" s="210"/>
      <c r="AD99" s="210"/>
      <c r="AE99" s="210"/>
      <c r="AF99" s="210"/>
      <c r="AG99" s="210" t="s">
        <v>175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38">
        <v>22</v>
      </c>
      <c r="B100" s="239" t="s">
        <v>782</v>
      </c>
      <c r="C100" s="250" t="s">
        <v>783</v>
      </c>
      <c r="D100" s="240" t="s">
        <v>397</v>
      </c>
      <c r="E100" s="241">
        <v>12.87</v>
      </c>
      <c r="F100" s="242"/>
      <c r="G100" s="243">
        <f>ROUND(E100*F100,2)</f>
        <v>0</v>
      </c>
      <c r="H100" s="242"/>
      <c r="I100" s="243">
        <f>ROUND(E100*H100,2)</f>
        <v>0</v>
      </c>
      <c r="J100" s="242"/>
      <c r="K100" s="243">
        <f>ROUND(E100*J100,2)</f>
        <v>0</v>
      </c>
      <c r="L100" s="243">
        <v>21</v>
      </c>
      <c r="M100" s="243">
        <f>G100*(1+L100/100)</f>
        <v>0</v>
      </c>
      <c r="N100" s="241">
        <v>0</v>
      </c>
      <c r="O100" s="241">
        <f>ROUND(E100*N100,2)</f>
        <v>0</v>
      </c>
      <c r="P100" s="241">
        <v>0</v>
      </c>
      <c r="Q100" s="241">
        <f>ROUND(E100*P100,2)</f>
        <v>0</v>
      </c>
      <c r="R100" s="243" t="s">
        <v>784</v>
      </c>
      <c r="S100" s="243" t="s">
        <v>785</v>
      </c>
      <c r="T100" s="244" t="s">
        <v>785</v>
      </c>
      <c r="U100" s="224">
        <v>0</v>
      </c>
      <c r="V100" s="224">
        <f>ROUND(E100*U100,2)</f>
        <v>0</v>
      </c>
      <c r="W100" s="224"/>
      <c r="X100" s="224" t="s">
        <v>471</v>
      </c>
      <c r="Y100" s="224" t="s">
        <v>169</v>
      </c>
      <c r="Z100" s="210"/>
      <c r="AA100" s="210"/>
      <c r="AB100" s="210"/>
      <c r="AC100" s="210"/>
      <c r="AD100" s="210"/>
      <c r="AE100" s="210"/>
      <c r="AF100" s="210"/>
      <c r="AG100" s="210" t="s">
        <v>472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21"/>
      <c r="B101" s="222"/>
      <c r="C101" s="262"/>
      <c r="D101" s="261"/>
      <c r="E101" s="261"/>
      <c r="F101" s="261"/>
      <c r="G101" s="261"/>
      <c r="H101" s="224"/>
      <c r="I101" s="224"/>
      <c r="J101" s="224"/>
      <c r="K101" s="224"/>
      <c r="L101" s="224"/>
      <c r="M101" s="224"/>
      <c r="N101" s="223"/>
      <c r="O101" s="223"/>
      <c r="P101" s="223"/>
      <c r="Q101" s="223"/>
      <c r="R101" s="224"/>
      <c r="S101" s="224"/>
      <c r="T101" s="224"/>
      <c r="U101" s="224"/>
      <c r="V101" s="224"/>
      <c r="W101" s="224"/>
      <c r="X101" s="224"/>
      <c r="Y101" s="224"/>
      <c r="Z101" s="210"/>
      <c r="AA101" s="210"/>
      <c r="AB101" s="210"/>
      <c r="AC101" s="210"/>
      <c r="AD101" s="210"/>
      <c r="AE101" s="210"/>
      <c r="AF101" s="210"/>
      <c r="AG101" s="210" t="s">
        <v>175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x14ac:dyDescent="0.2">
      <c r="A102" s="3"/>
      <c r="B102" s="4"/>
      <c r="C102" s="255"/>
      <c r="D102" s="6"/>
      <c r="E102" s="3"/>
      <c r="F102" s="3"/>
      <c r="G102" s="3"/>
      <c r="H102" s="3"/>
      <c r="I102" s="3"/>
      <c r="J102" s="3"/>
      <c r="K102" s="3"/>
      <c r="L102" s="3"/>
      <c r="M102" s="3"/>
      <c r="N102" s="3"/>
      <c r="O102" s="3"/>
      <c r="P102" s="3"/>
      <c r="Q102" s="3"/>
      <c r="R102" s="3"/>
      <c r="S102" s="3"/>
      <c r="T102" s="3"/>
      <c r="U102" s="3"/>
      <c r="V102" s="3"/>
      <c r="W102" s="3"/>
      <c r="X102" s="3"/>
      <c r="Y102" s="3"/>
      <c r="AE102">
        <v>15</v>
      </c>
      <c r="AF102">
        <v>21</v>
      </c>
      <c r="AG102" t="s">
        <v>147</v>
      </c>
    </row>
    <row r="103" spans="1:60" x14ac:dyDescent="0.2">
      <c r="A103" s="216"/>
      <c r="B103" s="217" t="s">
        <v>29</v>
      </c>
      <c r="C103" s="256"/>
      <c r="D103" s="218"/>
      <c r="E103" s="219"/>
      <c r="F103" s="219"/>
      <c r="G103" s="237">
        <f>G8+G20+G54+G75+G85+G89</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241</v>
      </c>
    </row>
    <row r="104" spans="1:60" x14ac:dyDescent="0.2">
      <c r="C104" s="257"/>
      <c r="D104" s="10"/>
      <c r="AG104" t="s">
        <v>242</v>
      </c>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ynnuE9KOh7KOCiaudnM5LqJMUWLs5ShMjiw7v4twDKeQMSXA0ODLnC/w6217vYJ4+pXDzpHJBoOPDLWTJxDKw==" saltValue="Ak3u92cMLw9BJFUrNqhprw==" spinCount="100000" sheet="1" formatRows="0"/>
  <mergeCells count="52">
    <mergeCell ref="C97:G97"/>
    <mergeCell ref="C98:G98"/>
    <mergeCell ref="C99:G99"/>
    <mergeCell ref="C101:G101"/>
    <mergeCell ref="C88:G88"/>
    <mergeCell ref="C91:G91"/>
    <mergeCell ref="C92:G92"/>
    <mergeCell ref="C93:G93"/>
    <mergeCell ref="C94:G94"/>
    <mergeCell ref="C96:G96"/>
    <mergeCell ref="C79:G79"/>
    <mergeCell ref="C80:G80"/>
    <mergeCell ref="C81:G81"/>
    <mergeCell ref="C82:G82"/>
    <mergeCell ref="C84:G84"/>
    <mergeCell ref="C87:G87"/>
    <mergeCell ref="C70:G70"/>
    <mergeCell ref="C71:G71"/>
    <mergeCell ref="C72:G72"/>
    <mergeCell ref="C74:G74"/>
    <mergeCell ref="C77:G77"/>
    <mergeCell ref="C78:G78"/>
    <mergeCell ref="C61:G61"/>
    <mergeCell ref="C63:G63"/>
    <mergeCell ref="C64:G64"/>
    <mergeCell ref="C65:G65"/>
    <mergeCell ref="C66:G66"/>
    <mergeCell ref="C68:G68"/>
    <mergeCell ref="C44:G44"/>
    <mergeCell ref="C47:G47"/>
    <mergeCell ref="C50:G50"/>
    <mergeCell ref="C53:G53"/>
    <mergeCell ref="C57:G57"/>
    <mergeCell ref="C59:G59"/>
    <mergeCell ref="C30:G30"/>
    <mergeCell ref="C33:G33"/>
    <mergeCell ref="C35:G35"/>
    <mergeCell ref="C37:G37"/>
    <mergeCell ref="C40:G40"/>
    <mergeCell ref="C42:G42"/>
    <mergeCell ref="C15:G15"/>
    <mergeCell ref="C17:G17"/>
    <mergeCell ref="C19:G19"/>
    <mergeCell ref="C23:G23"/>
    <mergeCell ref="C25:G25"/>
    <mergeCell ref="C27:G27"/>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DEFF1-DDB1-463C-859D-4F6F7E61B0F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134</v>
      </c>
      <c r="B1" s="195"/>
      <c r="C1" s="195"/>
      <c r="D1" s="195"/>
      <c r="E1" s="195"/>
      <c r="F1" s="195"/>
      <c r="G1" s="195"/>
      <c r="AG1" t="s">
        <v>135</v>
      </c>
    </row>
    <row r="2" spans="1:60" ht="24.95" customHeight="1" x14ac:dyDescent="0.2">
      <c r="A2" s="196" t="s">
        <v>7</v>
      </c>
      <c r="B2" s="49" t="s">
        <v>44</v>
      </c>
      <c r="C2" s="199" t="s">
        <v>45</v>
      </c>
      <c r="D2" s="197"/>
      <c r="E2" s="197"/>
      <c r="F2" s="197"/>
      <c r="G2" s="198"/>
      <c r="AG2" t="s">
        <v>136</v>
      </c>
    </row>
    <row r="3" spans="1:60" ht="24.95" customHeight="1" x14ac:dyDescent="0.2">
      <c r="A3" s="196" t="s">
        <v>8</v>
      </c>
      <c r="B3" s="49" t="s">
        <v>71</v>
      </c>
      <c r="C3" s="199" t="s">
        <v>72</v>
      </c>
      <c r="D3" s="197"/>
      <c r="E3" s="197"/>
      <c r="F3" s="197"/>
      <c r="G3" s="198"/>
      <c r="AC3" s="174" t="s">
        <v>136</v>
      </c>
      <c r="AG3" t="s">
        <v>137</v>
      </c>
    </row>
    <row r="4" spans="1:60" ht="24.95" customHeight="1" x14ac:dyDescent="0.2">
      <c r="A4" s="200" t="s">
        <v>9</v>
      </c>
      <c r="B4" s="201" t="s">
        <v>74</v>
      </c>
      <c r="C4" s="202" t="s">
        <v>75</v>
      </c>
      <c r="D4" s="203"/>
      <c r="E4" s="203"/>
      <c r="F4" s="203"/>
      <c r="G4" s="204"/>
      <c r="AG4" t="s">
        <v>138</v>
      </c>
    </row>
    <row r="5" spans="1:60" x14ac:dyDescent="0.2">
      <c r="D5" s="10"/>
    </row>
    <row r="6" spans="1:60" ht="38.25" x14ac:dyDescent="0.2">
      <c r="A6" s="206" t="s">
        <v>139</v>
      </c>
      <c r="B6" s="208" t="s">
        <v>140</v>
      </c>
      <c r="C6" s="208" t="s">
        <v>141</v>
      </c>
      <c r="D6" s="207" t="s">
        <v>142</v>
      </c>
      <c r="E6" s="206" t="s">
        <v>143</v>
      </c>
      <c r="F6" s="205" t="s">
        <v>144</v>
      </c>
      <c r="G6" s="206" t="s">
        <v>29</v>
      </c>
      <c r="H6" s="209" t="s">
        <v>30</v>
      </c>
      <c r="I6" s="209" t="s">
        <v>145</v>
      </c>
      <c r="J6" s="209" t="s">
        <v>31</v>
      </c>
      <c r="K6" s="209" t="s">
        <v>146</v>
      </c>
      <c r="L6" s="209" t="s">
        <v>147</v>
      </c>
      <c r="M6" s="209" t="s">
        <v>148</v>
      </c>
      <c r="N6" s="209" t="s">
        <v>149</v>
      </c>
      <c r="O6" s="209" t="s">
        <v>150</v>
      </c>
      <c r="P6" s="209" t="s">
        <v>151</v>
      </c>
      <c r="Q6" s="209" t="s">
        <v>152</v>
      </c>
      <c r="R6" s="209" t="s">
        <v>153</v>
      </c>
      <c r="S6" s="209" t="s">
        <v>154</v>
      </c>
      <c r="T6" s="209" t="s">
        <v>155</v>
      </c>
      <c r="U6" s="209" t="s">
        <v>156</v>
      </c>
      <c r="V6" s="209" t="s">
        <v>157</v>
      </c>
      <c r="W6" s="209" t="s">
        <v>158</v>
      </c>
      <c r="X6" s="209" t="s">
        <v>159</v>
      </c>
      <c r="Y6" s="209" t="s">
        <v>160</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31" t="s">
        <v>161</v>
      </c>
      <c r="B8" s="232" t="s">
        <v>98</v>
      </c>
      <c r="C8" s="249" t="s">
        <v>99</v>
      </c>
      <c r="D8" s="233"/>
      <c r="E8" s="234"/>
      <c r="F8" s="235"/>
      <c r="G8" s="235">
        <f>SUMIF(AG9:AG20,"&lt;&gt;NOR",G9:G20)</f>
        <v>0</v>
      </c>
      <c r="H8" s="235"/>
      <c r="I8" s="235">
        <f>SUM(I9:I20)</f>
        <v>0</v>
      </c>
      <c r="J8" s="235"/>
      <c r="K8" s="235">
        <f>SUM(K9:K20)</f>
        <v>0</v>
      </c>
      <c r="L8" s="235"/>
      <c r="M8" s="235">
        <f>SUM(M9:M20)</f>
        <v>0</v>
      </c>
      <c r="N8" s="234"/>
      <c r="O8" s="234">
        <f>SUM(O9:O20)</f>
        <v>0</v>
      </c>
      <c r="P8" s="234"/>
      <c r="Q8" s="234">
        <f>SUM(Q9:Q20)</f>
        <v>0</v>
      </c>
      <c r="R8" s="235"/>
      <c r="S8" s="235"/>
      <c r="T8" s="236"/>
      <c r="U8" s="230"/>
      <c r="V8" s="230">
        <f>SUM(V9:V20)</f>
        <v>0</v>
      </c>
      <c r="W8" s="230"/>
      <c r="X8" s="230"/>
      <c r="Y8" s="230"/>
      <c r="AG8" t="s">
        <v>162</v>
      </c>
    </row>
    <row r="9" spans="1:60" outlineLevel="1" x14ac:dyDescent="0.2">
      <c r="A9" s="238">
        <v>1</v>
      </c>
      <c r="B9" s="239" t="s">
        <v>788</v>
      </c>
      <c r="C9" s="250" t="s">
        <v>789</v>
      </c>
      <c r="D9" s="240" t="s">
        <v>178</v>
      </c>
      <c r="E9" s="241">
        <v>150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166</v>
      </c>
      <c r="T9" s="244" t="s">
        <v>167</v>
      </c>
      <c r="U9" s="224">
        <v>0</v>
      </c>
      <c r="V9" s="224">
        <f>ROUND(E9*U9,2)</f>
        <v>0</v>
      </c>
      <c r="W9" s="224"/>
      <c r="X9" s="224" t="s">
        <v>168</v>
      </c>
      <c r="Y9" s="224" t="s">
        <v>169</v>
      </c>
      <c r="Z9" s="210"/>
      <c r="AA9" s="210"/>
      <c r="AB9" s="210"/>
      <c r="AC9" s="210"/>
      <c r="AD9" s="210"/>
      <c r="AE9" s="210"/>
      <c r="AF9" s="210"/>
      <c r="AG9" s="210" t="s">
        <v>170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21"/>
      <c r="B10" s="222"/>
      <c r="C10" s="252" t="s">
        <v>790</v>
      </c>
      <c r="D10" s="228"/>
      <c r="E10" s="229">
        <v>150</v>
      </c>
      <c r="F10" s="224"/>
      <c r="G10" s="224"/>
      <c r="H10" s="224"/>
      <c r="I10" s="224"/>
      <c r="J10" s="224"/>
      <c r="K10" s="224"/>
      <c r="L10" s="224"/>
      <c r="M10" s="224"/>
      <c r="N10" s="223"/>
      <c r="O10" s="223"/>
      <c r="P10" s="223"/>
      <c r="Q10" s="223"/>
      <c r="R10" s="224"/>
      <c r="S10" s="224"/>
      <c r="T10" s="224"/>
      <c r="U10" s="224"/>
      <c r="V10" s="224"/>
      <c r="W10" s="224"/>
      <c r="X10" s="224"/>
      <c r="Y10" s="224"/>
      <c r="Z10" s="210"/>
      <c r="AA10" s="210"/>
      <c r="AB10" s="210"/>
      <c r="AC10" s="210"/>
      <c r="AD10" s="210"/>
      <c r="AE10" s="210"/>
      <c r="AF10" s="210"/>
      <c r="AG10" s="210" t="s">
        <v>174</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
      <c r="A11" s="221"/>
      <c r="B11" s="222"/>
      <c r="C11" s="252" t="s">
        <v>791</v>
      </c>
      <c r="D11" s="228"/>
      <c r="E11" s="229"/>
      <c r="F11" s="224"/>
      <c r="G11" s="224"/>
      <c r="H11" s="224"/>
      <c r="I11" s="224"/>
      <c r="J11" s="224"/>
      <c r="K11" s="224"/>
      <c r="L11" s="224"/>
      <c r="M11" s="224"/>
      <c r="N11" s="223"/>
      <c r="O11" s="223"/>
      <c r="P11" s="223"/>
      <c r="Q11" s="223"/>
      <c r="R11" s="224"/>
      <c r="S11" s="224"/>
      <c r="T11" s="224"/>
      <c r="U11" s="224"/>
      <c r="V11" s="224"/>
      <c r="W11" s="224"/>
      <c r="X11" s="224"/>
      <c r="Y11" s="224"/>
      <c r="Z11" s="210"/>
      <c r="AA11" s="210"/>
      <c r="AB11" s="210"/>
      <c r="AC11" s="210"/>
      <c r="AD11" s="210"/>
      <c r="AE11" s="210"/>
      <c r="AF11" s="210"/>
      <c r="AG11" s="210" t="s">
        <v>174</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21"/>
      <c r="B12" s="222"/>
      <c r="C12" s="253"/>
      <c r="D12" s="246"/>
      <c r="E12" s="246"/>
      <c r="F12" s="246"/>
      <c r="G12" s="246"/>
      <c r="H12" s="224"/>
      <c r="I12" s="224"/>
      <c r="J12" s="224"/>
      <c r="K12" s="224"/>
      <c r="L12" s="224"/>
      <c r="M12" s="224"/>
      <c r="N12" s="223"/>
      <c r="O12" s="223"/>
      <c r="P12" s="223"/>
      <c r="Q12" s="223"/>
      <c r="R12" s="224"/>
      <c r="S12" s="224"/>
      <c r="T12" s="224"/>
      <c r="U12" s="224"/>
      <c r="V12" s="224"/>
      <c r="W12" s="224"/>
      <c r="X12" s="224"/>
      <c r="Y12" s="224"/>
      <c r="Z12" s="210"/>
      <c r="AA12" s="210"/>
      <c r="AB12" s="210"/>
      <c r="AC12" s="210"/>
      <c r="AD12" s="210"/>
      <c r="AE12" s="210"/>
      <c r="AF12" s="210"/>
      <c r="AG12" s="210" t="s">
        <v>175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8">
        <v>2</v>
      </c>
      <c r="B13" s="239" t="s">
        <v>792</v>
      </c>
      <c r="C13" s="250" t="s">
        <v>793</v>
      </c>
      <c r="D13" s="240" t="s">
        <v>178</v>
      </c>
      <c r="E13" s="241">
        <v>150</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166</v>
      </c>
      <c r="T13" s="244" t="s">
        <v>167</v>
      </c>
      <c r="U13" s="224">
        <v>0</v>
      </c>
      <c r="V13" s="224">
        <f>ROUND(E13*U13,2)</f>
        <v>0</v>
      </c>
      <c r="W13" s="224"/>
      <c r="X13" s="224" t="s">
        <v>168</v>
      </c>
      <c r="Y13" s="224" t="s">
        <v>169</v>
      </c>
      <c r="Z13" s="210"/>
      <c r="AA13" s="210"/>
      <c r="AB13" s="210"/>
      <c r="AC13" s="210"/>
      <c r="AD13" s="210"/>
      <c r="AE13" s="210"/>
      <c r="AF13" s="210"/>
      <c r="AG13" s="210" t="s">
        <v>170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21"/>
      <c r="B14" s="222"/>
      <c r="C14" s="252" t="s">
        <v>794</v>
      </c>
      <c r="D14" s="228"/>
      <c r="E14" s="229">
        <v>150</v>
      </c>
      <c r="F14" s="224"/>
      <c r="G14" s="224"/>
      <c r="H14" s="224"/>
      <c r="I14" s="224"/>
      <c r="J14" s="224"/>
      <c r="K14" s="224"/>
      <c r="L14" s="224"/>
      <c r="M14" s="224"/>
      <c r="N14" s="223"/>
      <c r="O14" s="223"/>
      <c r="P14" s="223"/>
      <c r="Q14" s="223"/>
      <c r="R14" s="224"/>
      <c r="S14" s="224"/>
      <c r="T14" s="224"/>
      <c r="U14" s="224"/>
      <c r="V14" s="224"/>
      <c r="W14" s="224"/>
      <c r="X14" s="224"/>
      <c r="Y14" s="224"/>
      <c r="Z14" s="210"/>
      <c r="AA14" s="210"/>
      <c r="AB14" s="210"/>
      <c r="AC14" s="210"/>
      <c r="AD14" s="210"/>
      <c r="AE14" s="210"/>
      <c r="AF14" s="210"/>
      <c r="AG14" s="210" t="s">
        <v>174</v>
      </c>
      <c r="AH14" s="210">
        <v>5</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21"/>
      <c r="B15" s="222"/>
      <c r="C15" s="252" t="s">
        <v>795</v>
      </c>
      <c r="D15" s="228"/>
      <c r="E15" s="229"/>
      <c r="F15" s="224"/>
      <c r="G15" s="224"/>
      <c r="H15" s="224"/>
      <c r="I15" s="224"/>
      <c r="J15" s="224"/>
      <c r="K15" s="224"/>
      <c r="L15" s="224"/>
      <c r="M15" s="224"/>
      <c r="N15" s="223"/>
      <c r="O15" s="223"/>
      <c r="P15" s="223"/>
      <c r="Q15" s="223"/>
      <c r="R15" s="224"/>
      <c r="S15" s="224"/>
      <c r="T15" s="224"/>
      <c r="U15" s="224"/>
      <c r="V15" s="224"/>
      <c r="W15" s="224"/>
      <c r="X15" s="224"/>
      <c r="Y15" s="224"/>
      <c r="Z15" s="210"/>
      <c r="AA15" s="210"/>
      <c r="AB15" s="210"/>
      <c r="AC15" s="210"/>
      <c r="AD15" s="210"/>
      <c r="AE15" s="210"/>
      <c r="AF15" s="210"/>
      <c r="AG15" s="210" t="s">
        <v>174</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21"/>
      <c r="B16" s="222"/>
      <c r="C16" s="253"/>
      <c r="D16" s="246"/>
      <c r="E16" s="246"/>
      <c r="F16" s="246"/>
      <c r="G16" s="246"/>
      <c r="H16" s="224"/>
      <c r="I16" s="224"/>
      <c r="J16" s="224"/>
      <c r="K16" s="224"/>
      <c r="L16" s="224"/>
      <c r="M16" s="224"/>
      <c r="N16" s="223"/>
      <c r="O16" s="223"/>
      <c r="P16" s="223"/>
      <c r="Q16" s="223"/>
      <c r="R16" s="224"/>
      <c r="S16" s="224"/>
      <c r="T16" s="224"/>
      <c r="U16" s="224"/>
      <c r="V16" s="224"/>
      <c r="W16" s="224"/>
      <c r="X16" s="224"/>
      <c r="Y16" s="224"/>
      <c r="Z16" s="210"/>
      <c r="AA16" s="210"/>
      <c r="AB16" s="210"/>
      <c r="AC16" s="210"/>
      <c r="AD16" s="210"/>
      <c r="AE16" s="210"/>
      <c r="AF16" s="210"/>
      <c r="AG16" s="210" t="s">
        <v>175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8">
        <v>3</v>
      </c>
      <c r="B17" s="239" t="s">
        <v>796</v>
      </c>
      <c r="C17" s="250" t="s">
        <v>797</v>
      </c>
      <c r="D17" s="240" t="s">
        <v>597</v>
      </c>
      <c r="E17" s="241">
        <v>20</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c r="S17" s="243" t="s">
        <v>210</v>
      </c>
      <c r="T17" s="244" t="s">
        <v>167</v>
      </c>
      <c r="U17" s="224">
        <v>0</v>
      </c>
      <c r="V17" s="224">
        <f>ROUND(E17*U17,2)</f>
        <v>0</v>
      </c>
      <c r="W17" s="224"/>
      <c r="X17" s="224" t="s">
        <v>168</v>
      </c>
      <c r="Y17" s="224" t="s">
        <v>169</v>
      </c>
      <c r="Z17" s="210"/>
      <c r="AA17" s="210"/>
      <c r="AB17" s="210"/>
      <c r="AC17" s="210"/>
      <c r="AD17" s="210"/>
      <c r="AE17" s="210"/>
      <c r="AF17" s="210"/>
      <c r="AG17" s="210" t="s">
        <v>170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21"/>
      <c r="B18" s="222"/>
      <c r="C18" s="252" t="s">
        <v>798</v>
      </c>
      <c r="D18" s="228"/>
      <c r="E18" s="229">
        <v>20</v>
      </c>
      <c r="F18" s="224"/>
      <c r="G18" s="224"/>
      <c r="H18" s="224"/>
      <c r="I18" s="224"/>
      <c r="J18" s="224"/>
      <c r="K18" s="224"/>
      <c r="L18" s="224"/>
      <c r="M18" s="224"/>
      <c r="N18" s="223"/>
      <c r="O18" s="223"/>
      <c r="P18" s="223"/>
      <c r="Q18" s="223"/>
      <c r="R18" s="224"/>
      <c r="S18" s="224"/>
      <c r="T18" s="224"/>
      <c r="U18" s="224"/>
      <c r="V18" s="224"/>
      <c r="W18" s="224"/>
      <c r="X18" s="224"/>
      <c r="Y18" s="224"/>
      <c r="Z18" s="210"/>
      <c r="AA18" s="210"/>
      <c r="AB18" s="210"/>
      <c r="AC18" s="210"/>
      <c r="AD18" s="210"/>
      <c r="AE18" s="210"/>
      <c r="AF18" s="210"/>
      <c r="AG18" s="210" t="s">
        <v>174</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21"/>
      <c r="B19" s="222"/>
      <c r="C19" s="252" t="s">
        <v>799</v>
      </c>
      <c r="D19" s="228"/>
      <c r="E19" s="229"/>
      <c r="F19" s="224"/>
      <c r="G19" s="224"/>
      <c r="H19" s="224"/>
      <c r="I19" s="224"/>
      <c r="J19" s="224"/>
      <c r="K19" s="224"/>
      <c r="L19" s="224"/>
      <c r="M19" s="224"/>
      <c r="N19" s="223"/>
      <c r="O19" s="223"/>
      <c r="P19" s="223"/>
      <c r="Q19" s="223"/>
      <c r="R19" s="224"/>
      <c r="S19" s="224"/>
      <c r="T19" s="224"/>
      <c r="U19" s="224"/>
      <c r="V19" s="224"/>
      <c r="W19" s="224"/>
      <c r="X19" s="224"/>
      <c r="Y19" s="224"/>
      <c r="Z19" s="210"/>
      <c r="AA19" s="210"/>
      <c r="AB19" s="210"/>
      <c r="AC19" s="210"/>
      <c r="AD19" s="210"/>
      <c r="AE19" s="210"/>
      <c r="AF19" s="210"/>
      <c r="AG19" s="210" t="s">
        <v>174</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21"/>
      <c r="B20" s="222"/>
      <c r="C20" s="253"/>
      <c r="D20" s="246"/>
      <c r="E20" s="246"/>
      <c r="F20" s="246"/>
      <c r="G20" s="246"/>
      <c r="H20" s="224"/>
      <c r="I20" s="224"/>
      <c r="J20" s="224"/>
      <c r="K20" s="224"/>
      <c r="L20" s="224"/>
      <c r="M20" s="224"/>
      <c r="N20" s="223"/>
      <c r="O20" s="223"/>
      <c r="P20" s="223"/>
      <c r="Q20" s="223"/>
      <c r="R20" s="224"/>
      <c r="S20" s="224"/>
      <c r="T20" s="224"/>
      <c r="U20" s="224"/>
      <c r="V20" s="224"/>
      <c r="W20" s="224"/>
      <c r="X20" s="224"/>
      <c r="Y20" s="224"/>
      <c r="Z20" s="210"/>
      <c r="AA20" s="210"/>
      <c r="AB20" s="210"/>
      <c r="AC20" s="210"/>
      <c r="AD20" s="210"/>
      <c r="AE20" s="210"/>
      <c r="AF20" s="210"/>
      <c r="AG20" s="210" t="s">
        <v>175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31" t="s">
        <v>161</v>
      </c>
      <c r="B21" s="232" t="s">
        <v>132</v>
      </c>
      <c r="C21" s="249" t="s">
        <v>27</v>
      </c>
      <c r="D21" s="233"/>
      <c r="E21" s="234"/>
      <c r="F21" s="235"/>
      <c r="G21" s="235">
        <f>SUMIF(AG22:AG35,"&lt;&gt;NOR",G22:G35)</f>
        <v>0</v>
      </c>
      <c r="H21" s="235"/>
      <c r="I21" s="235">
        <f>SUM(I22:I35)</f>
        <v>0</v>
      </c>
      <c r="J21" s="235"/>
      <c r="K21" s="235">
        <f>SUM(K22:K35)</f>
        <v>0</v>
      </c>
      <c r="L21" s="235"/>
      <c r="M21" s="235">
        <f>SUM(M22:M35)</f>
        <v>0</v>
      </c>
      <c r="N21" s="234"/>
      <c r="O21" s="234">
        <f>SUM(O22:O35)</f>
        <v>0</v>
      </c>
      <c r="P21" s="234"/>
      <c r="Q21" s="234">
        <f>SUM(Q22:Q35)</f>
        <v>0</v>
      </c>
      <c r="R21" s="235"/>
      <c r="S21" s="235"/>
      <c r="T21" s="236"/>
      <c r="U21" s="230"/>
      <c r="V21" s="230">
        <f>SUM(V22:V35)</f>
        <v>0</v>
      </c>
      <c r="W21" s="230"/>
      <c r="X21" s="230"/>
      <c r="Y21" s="230"/>
      <c r="AG21" t="s">
        <v>162</v>
      </c>
    </row>
    <row r="22" spans="1:60" outlineLevel="1" x14ac:dyDescent="0.2">
      <c r="A22" s="238">
        <v>4</v>
      </c>
      <c r="B22" s="239" t="s">
        <v>800</v>
      </c>
      <c r="C22" s="250" t="s">
        <v>801</v>
      </c>
      <c r="D22" s="240" t="s">
        <v>802</v>
      </c>
      <c r="E22" s="241">
        <v>1</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c r="S22" s="243" t="s">
        <v>166</v>
      </c>
      <c r="T22" s="244" t="s">
        <v>167</v>
      </c>
      <c r="U22" s="224">
        <v>0</v>
      </c>
      <c r="V22" s="224">
        <f>ROUND(E22*U22,2)</f>
        <v>0</v>
      </c>
      <c r="W22" s="224"/>
      <c r="X22" s="224" t="s">
        <v>168</v>
      </c>
      <c r="Y22" s="224" t="s">
        <v>169</v>
      </c>
      <c r="Z22" s="210"/>
      <c r="AA22" s="210"/>
      <c r="AB22" s="210"/>
      <c r="AC22" s="210"/>
      <c r="AD22" s="210"/>
      <c r="AE22" s="210"/>
      <c r="AF22" s="210"/>
      <c r="AG22" s="210" t="s">
        <v>170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2" x14ac:dyDescent="0.2">
      <c r="A23" s="221"/>
      <c r="B23" s="222"/>
      <c r="C23" s="251" t="s">
        <v>803</v>
      </c>
      <c r="D23" s="245"/>
      <c r="E23" s="245"/>
      <c r="F23" s="245"/>
      <c r="G23" s="245"/>
      <c r="H23" s="224"/>
      <c r="I23" s="224"/>
      <c r="J23" s="224"/>
      <c r="K23" s="224"/>
      <c r="L23" s="224"/>
      <c r="M23" s="224"/>
      <c r="N23" s="223"/>
      <c r="O23" s="223"/>
      <c r="P23" s="223"/>
      <c r="Q23" s="223"/>
      <c r="R23" s="224"/>
      <c r="S23" s="224"/>
      <c r="T23" s="224"/>
      <c r="U23" s="224"/>
      <c r="V23" s="224"/>
      <c r="W23" s="224"/>
      <c r="X23" s="224"/>
      <c r="Y23" s="224"/>
      <c r="Z23" s="210"/>
      <c r="AA23" s="210"/>
      <c r="AB23" s="210"/>
      <c r="AC23" s="210"/>
      <c r="AD23" s="210"/>
      <c r="AE23" s="210"/>
      <c r="AF23" s="210"/>
      <c r="AG23" s="210" t="s">
        <v>172</v>
      </c>
      <c r="AH23" s="210"/>
      <c r="AI23" s="210"/>
      <c r="AJ23" s="210"/>
      <c r="AK23" s="210"/>
      <c r="AL23" s="210"/>
      <c r="AM23" s="210"/>
      <c r="AN23" s="210"/>
      <c r="AO23" s="210"/>
      <c r="AP23" s="210"/>
      <c r="AQ23" s="210"/>
      <c r="AR23" s="210"/>
      <c r="AS23" s="210"/>
      <c r="AT23" s="210"/>
      <c r="AU23" s="210"/>
      <c r="AV23" s="210"/>
      <c r="AW23" s="210"/>
      <c r="AX23" s="210"/>
      <c r="AY23" s="210"/>
      <c r="AZ23" s="210"/>
      <c r="BA23" s="247" t="str">
        <f>C23</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v>
      </c>
      <c r="BB23" s="210"/>
      <c r="BC23" s="210"/>
      <c r="BD23" s="210"/>
      <c r="BE23" s="210"/>
      <c r="BF23" s="210"/>
      <c r="BG23" s="210"/>
      <c r="BH23" s="210"/>
    </row>
    <row r="24" spans="1:60" ht="22.5" outlineLevel="3" x14ac:dyDescent="0.2">
      <c r="A24" s="221"/>
      <c r="B24" s="222"/>
      <c r="C24" s="254" t="s">
        <v>804</v>
      </c>
      <c r="D24" s="248"/>
      <c r="E24" s="248"/>
      <c r="F24" s="248"/>
      <c r="G24" s="248"/>
      <c r="H24" s="224"/>
      <c r="I24" s="224"/>
      <c r="J24" s="224"/>
      <c r="K24" s="224"/>
      <c r="L24" s="224"/>
      <c r="M24" s="224"/>
      <c r="N24" s="223"/>
      <c r="O24" s="223"/>
      <c r="P24" s="223"/>
      <c r="Q24" s="223"/>
      <c r="R24" s="224"/>
      <c r="S24" s="224"/>
      <c r="T24" s="224"/>
      <c r="U24" s="224"/>
      <c r="V24" s="224"/>
      <c r="W24" s="224"/>
      <c r="X24" s="224"/>
      <c r="Y24" s="224"/>
      <c r="Z24" s="210"/>
      <c r="AA24" s="210"/>
      <c r="AB24" s="210"/>
      <c r="AC24" s="210"/>
      <c r="AD24" s="210"/>
      <c r="AE24" s="210"/>
      <c r="AF24" s="210"/>
      <c r="AG24" s="210" t="s">
        <v>172</v>
      </c>
      <c r="AH24" s="210"/>
      <c r="AI24" s="210"/>
      <c r="AJ24" s="210"/>
      <c r="AK24" s="210"/>
      <c r="AL24" s="210"/>
      <c r="AM24" s="210"/>
      <c r="AN24" s="210"/>
      <c r="AO24" s="210"/>
      <c r="AP24" s="210"/>
      <c r="AQ24" s="210"/>
      <c r="AR24" s="210"/>
      <c r="AS24" s="210"/>
      <c r="AT24" s="210"/>
      <c r="AU24" s="210"/>
      <c r="AV24" s="210"/>
      <c r="AW24" s="210"/>
      <c r="AX24" s="210"/>
      <c r="AY24" s="210"/>
      <c r="AZ24" s="210"/>
      <c r="BA24" s="247" t="str">
        <f>C24</f>
        <v>Odstranění objektů zařízení staveniště včetně přípojek energií a jejich odvoz. Položka zahrnuje i náklady na úpravu povrchů po odstranění zařízení staveniště a úklid ploch, na kterých bylo zařízení staveniště provozováno.</v>
      </c>
      <c r="BB24" s="210"/>
      <c r="BC24" s="210"/>
      <c r="BD24" s="210"/>
      <c r="BE24" s="210"/>
      <c r="BF24" s="210"/>
      <c r="BG24" s="210"/>
      <c r="BH24" s="210"/>
    </row>
    <row r="25" spans="1:60" outlineLevel="2" x14ac:dyDescent="0.2">
      <c r="A25" s="221"/>
      <c r="B25" s="222"/>
      <c r="C25" s="252" t="s">
        <v>98</v>
      </c>
      <c r="D25" s="228"/>
      <c r="E25" s="229">
        <v>1</v>
      </c>
      <c r="F25" s="224"/>
      <c r="G25" s="224"/>
      <c r="H25" s="224"/>
      <c r="I25" s="224"/>
      <c r="J25" s="224"/>
      <c r="K25" s="224"/>
      <c r="L25" s="224"/>
      <c r="M25" s="224"/>
      <c r="N25" s="223"/>
      <c r="O25" s="223"/>
      <c r="P25" s="223"/>
      <c r="Q25" s="223"/>
      <c r="R25" s="224"/>
      <c r="S25" s="224"/>
      <c r="T25" s="224"/>
      <c r="U25" s="224"/>
      <c r="V25" s="224"/>
      <c r="W25" s="224"/>
      <c r="X25" s="224"/>
      <c r="Y25" s="224"/>
      <c r="Z25" s="210"/>
      <c r="AA25" s="210"/>
      <c r="AB25" s="210"/>
      <c r="AC25" s="210"/>
      <c r="AD25" s="210"/>
      <c r="AE25" s="210"/>
      <c r="AF25" s="210"/>
      <c r="AG25" s="210" t="s">
        <v>174</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21"/>
      <c r="B26" s="222"/>
      <c r="C26" s="253"/>
      <c r="D26" s="246"/>
      <c r="E26" s="246"/>
      <c r="F26" s="246"/>
      <c r="G26" s="246"/>
      <c r="H26" s="224"/>
      <c r="I26" s="224"/>
      <c r="J26" s="224"/>
      <c r="K26" s="224"/>
      <c r="L26" s="224"/>
      <c r="M26" s="224"/>
      <c r="N26" s="223"/>
      <c r="O26" s="223"/>
      <c r="P26" s="223"/>
      <c r="Q26" s="223"/>
      <c r="R26" s="224"/>
      <c r="S26" s="224"/>
      <c r="T26" s="224"/>
      <c r="U26" s="224"/>
      <c r="V26" s="224"/>
      <c r="W26" s="224"/>
      <c r="X26" s="224"/>
      <c r="Y26" s="224"/>
      <c r="Z26" s="210"/>
      <c r="AA26" s="210"/>
      <c r="AB26" s="210"/>
      <c r="AC26" s="210"/>
      <c r="AD26" s="210"/>
      <c r="AE26" s="210"/>
      <c r="AF26" s="210"/>
      <c r="AG26" s="210" t="s">
        <v>175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8">
        <v>5</v>
      </c>
      <c r="B27" s="239" t="s">
        <v>805</v>
      </c>
      <c r="C27" s="250" t="s">
        <v>806</v>
      </c>
      <c r="D27" s="240" t="s">
        <v>807</v>
      </c>
      <c r="E27" s="241">
        <v>1</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c r="S27" s="243" t="s">
        <v>166</v>
      </c>
      <c r="T27" s="244" t="s">
        <v>167</v>
      </c>
      <c r="U27" s="224">
        <v>0</v>
      </c>
      <c r="V27" s="224">
        <f>ROUND(E27*U27,2)</f>
        <v>0</v>
      </c>
      <c r="W27" s="224"/>
      <c r="X27" s="224" t="s">
        <v>74</v>
      </c>
      <c r="Y27" s="224" t="s">
        <v>169</v>
      </c>
      <c r="Z27" s="210"/>
      <c r="AA27" s="210"/>
      <c r="AB27" s="210"/>
      <c r="AC27" s="210"/>
      <c r="AD27" s="210"/>
      <c r="AE27" s="210"/>
      <c r="AF27" s="210"/>
      <c r="AG27" s="210" t="s">
        <v>808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21"/>
      <c r="B28" s="222"/>
      <c r="C28" s="251" t="s">
        <v>809</v>
      </c>
      <c r="D28" s="245"/>
      <c r="E28" s="245"/>
      <c r="F28" s="245"/>
      <c r="G28" s="245"/>
      <c r="H28" s="224"/>
      <c r="I28" s="224"/>
      <c r="J28" s="224"/>
      <c r="K28" s="224"/>
      <c r="L28" s="224"/>
      <c r="M28" s="224"/>
      <c r="N28" s="223"/>
      <c r="O28" s="223"/>
      <c r="P28" s="223"/>
      <c r="Q28" s="223"/>
      <c r="R28" s="224"/>
      <c r="S28" s="224"/>
      <c r="T28" s="224"/>
      <c r="U28" s="224"/>
      <c r="V28" s="224"/>
      <c r="W28" s="224"/>
      <c r="X28" s="224"/>
      <c r="Y28" s="224"/>
      <c r="Z28" s="210"/>
      <c r="AA28" s="210"/>
      <c r="AB28" s="210"/>
      <c r="AC28" s="210"/>
      <c r="AD28" s="210"/>
      <c r="AE28" s="210"/>
      <c r="AF28" s="210"/>
      <c r="AG28" s="210" t="s">
        <v>172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3" x14ac:dyDescent="0.2">
      <c r="A29" s="221"/>
      <c r="B29" s="222"/>
      <c r="C29" s="254" t="s">
        <v>810</v>
      </c>
      <c r="D29" s="248"/>
      <c r="E29" s="248"/>
      <c r="F29" s="248"/>
      <c r="G29" s="248"/>
      <c r="H29" s="224"/>
      <c r="I29" s="224"/>
      <c r="J29" s="224"/>
      <c r="K29" s="224"/>
      <c r="L29" s="224"/>
      <c r="M29" s="224"/>
      <c r="N29" s="223"/>
      <c r="O29" s="223"/>
      <c r="P29" s="223"/>
      <c r="Q29" s="223"/>
      <c r="R29" s="224"/>
      <c r="S29" s="224"/>
      <c r="T29" s="224"/>
      <c r="U29" s="224"/>
      <c r="V29" s="224"/>
      <c r="W29" s="224"/>
      <c r="X29" s="224"/>
      <c r="Y29" s="224"/>
      <c r="Z29" s="210"/>
      <c r="AA29" s="210"/>
      <c r="AB29" s="210"/>
      <c r="AC29" s="210"/>
      <c r="AD29" s="210"/>
      <c r="AE29" s="210"/>
      <c r="AF29" s="210"/>
      <c r="AG29" s="210" t="s">
        <v>172</v>
      </c>
      <c r="AH29" s="210"/>
      <c r="AI29" s="210"/>
      <c r="AJ29" s="210"/>
      <c r="AK29" s="210"/>
      <c r="AL29" s="210"/>
      <c r="AM29" s="210"/>
      <c r="AN29" s="210"/>
      <c r="AO29" s="210"/>
      <c r="AP29" s="210"/>
      <c r="AQ29" s="210"/>
      <c r="AR29" s="210"/>
      <c r="AS29" s="210"/>
      <c r="AT29" s="210"/>
      <c r="AU29" s="210"/>
      <c r="AV29" s="210"/>
      <c r="AW29" s="210"/>
      <c r="AX29" s="210"/>
      <c r="AY29" s="210"/>
      <c r="AZ29" s="210"/>
      <c r="BA29" s="247" t="str">
        <f>C29</f>
        <v>Vyhotovení protokolu o vytyčení stavby se seznamem souřadnic vytyčených bodů a jejich polohopisnými (S-JTSK) a výškopisnými (Bpv) hodnotami.</v>
      </c>
      <c r="BB29" s="210"/>
      <c r="BC29" s="210"/>
      <c r="BD29" s="210"/>
      <c r="BE29" s="210"/>
      <c r="BF29" s="210"/>
      <c r="BG29" s="210"/>
      <c r="BH29" s="210"/>
    </row>
    <row r="30" spans="1:60" outlineLevel="2" x14ac:dyDescent="0.2">
      <c r="A30" s="221"/>
      <c r="B30" s="222"/>
      <c r="C30" s="252" t="s">
        <v>98</v>
      </c>
      <c r="D30" s="228"/>
      <c r="E30" s="229">
        <v>1</v>
      </c>
      <c r="F30" s="224"/>
      <c r="G30" s="224"/>
      <c r="H30" s="224"/>
      <c r="I30" s="224"/>
      <c r="J30" s="224"/>
      <c r="K30" s="224"/>
      <c r="L30" s="224"/>
      <c r="M30" s="224"/>
      <c r="N30" s="223"/>
      <c r="O30" s="223"/>
      <c r="P30" s="223"/>
      <c r="Q30" s="223"/>
      <c r="R30" s="224"/>
      <c r="S30" s="224"/>
      <c r="T30" s="224"/>
      <c r="U30" s="224"/>
      <c r="V30" s="224"/>
      <c r="W30" s="224"/>
      <c r="X30" s="224"/>
      <c r="Y30" s="224"/>
      <c r="Z30" s="210"/>
      <c r="AA30" s="210"/>
      <c r="AB30" s="210"/>
      <c r="AC30" s="210"/>
      <c r="AD30" s="210"/>
      <c r="AE30" s="210"/>
      <c r="AF30" s="210"/>
      <c r="AG30" s="210" t="s">
        <v>174</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21"/>
      <c r="B31" s="222"/>
      <c r="C31" s="253"/>
      <c r="D31" s="246"/>
      <c r="E31" s="246"/>
      <c r="F31" s="246"/>
      <c r="G31" s="246"/>
      <c r="H31" s="224"/>
      <c r="I31" s="224"/>
      <c r="J31" s="224"/>
      <c r="K31" s="224"/>
      <c r="L31" s="224"/>
      <c r="M31" s="224"/>
      <c r="N31" s="223"/>
      <c r="O31" s="223"/>
      <c r="P31" s="223"/>
      <c r="Q31" s="223"/>
      <c r="R31" s="224"/>
      <c r="S31" s="224"/>
      <c r="T31" s="224"/>
      <c r="U31" s="224"/>
      <c r="V31" s="224"/>
      <c r="W31" s="224"/>
      <c r="X31" s="224"/>
      <c r="Y31" s="224"/>
      <c r="Z31" s="210"/>
      <c r="AA31" s="210"/>
      <c r="AB31" s="210"/>
      <c r="AC31" s="210"/>
      <c r="AD31" s="210"/>
      <c r="AE31" s="210"/>
      <c r="AF31" s="210"/>
      <c r="AG31" s="210" t="s">
        <v>175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8">
        <v>6</v>
      </c>
      <c r="B32" s="239" t="s">
        <v>811</v>
      </c>
      <c r="C32" s="250" t="s">
        <v>812</v>
      </c>
      <c r="D32" s="240" t="s">
        <v>813</v>
      </c>
      <c r="E32" s="241">
        <v>1</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c r="S32" s="243" t="s">
        <v>166</v>
      </c>
      <c r="T32" s="244" t="s">
        <v>167</v>
      </c>
      <c r="U32" s="224">
        <v>0</v>
      </c>
      <c r="V32" s="224">
        <f>ROUND(E32*U32,2)</f>
        <v>0</v>
      </c>
      <c r="W32" s="224"/>
      <c r="X32" s="224" t="s">
        <v>74</v>
      </c>
      <c r="Y32" s="224" t="s">
        <v>169</v>
      </c>
      <c r="Z32" s="210"/>
      <c r="AA32" s="210"/>
      <c r="AB32" s="210"/>
      <c r="AC32" s="210"/>
      <c r="AD32" s="210"/>
      <c r="AE32" s="210"/>
      <c r="AF32" s="210"/>
      <c r="AG32" s="210" t="s">
        <v>808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2" x14ac:dyDescent="0.2">
      <c r="A33" s="221"/>
      <c r="B33" s="222"/>
      <c r="C33" s="251" t="s">
        <v>814</v>
      </c>
      <c r="D33" s="245"/>
      <c r="E33" s="245"/>
      <c r="F33" s="245"/>
      <c r="G33" s="245"/>
      <c r="H33" s="224"/>
      <c r="I33" s="224"/>
      <c r="J33" s="224"/>
      <c r="K33" s="224"/>
      <c r="L33" s="224"/>
      <c r="M33" s="224"/>
      <c r="N33" s="223"/>
      <c r="O33" s="223"/>
      <c r="P33" s="223"/>
      <c r="Q33" s="223"/>
      <c r="R33" s="224"/>
      <c r="S33" s="224"/>
      <c r="T33" s="224"/>
      <c r="U33" s="224"/>
      <c r="V33" s="224"/>
      <c r="W33" s="224"/>
      <c r="X33" s="224"/>
      <c r="Y33" s="224"/>
      <c r="Z33" s="210"/>
      <c r="AA33" s="210"/>
      <c r="AB33" s="210"/>
      <c r="AC33" s="210"/>
      <c r="AD33" s="210"/>
      <c r="AE33" s="210"/>
      <c r="AF33" s="210"/>
      <c r="AG33" s="210" t="s">
        <v>172</v>
      </c>
      <c r="AH33" s="210"/>
      <c r="AI33" s="210"/>
      <c r="AJ33" s="210"/>
      <c r="AK33" s="210"/>
      <c r="AL33" s="210"/>
      <c r="AM33" s="210"/>
      <c r="AN33" s="210"/>
      <c r="AO33" s="210"/>
      <c r="AP33" s="210"/>
      <c r="AQ33" s="210"/>
      <c r="AR33" s="210"/>
      <c r="AS33" s="210"/>
      <c r="AT33" s="210"/>
      <c r="AU33" s="210"/>
      <c r="AV33" s="210"/>
      <c r="AW33" s="210"/>
      <c r="AX33" s="210"/>
      <c r="AY33" s="210"/>
      <c r="AZ33" s="210"/>
      <c r="BA33" s="247" t="str">
        <f>C33</f>
        <v>Vytýčení stávajících inženýrských sítí a objektů, případná aktualizace příslušných vyjádření správců sítí. Cena zahrnuje i případný nutný výkop sond pro ověření polohy sítí.</v>
      </c>
      <c r="BB33" s="210"/>
      <c r="BC33" s="210"/>
      <c r="BD33" s="210"/>
      <c r="BE33" s="210"/>
      <c r="BF33" s="210"/>
      <c r="BG33" s="210"/>
      <c r="BH33" s="210"/>
    </row>
    <row r="34" spans="1:60" outlineLevel="2" x14ac:dyDescent="0.2">
      <c r="A34" s="221"/>
      <c r="B34" s="222"/>
      <c r="C34" s="252" t="s">
        <v>98</v>
      </c>
      <c r="D34" s="228"/>
      <c r="E34" s="229">
        <v>1</v>
      </c>
      <c r="F34" s="224"/>
      <c r="G34" s="224"/>
      <c r="H34" s="224"/>
      <c r="I34" s="224"/>
      <c r="J34" s="224"/>
      <c r="K34" s="224"/>
      <c r="L34" s="224"/>
      <c r="M34" s="224"/>
      <c r="N34" s="223"/>
      <c r="O34" s="223"/>
      <c r="P34" s="223"/>
      <c r="Q34" s="223"/>
      <c r="R34" s="224"/>
      <c r="S34" s="224"/>
      <c r="T34" s="224"/>
      <c r="U34" s="224"/>
      <c r="V34" s="224"/>
      <c r="W34" s="224"/>
      <c r="X34" s="224"/>
      <c r="Y34" s="224"/>
      <c r="Z34" s="210"/>
      <c r="AA34" s="210"/>
      <c r="AB34" s="210"/>
      <c r="AC34" s="210"/>
      <c r="AD34" s="210"/>
      <c r="AE34" s="210"/>
      <c r="AF34" s="210"/>
      <c r="AG34" s="210" t="s">
        <v>174</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21"/>
      <c r="B35" s="222"/>
      <c r="C35" s="253"/>
      <c r="D35" s="246"/>
      <c r="E35" s="246"/>
      <c r="F35" s="246"/>
      <c r="G35" s="246"/>
      <c r="H35" s="224"/>
      <c r="I35" s="224"/>
      <c r="J35" s="224"/>
      <c r="K35" s="224"/>
      <c r="L35" s="224"/>
      <c r="M35" s="224"/>
      <c r="N35" s="223"/>
      <c r="O35" s="223"/>
      <c r="P35" s="223"/>
      <c r="Q35" s="223"/>
      <c r="R35" s="224"/>
      <c r="S35" s="224"/>
      <c r="T35" s="224"/>
      <c r="U35" s="224"/>
      <c r="V35" s="224"/>
      <c r="W35" s="224"/>
      <c r="X35" s="224"/>
      <c r="Y35" s="224"/>
      <c r="Z35" s="210"/>
      <c r="AA35" s="210"/>
      <c r="AB35" s="210"/>
      <c r="AC35" s="210"/>
      <c r="AD35" s="210"/>
      <c r="AE35" s="210"/>
      <c r="AF35" s="210"/>
      <c r="AG35" s="210" t="s">
        <v>175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31" t="s">
        <v>161</v>
      </c>
      <c r="B36" s="232" t="s">
        <v>133</v>
      </c>
      <c r="C36" s="249" t="s">
        <v>28</v>
      </c>
      <c r="D36" s="233"/>
      <c r="E36" s="234"/>
      <c r="F36" s="235"/>
      <c r="G36" s="235">
        <f>SUMIF(AG37:AG79,"&lt;&gt;NOR",G37:G79)</f>
        <v>0</v>
      </c>
      <c r="H36" s="235"/>
      <c r="I36" s="235">
        <f>SUM(I37:I79)</f>
        <v>0</v>
      </c>
      <c r="J36" s="235"/>
      <c r="K36" s="235">
        <f>SUM(K37:K79)</f>
        <v>0</v>
      </c>
      <c r="L36" s="235"/>
      <c r="M36" s="235">
        <f>SUM(M37:M79)</f>
        <v>0</v>
      </c>
      <c r="N36" s="234"/>
      <c r="O36" s="234">
        <f>SUM(O37:O79)</f>
        <v>0</v>
      </c>
      <c r="P36" s="234"/>
      <c r="Q36" s="234">
        <f>SUM(Q37:Q79)</f>
        <v>0</v>
      </c>
      <c r="R36" s="235"/>
      <c r="S36" s="235"/>
      <c r="T36" s="236"/>
      <c r="U36" s="230"/>
      <c r="V36" s="230">
        <f>SUM(V37:V79)</f>
        <v>0</v>
      </c>
      <c r="W36" s="230"/>
      <c r="X36" s="230"/>
      <c r="Y36" s="230"/>
      <c r="AG36" t="s">
        <v>162</v>
      </c>
    </row>
    <row r="37" spans="1:60" outlineLevel="1" x14ac:dyDescent="0.2">
      <c r="A37" s="238">
        <v>7</v>
      </c>
      <c r="B37" s="239" t="s">
        <v>815</v>
      </c>
      <c r="C37" s="250" t="s">
        <v>816</v>
      </c>
      <c r="D37" s="240" t="s">
        <v>813</v>
      </c>
      <c r="E37" s="241">
        <v>1</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c r="S37" s="243" t="s">
        <v>166</v>
      </c>
      <c r="T37" s="244" t="s">
        <v>167</v>
      </c>
      <c r="U37" s="224">
        <v>0</v>
      </c>
      <c r="V37" s="224">
        <f>ROUND(E37*U37,2)</f>
        <v>0</v>
      </c>
      <c r="W37" s="224"/>
      <c r="X37" s="224" t="s">
        <v>74</v>
      </c>
      <c r="Y37" s="224" t="s">
        <v>169</v>
      </c>
      <c r="Z37" s="210"/>
      <c r="AA37" s="210"/>
      <c r="AB37" s="210"/>
      <c r="AC37" s="210"/>
      <c r="AD37" s="210"/>
      <c r="AE37" s="210"/>
      <c r="AF37" s="210"/>
      <c r="AG37" s="210" t="s">
        <v>808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21"/>
      <c r="B38" s="222"/>
      <c r="C38" s="251" t="s">
        <v>817</v>
      </c>
      <c r="D38" s="245"/>
      <c r="E38" s="245"/>
      <c r="F38" s="245"/>
      <c r="G38" s="245"/>
      <c r="H38" s="224"/>
      <c r="I38" s="224"/>
      <c r="J38" s="224"/>
      <c r="K38" s="224"/>
      <c r="L38" s="224"/>
      <c r="M38" s="224"/>
      <c r="N38" s="223"/>
      <c r="O38" s="223"/>
      <c r="P38" s="223"/>
      <c r="Q38" s="223"/>
      <c r="R38" s="224"/>
      <c r="S38" s="224"/>
      <c r="T38" s="224"/>
      <c r="U38" s="224"/>
      <c r="V38" s="224"/>
      <c r="W38" s="224"/>
      <c r="X38" s="224"/>
      <c r="Y38" s="224"/>
      <c r="Z38" s="210"/>
      <c r="AA38" s="210"/>
      <c r="AB38" s="210"/>
      <c r="AC38" s="210"/>
      <c r="AD38" s="210"/>
      <c r="AE38" s="210"/>
      <c r="AF38" s="210"/>
      <c r="AG38" s="210" t="s">
        <v>172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21"/>
      <c r="B39" s="222"/>
      <c r="C39" s="252" t="s">
        <v>98</v>
      </c>
      <c r="D39" s="228"/>
      <c r="E39" s="229">
        <v>1</v>
      </c>
      <c r="F39" s="224"/>
      <c r="G39" s="224"/>
      <c r="H39" s="224"/>
      <c r="I39" s="224"/>
      <c r="J39" s="224"/>
      <c r="K39" s="224"/>
      <c r="L39" s="224"/>
      <c r="M39" s="224"/>
      <c r="N39" s="223"/>
      <c r="O39" s="223"/>
      <c r="P39" s="223"/>
      <c r="Q39" s="223"/>
      <c r="R39" s="224"/>
      <c r="S39" s="224"/>
      <c r="T39" s="224"/>
      <c r="U39" s="224"/>
      <c r="V39" s="224"/>
      <c r="W39" s="224"/>
      <c r="X39" s="224"/>
      <c r="Y39" s="224"/>
      <c r="Z39" s="210"/>
      <c r="AA39" s="210"/>
      <c r="AB39" s="210"/>
      <c r="AC39" s="210"/>
      <c r="AD39" s="210"/>
      <c r="AE39" s="210"/>
      <c r="AF39" s="210"/>
      <c r="AG39" s="210" t="s">
        <v>174</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21"/>
      <c r="B40" s="222"/>
      <c r="C40" s="253"/>
      <c r="D40" s="246"/>
      <c r="E40" s="246"/>
      <c r="F40" s="246"/>
      <c r="G40" s="246"/>
      <c r="H40" s="224"/>
      <c r="I40" s="224"/>
      <c r="J40" s="224"/>
      <c r="K40" s="224"/>
      <c r="L40" s="224"/>
      <c r="M40" s="224"/>
      <c r="N40" s="223"/>
      <c r="O40" s="223"/>
      <c r="P40" s="223"/>
      <c r="Q40" s="223"/>
      <c r="R40" s="224"/>
      <c r="S40" s="224"/>
      <c r="T40" s="224"/>
      <c r="U40" s="224"/>
      <c r="V40" s="224"/>
      <c r="W40" s="224"/>
      <c r="X40" s="224"/>
      <c r="Y40" s="224"/>
      <c r="Z40" s="210"/>
      <c r="AA40" s="210"/>
      <c r="AB40" s="210"/>
      <c r="AC40" s="210"/>
      <c r="AD40" s="210"/>
      <c r="AE40" s="210"/>
      <c r="AF40" s="210"/>
      <c r="AG40" s="210" t="s">
        <v>175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8">
        <v>8</v>
      </c>
      <c r="B41" s="239" t="s">
        <v>818</v>
      </c>
      <c r="C41" s="250" t="s">
        <v>819</v>
      </c>
      <c r="D41" s="240" t="s">
        <v>813</v>
      </c>
      <c r="E41" s="241">
        <v>1</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c r="S41" s="243" t="s">
        <v>166</v>
      </c>
      <c r="T41" s="244" t="s">
        <v>167</v>
      </c>
      <c r="U41" s="224">
        <v>0</v>
      </c>
      <c r="V41" s="224">
        <f>ROUND(E41*U41,2)</f>
        <v>0</v>
      </c>
      <c r="W41" s="224"/>
      <c r="X41" s="224" t="s">
        <v>74</v>
      </c>
      <c r="Y41" s="224" t="s">
        <v>169</v>
      </c>
      <c r="Z41" s="210"/>
      <c r="AA41" s="210"/>
      <c r="AB41" s="210"/>
      <c r="AC41" s="210"/>
      <c r="AD41" s="210"/>
      <c r="AE41" s="210"/>
      <c r="AF41" s="210"/>
      <c r="AG41" s="210" t="s">
        <v>808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21"/>
      <c r="B42" s="222"/>
      <c r="C42" s="251" t="s">
        <v>820</v>
      </c>
      <c r="D42" s="245"/>
      <c r="E42" s="245"/>
      <c r="F42" s="245"/>
      <c r="G42" s="245"/>
      <c r="H42" s="224"/>
      <c r="I42" s="224"/>
      <c r="J42" s="224"/>
      <c r="K42" s="224"/>
      <c r="L42" s="224"/>
      <c r="M42" s="224"/>
      <c r="N42" s="223"/>
      <c r="O42" s="223"/>
      <c r="P42" s="223"/>
      <c r="Q42" s="223"/>
      <c r="R42" s="224"/>
      <c r="S42" s="224"/>
      <c r="T42" s="224"/>
      <c r="U42" s="224"/>
      <c r="V42" s="224"/>
      <c r="W42" s="224"/>
      <c r="X42" s="224"/>
      <c r="Y42" s="224"/>
      <c r="Z42" s="210"/>
      <c r="AA42" s="210"/>
      <c r="AB42" s="210"/>
      <c r="AC42" s="210"/>
      <c r="AD42" s="210"/>
      <c r="AE42" s="210"/>
      <c r="AF42" s="210"/>
      <c r="AG42" s="210" t="s">
        <v>172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33.75" outlineLevel="3" x14ac:dyDescent="0.2">
      <c r="A43" s="221"/>
      <c r="B43" s="222"/>
      <c r="C43" s="254" t="s">
        <v>821</v>
      </c>
      <c r="D43" s="248"/>
      <c r="E43" s="248"/>
      <c r="F43" s="248"/>
      <c r="G43" s="248"/>
      <c r="H43" s="224"/>
      <c r="I43" s="224"/>
      <c r="J43" s="224"/>
      <c r="K43" s="224"/>
      <c r="L43" s="224"/>
      <c r="M43" s="224"/>
      <c r="N43" s="223"/>
      <c r="O43" s="223"/>
      <c r="P43" s="223"/>
      <c r="Q43" s="223"/>
      <c r="R43" s="224"/>
      <c r="S43" s="224"/>
      <c r="T43" s="224"/>
      <c r="U43" s="224"/>
      <c r="V43" s="224"/>
      <c r="W43" s="224"/>
      <c r="X43" s="224"/>
      <c r="Y43" s="224"/>
      <c r="Z43" s="210"/>
      <c r="AA43" s="210"/>
      <c r="AB43" s="210"/>
      <c r="AC43" s="210"/>
      <c r="AD43" s="210"/>
      <c r="AE43" s="210"/>
      <c r="AF43" s="210"/>
      <c r="AG43" s="210" t="s">
        <v>172</v>
      </c>
      <c r="AH43" s="210"/>
      <c r="AI43" s="210"/>
      <c r="AJ43" s="210"/>
      <c r="AK43" s="210"/>
      <c r="AL43" s="210"/>
      <c r="AM43" s="210"/>
      <c r="AN43" s="210"/>
      <c r="AO43" s="210"/>
      <c r="AP43" s="210"/>
      <c r="AQ43" s="210"/>
      <c r="AR43" s="210"/>
      <c r="AS43" s="210"/>
      <c r="AT43" s="210"/>
      <c r="AU43" s="210"/>
      <c r="AV43" s="210"/>
      <c r="AW43" s="210"/>
      <c r="AX43" s="210"/>
      <c r="AY43" s="210"/>
      <c r="AZ43" s="210"/>
      <c r="BA43" s="247" t="str">
        <f>C43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 v průběhu výstavby.</v>
      </c>
      <c r="BB43" s="210"/>
      <c r="BC43" s="210"/>
      <c r="BD43" s="210"/>
      <c r="BE43" s="210"/>
      <c r="BF43" s="210"/>
      <c r="BG43" s="210"/>
      <c r="BH43" s="210"/>
    </row>
    <row r="44" spans="1:60" outlineLevel="2" x14ac:dyDescent="0.2">
      <c r="A44" s="221"/>
      <c r="B44" s="222"/>
      <c r="C44" s="252" t="s">
        <v>98</v>
      </c>
      <c r="D44" s="228"/>
      <c r="E44" s="229">
        <v>1</v>
      </c>
      <c r="F44" s="224"/>
      <c r="G44" s="224"/>
      <c r="H44" s="224"/>
      <c r="I44" s="224"/>
      <c r="J44" s="224"/>
      <c r="K44" s="224"/>
      <c r="L44" s="224"/>
      <c r="M44" s="224"/>
      <c r="N44" s="223"/>
      <c r="O44" s="223"/>
      <c r="P44" s="223"/>
      <c r="Q44" s="223"/>
      <c r="R44" s="224"/>
      <c r="S44" s="224"/>
      <c r="T44" s="224"/>
      <c r="U44" s="224"/>
      <c r="V44" s="224"/>
      <c r="W44" s="224"/>
      <c r="X44" s="224"/>
      <c r="Y44" s="224"/>
      <c r="Z44" s="210"/>
      <c r="AA44" s="210"/>
      <c r="AB44" s="210"/>
      <c r="AC44" s="210"/>
      <c r="AD44" s="210"/>
      <c r="AE44" s="210"/>
      <c r="AF44" s="210"/>
      <c r="AG44" s="210" t="s">
        <v>174</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21"/>
      <c r="B45" s="222"/>
      <c r="C45" s="253"/>
      <c r="D45" s="246"/>
      <c r="E45" s="246"/>
      <c r="F45" s="246"/>
      <c r="G45" s="246"/>
      <c r="H45" s="224"/>
      <c r="I45" s="224"/>
      <c r="J45" s="224"/>
      <c r="K45" s="224"/>
      <c r="L45" s="224"/>
      <c r="M45" s="224"/>
      <c r="N45" s="223"/>
      <c r="O45" s="223"/>
      <c r="P45" s="223"/>
      <c r="Q45" s="223"/>
      <c r="R45" s="224"/>
      <c r="S45" s="224"/>
      <c r="T45" s="224"/>
      <c r="U45" s="224"/>
      <c r="V45" s="224"/>
      <c r="W45" s="224"/>
      <c r="X45" s="224"/>
      <c r="Y45" s="224"/>
      <c r="Z45" s="210"/>
      <c r="AA45" s="210"/>
      <c r="AB45" s="210"/>
      <c r="AC45" s="210"/>
      <c r="AD45" s="210"/>
      <c r="AE45" s="210"/>
      <c r="AF45" s="210"/>
      <c r="AG45" s="210" t="s">
        <v>175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8">
        <v>9</v>
      </c>
      <c r="B46" s="239" t="s">
        <v>822</v>
      </c>
      <c r="C46" s="250" t="s">
        <v>823</v>
      </c>
      <c r="D46" s="240" t="s">
        <v>813</v>
      </c>
      <c r="E46" s="241">
        <v>1</v>
      </c>
      <c r="F46" s="242"/>
      <c r="G46" s="243">
        <f>ROUND(E46*F46,2)</f>
        <v>0</v>
      </c>
      <c r="H46" s="242"/>
      <c r="I46" s="243">
        <f>ROUND(E46*H46,2)</f>
        <v>0</v>
      </c>
      <c r="J46" s="242"/>
      <c r="K46" s="243">
        <f>ROUND(E46*J46,2)</f>
        <v>0</v>
      </c>
      <c r="L46" s="243">
        <v>21</v>
      </c>
      <c r="M46" s="243">
        <f>G46*(1+L46/100)</f>
        <v>0</v>
      </c>
      <c r="N46" s="241">
        <v>0</v>
      </c>
      <c r="O46" s="241">
        <f>ROUND(E46*N46,2)</f>
        <v>0</v>
      </c>
      <c r="P46" s="241">
        <v>0</v>
      </c>
      <c r="Q46" s="241">
        <f>ROUND(E46*P46,2)</f>
        <v>0</v>
      </c>
      <c r="R46" s="243"/>
      <c r="S46" s="243" t="s">
        <v>166</v>
      </c>
      <c r="T46" s="244" t="s">
        <v>167</v>
      </c>
      <c r="U46" s="224">
        <v>0</v>
      </c>
      <c r="V46" s="224">
        <f>ROUND(E46*U46,2)</f>
        <v>0</v>
      </c>
      <c r="W46" s="224"/>
      <c r="X46" s="224" t="s">
        <v>74</v>
      </c>
      <c r="Y46" s="224" t="s">
        <v>169</v>
      </c>
      <c r="Z46" s="210"/>
      <c r="AA46" s="210"/>
      <c r="AB46" s="210"/>
      <c r="AC46" s="210"/>
      <c r="AD46" s="210"/>
      <c r="AE46" s="210"/>
      <c r="AF46" s="210"/>
      <c r="AG46" s="210" t="s">
        <v>808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33.75" outlineLevel="2" x14ac:dyDescent="0.2">
      <c r="A47" s="221"/>
      <c r="B47" s="222"/>
      <c r="C47" s="251" t="s">
        <v>824</v>
      </c>
      <c r="D47" s="245"/>
      <c r="E47" s="245"/>
      <c r="F47" s="245"/>
      <c r="G47" s="245"/>
      <c r="H47" s="224"/>
      <c r="I47" s="224"/>
      <c r="J47" s="224"/>
      <c r="K47" s="224"/>
      <c r="L47" s="224"/>
      <c r="M47" s="224"/>
      <c r="N47" s="223"/>
      <c r="O47" s="223"/>
      <c r="P47" s="223"/>
      <c r="Q47" s="223"/>
      <c r="R47" s="224"/>
      <c r="S47" s="224"/>
      <c r="T47" s="224"/>
      <c r="U47" s="224"/>
      <c r="V47" s="224"/>
      <c r="W47" s="224"/>
      <c r="X47" s="224"/>
      <c r="Y47" s="224"/>
      <c r="Z47" s="210"/>
      <c r="AA47" s="210"/>
      <c r="AB47" s="210"/>
      <c r="AC47" s="210"/>
      <c r="AD47" s="210"/>
      <c r="AE47" s="210"/>
      <c r="AF47" s="210"/>
      <c r="AG47" s="210" t="s">
        <v>172</v>
      </c>
      <c r="AH47" s="210"/>
      <c r="AI47" s="210"/>
      <c r="AJ47" s="210"/>
      <c r="AK47" s="210"/>
      <c r="AL47" s="210"/>
      <c r="AM47" s="210"/>
      <c r="AN47" s="210"/>
      <c r="AO47" s="210"/>
      <c r="AP47" s="210"/>
      <c r="AQ47" s="210"/>
      <c r="AR47" s="210"/>
      <c r="AS47" s="210"/>
      <c r="AT47" s="210"/>
      <c r="AU47" s="210"/>
      <c r="AV47" s="210"/>
      <c r="AW47" s="210"/>
      <c r="AX47" s="210"/>
      <c r="AY47" s="210"/>
      <c r="AZ47" s="210"/>
      <c r="BA47" s="247" t="str">
        <f>C47</f>
        <v>Náklady na vyhotovení návrhu dočasného dopravního značení, jeho projednání s dotčenými orgány a organizacemi, stanovení přechodné úpravy provozu na pozemních komunikacích, dodání dopravních značek, příp. světelné signalizace, jejich rozmístění a přemísťování, jejich údržba v průběhu výstavby včetně  následného odstranění po ukončenístavebních prací.</v>
      </c>
      <c r="BB47" s="210"/>
      <c r="BC47" s="210"/>
      <c r="BD47" s="210"/>
      <c r="BE47" s="210"/>
      <c r="BF47" s="210"/>
      <c r="BG47" s="210"/>
      <c r="BH47" s="210"/>
    </row>
    <row r="48" spans="1:60" outlineLevel="2" x14ac:dyDescent="0.2">
      <c r="A48" s="221"/>
      <c r="B48" s="222"/>
      <c r="C48" s="252" t="s">
        <v>98</v>
      </c>
      <c r="D48" s="228"/>
      <c r="E48" s="229">
        <v>1</v>
      </c>
      <c r="F48" s="224"/>
      <c r="G48" s="224"/>
      <c r="H48" s="224"/>
      <c r="I48" s="224"/>
      <c r="J48" s="224"/>
      <c r="K48" s="224"/>
      <c r="L48" s="224"/>
      <c r="M48" s="224"/>
      <c r="N48" s="223"/>
      <c r="O48" s="223"/>
      <c r="P48" s="223"/>
      <c r="Q48" s="223"/>
      <c r="R48" s="224"/>
      <c r="S48" s="224"/>
      <c r="T48" s="224"/>
      <c r="U48" s="224"/>
      <c r="V48" s="224"/>
      <c r="W48" s="224"/>
      <c r="X48" s="224"/>
      <c r="Y48" s="224"/>
      <c r="Z48" s="210"/>
      <c r="AA48" s="210"/>
      <c r="AB48" s="210"/>
      <c r="AC48" s="210"/>
      <c r="AD48" s="210"/>
      <c r="AE48" s="210"/>
      <c r="AF48" s="210"/>
      <c r="AG48" s="210" t="s">
        <v>174</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21"/>
      <c r="B49" s="222"/>
      <c r="C49" s="253"/>
      <c r="D49" s="246"/>
      <c r="E49" s="246"/>
      <c r="F49" s="246"/>
      <c r="G49" s="246"/>
      <c r="H49" s="224"/>
      <c r="I49" s="224"/>
      <c r="J49" s="224"/>
      <c r="K49" s="224"/>
      <c r="L49" s="224"/>
      <c r="M49" s="224"/>
      <c r="N49" s="223"/>
      <c r="O49" s="223"/>
      <c r="P49" s="223"/>
      <c r="Q49" s="223"/>
      <c r="R49" s="224"/>
      <c r="S49" s="224"/>
      <c r="T49" s="224"/>
      <c r="U49" s="224"/>
      <c r="V49" s="224"/>
      <c r="W49" s="224"/>
      <c r="X49" s="224"/>
      <c r="Y49" s="224"/>
      <c r="Z49" s="210"/>
      <c r="AA49" s="210"/>
      <c r="AB49" s="210"/>
      <c r="AC49" s="210"/>
      <c r="AD49" s="210"/>
      <c r="AE49" s="210"/>
      <c r="AF49" s="210"/>
      <c r="AG49" s="210" t="s">
        <v>175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8">
        <v>10</v>
      </c>
      <c r="B50" s="239" t="s">
        <v>825</v>
      </c>
      <c r="C50" s="250" t="s">
        <v>826</v>
      </c>
      <c r="D50" s="240" t="s">
        <v>813</v>
      </c>
      <c r="E50" s="241">
        <v>1</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c r="S50" s="243" t="s">
        <v>166</v>
      </c>
      <c r="T50" s="244" t="s">
        <v>167</v>
      </c>
      <c r="U50" s="224">
        <v>0</v>
      </c>
      <c r="V50" s="224">
        <f>ROUND(E50*U50,2)</f>
        <v>0</v>
      </c>
      <c r="W50" s="224"/>
      <c r="X50" s="224" t="s">
        <v>74</v>
      </c>
      <c r="Y50" s="224" t="s">
        <v>169</v>
      </c>
      <c r="Z50" s="210"/>
      <c r="AA50" s="210"/>
      <c r="AB50" s="210"/>
      <c r="AC50" s="210"/>
      <c r="AD50" s="210"/>
      <c r="AE50" s="210"/>
      <c r="AF50" s="210"/>
      <c r="AG50" s="210" t="s">
        <v>808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2" x14ac:dyDescent="0.2">
      <c r="A51" s="221"/>
      <c r="B51" s="222"/>
      <c r="C51" s="251" t="s">
        <v>827</v>
      </c>
      <c r="D51" s="245"/>
      <c r="E51" s="245"/>
      <c r="F51" s="245"/>
      <c r="G51" s="245"/>
      <c r="H51" s="224"/>
      <c r="I51" s="224"/>
      <c r="J51" s="224"/>
      <c r="K51" s="224"/>
      <c r="L51" s="224"/>
      <c r="M51" s="224"/>
      <c r="N51" s="223"/>
      <c r="O51" s="223"/>
      <c r="P51" s="223"/>
      <c r="Q51" s="223"/>
      <c r="R51" s="224"/>
      <c r="S51" s="224"/>
      <c r="T51" s="224"/>
      <c r="U51" s="224"/>
      <c r="V51" s="224"/>
      <c r="W51" s="224"/>
      <c r="X51" s="224"/>
      <c r="Y51" s="224"/>
      <c r="Z51" s="210"/>
      <c r="AA51" s="210"/>
      <c r="AB51" s="210"/>
      <c r="AC51" s="210"/>
      <c r="AD51" s="210"/>
      <c r="AE51" s="210"/>
      <c r="AF51" s="210"/>
      <c r="AG51" s="210" t="s">
        <v>172</v>
      </c>
      <c r="AH51" s="210"/>
      <c r="AI51" s="210"/>
      <c r="AJ51" s="210"/>
      <c r="AK51" s="210"/>
      <c r="AL51" s="210"/>
      <c r="AM51" s="210"/>
      <c r="AN51" s="210"/>
      <c r="AO51" s="210"/>
      <c r="AP51" s="210"/>
      <c r="AQ51" s="210"/>
      <c r="AR51" s="210"/>
      <c r="AS51" s="210"/>
      <c r="AT51" s="210"/>
      <c r="AU51" s="210"/>
      <c r="AV51" s="210"/>
      <c r="AW51" s="210"/>
      <c r="AX51" s="210"/>
      <c r="AY51" s="210"/>
      <c r="AZ51" s="210"/>
      <c r="BA51" s="247" t="str">
        <f>C51</f>
        <v>Náklady na ochranu staveniště před vstupem nepovolaných osob (oplocení staveniště),  včetně příslušného značení( bezpečnostní tabulky, zákazy vstupu na staveniště a pod),  náklady na osvětlení staveniště, náklady na vypracování potřebné dokumentace pro provoz staveniště z hlediska požární ochrany (požární řád a poplachová směrnice) a z hlediska provozu staveniště (provozně dopravní řád).</v>
      </c>
      <c r="BB51" s="210"/>
      <c r="BC51" s="210"/>
      <c r="BD51" s="210"/>
      <c r="BE51" s="210"/>
      <c r="BF51" s="210"/>
      <c r="BG51" s="210"/>
      <c r="BH51" s="210"/>
    </row>
    <row r="52" spans="1:60" outlineLevel="2" x14ac:dyDescent="0.2">
      <c r="A52" s="221"/>
      <c r="B52" s="222"/>
      <c r="C52" s="252" t="s">
        <v>98</v>
      </c>
      <c r="D52" s="228"/>
      <c r="E52" s="229">
        <v>1</v>
      </c>
      <c r="F52" s="224"/>
      <c r="G52" s="224"/>
      <c r="H52" s="224"/>
      <c r="I52" s="224"/>
      <c r="J52" s="224"/>
      <c r="K52" s="224"/>
      <c r="L52" s="224"/>
      <c r="M52" s="224"/>
      <c r="N52" s="223"/>
      <c r="O52" s="223"/>
      <c r="P52" s="223"/>
      <c r="Q52" s="223"/>
      <c r="R52" s="224"/>
      <c r="S52" s="224"/>
      <c r="T52" s="224"/>
      <c r="U52" s="224"/>
      <c r="V52" s="224"/>
      <c r="W52" s="224"/>
      <c r="X52" s="224"/>
      <c r="Y52" s="224"/>
      <c r="Z52" s="210"/>
      <c r="AA52" s="210"/>
      <c r="AB52" s="210"/>
      <c r="AC52" s="210"/>
      <c r="AD52" s="210"/>
      <c r="AE52" s="210"/>
      <c r="AF52" s="210"/>
      <c r="AG52" s="210" t="s">
        <v>174</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21"/>
      <c r="B53" s="222"/>
      <c r="C53" s="253"/>
      <c r="D53" s="246"/>
      <c r="E53" s="246"/>
      <c r="F53" s="246"/>
      <c r="G53" s="246"/>
      <c r="H53" s="224"/>
      <c r="I53" s="224"/>
      <c r="J53" s="224"/>
      <c r="K53" s="224"/>
      <c r="L53" s="224"/>
      <c r="M53" s="224"/>
      <c r="N53" s="223"/>
      <c r="O53" s="223"/>
      <c r="P53" s="223"/>
      <c r="Q53" s="223"/>
      <c r="R53" s="224"/>
      <c r="S53" s="224"/>
      <c r="T53" s="224"/>
      <c r="U53" s="224"/>
      <c r="V53" s="224"/>
      <c r="W53" s="224"/>
      <c r="X53" s="224"/>
      <c r="Y53" s="224"/>
      <c r="Z53" s="210"/>
      <c r="AA53" s="210"/>
      <c r="AB53" s="210"/>
      <c r="AC53" s="210"/>
      <c r="AD53" s="210"/>
      <c r="AE53" s="210"/>
      <c r="AF53" s="210"/>
      <c r="AG53" s="210" t="s">
        <v>175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8">
        <v>11</v>
      </c>
      <c r="B54" s="239" t="s">
        <v>828</v>
      </c>
      <c r="C54" s="250" t="s">
        <v>829</v>
      </c>
      <c r="D54" s="240" t="s">
        <v>813</v>
      </c>
      <c r="E54" s="241">
        <v>1</v>
      </c>
      <c r="F54" s="242"/>
      <c r="G54" s="243">
        <f>ROUND(E54*F54,2)</f>
        <v>0</v>
      </c>
      <c r="H54" s="242"/>
      <c r="I54" s="243">
        <f>ROUND(E54*H54,2)</f>
        <v>0</v>
      </c>
      <c r="J54" s="242"/>
      <c r="K54" s="243">
        <f>ROUND(E54*J54,2)</f>
        <v>0</v>
      </c>
      <c r="L54" s="243">
        <v>21</v>
      </c>
      <c r="M54" s="243">
        <f>G54*(1+L54/100)</f>
        <v>0</v>
      </c>
      <c r="N54" s="241">
        <v>0</v>
      </c>
      <c r="O54" s="241">
        <f>ROUND(E54*N54,2)</f>
        <v>0</v>
      </c>
      <c r="P54" s="241">
        <v>0</v>
      </c>
      <c r="Q54" s="241">
        <f>ROUND(E54*P54,2)</f>
        <v>0</v>
      </c>
      <c r="R54" s="243"/>
      <c r="S54" s="243" t="s">
        <v>166</v>
      </c>
      <c r="T54" s="244" t="s">
        <v>167</v>
      </c>
      <c r="U54" s="224">
        <v>0</v>
      </c>
      <c r="V54" s="224">
        <f>ROUND(E54*U54,2)</f>
        <v>0</v>
      </c>
      <c r="W54" s="224"/>
      <c r="X54" s="224" t="s">
        <v>74</v>
      </c>
      <c r="Y54" s="224" t="s">
        <v>169</v>
      </c>
      <c r="Z54" s="210"/>
      <c r="AA54" s="210"/>
      <c r="AB54" s="210"/>
      <c r="AC54" s="210"/>
      <c r="AD54" s="210"/>
      <c r="AE54" s="210"/>
      <c r="AF54" s="210"/>
      <c r="AG54" s="210" t="s">
        <v>808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21"/>
      <c r="B55" s="222"/>
      <c r="C55" s="251" t="s">
        <v>830</v>
      </c>
      <c r="D55" s="245"/>
      <c r="E55" s="245"/>
      <c r="F55" s="245"/>
      <c r="G55" s="245"/>
      <c r="H55" s="224"/>
      <c r="I55" s="224"/>
      <c r="J55" s="224"/>
      <c r="K55" s="224"/>
      <c r="L55" s="224"/>
      <c r="M55" s="224"/>
      <c r="N55" s="223"/>
      <c r="O55" s="223"/>
      <c r="P55" s="223"/>
      <c r="Q55" s="223"/>
      <c r="R55" s="224"/>
      <c r="S55" s="224"/>
      <c r="T55" s="224"/>
      <c r="U55" s="224"/>
      <c r="V55" s="224"/>
      <c r="W55" s="224"/>
      <c r="X55" s="224"/>
      <c r="Y55" s="224"/>
      <c r="Z55" s="210"/>
      <c r="AA55" s="210"/>
      <c r="AB55" s="210"/>
      <c r="AC55" s="210"/>
      <c r="AD55" s="210"/>
      <c r="AE55" s="210"/>
      <c r="AF55" s="210"/>
      <c r="AG55" s="210" t="s">
        <v>172</v>
      </c>
      <c r="AH55" s="210"/>
      <c r="AI55" s="210"/>
      <c r="AJ55" s="210"/>
      <c r="AK55" s="210"/>
      <c r="AL55" s="210"/>
      <c r="AM55" s="210"/>
      <c r="AN55" s="210"/>
      <c r="AO55" s="210"/>
      <c r="AP55" s="210"/>
      <c r="AQ55" s="210"/>
      <c r="AR55" s="210"/>
      <c r="AS55" s="210"/>
      <c r="AT55" s="210"/>
      <c r="AU55" s="210"/>
      <c r="AV55" s="210"/>
      <c r="AW55" s="210"/>
      <c r="AX55" s="210"/>
      <c r="AY55" s="210"/>
      <c r="AZ55" s="210"/>
      <c r="BA55" s="247" t="str">
        <f>C55</f>
        <v>Náklady zhotovitele, které vzniknou v souvislosti s povinnostmi zhotovitele při předání a převzetí díla.</v>
      </c>
      <c r="BB55" s="210"/>
      <c r="BC55" s="210"/>
      <c r="BD55" s="210"/>
      <c r="BE55" s="210"/>
      <c r="BF55" s="210"/>
      <c r="BG55" s="210"/>
      <c r="BH55" s="210"/>
    </row>
    <row r="56" spans="1:60" outlineLevel="2" x14ac:dyDescent="0.2">
      <c r="A56" s="221"/>
      <c r="B56" s="222"/>
      <c r="C56" s="252" t="s">
        <v>98</v>
      </c>
      <c r="D56" s="228"/>
      <c r="E56" s="229">
        <v>1</v>
      </c>
      <c r="F56" s="224"/>
      <c r="G56" s="224"/>
      <c r="H56" s="224"/>
      <c r="I56" s="224"/>
      <c r="J56" s="224"/>
      <c r="K56" s="224"/>
      <c r="L56" s="224"/>
      <c r="M56" s="224"/>
      <c r="N56" s="223"/>
      <c r="O56" s="223"/>
      <c r="P56" s="223"/>
      <c r="Q56" s="223"/>
      <c r="R56" s="224"/>
      <c r="S56" s="224"/>
      <c r="T56" s="224"/>
      <c r="U56" s="224"/>
      <c r="V56" s="224"/>
      <c r="W56" s="224"/>
      <c r="X56" s="224"/>
      <c r="Y56" s="224"/>
      <c r="Z56" s="210"/>
      <c r="AA56" s="210"/>
      <c r="AB56" s="210"/>
      <c r="AC56" s="210"/>
      <c r="AD56" s="210"/>
      <c r="AE56" s="210"/>
      <c r="AF56" s="210"/>
      <c r="AG56" s="210" t="s">
        <v>174</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21"/>
      <c r="B57" s="222"/>
      <c r="C57" s="253"/>
      <c r="D57" s="246"/>
      <c r="E57" s="246"/>
      <c r="F57" s="246"/>
      <c r="G57" s="246"/>
      <c r="H57" s="224"/>
      <c r="I57" s="224"/>
      <c r="J57" s="224"/>
      <c r="K57" s="224"/>
      <c r="L57" s="224"/>
      <c r="M57" s="224"/>
      <c r="N57" s="223"/>
      <c r="O57" s="223"/>
      <c r="P57" s="223"/>
      <c r="Q57" s="223"/>
      <c r="R57" s="224"/>
      <c r="S57" s="224"/>
      <c r="T57" s="224"/>
      <c r="U57" s="224"/>
      <c r="V57" s="224"/>
      <c r="W57" s="224"/>
      <c r="X57" s="224"/>
      <c r="Y57" s="224"/>
      <c r="Z57" s="210"/>
      <c r="AA57" s="210"/>
      <c r="AB57" s="210"/>
      <c r="AC57" s="210"/>
      <c r="AD57" s="210"/>
      <c r="AE57" s="210"/>
      <c r="AF57" s="210"/>
      <c r="AG57" s="210" t="s">
        <v>175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8">
        <v>12</v>
      </c>
      <c r="B58" s="239" t="s">
        <v>831</v>
      </c>
      <c r="C58" s="250" t="s">
        <v>832</v>
      </c>
      <c r="D58" s="240" t="s">
        <v>813</v>
      </c>
      <c r="E58" s="241">
        <v>1</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c r="S58" s="243" t="s">
        <v>166</v>
      </c>
      <c r="T58" s="244" t="s">
        <v>167</v>
      </c>
      <c r="U58" s="224">
        <v>0</v>
      </c>
      <c r="V58" s="224">
        <f>ROUND(E58*U58,2)</f>
        <v>0</v>
      </c>
      <c r="W58" s="224"/>
      <c r="X58" s="224" t="s">
        <v>74</v>
      </c>
      <c r="Y58" s="224" t="s">
        <v>169</v>
      </c>
      <c r="Z58" s="210"/>
      <c r="AA58" s="210"/>
      <c r="AB58" s="210"/>
      <c r="AC58" s="210"/>
      <c r="AD58" s="210"/>
      <c r="AE58" s="210"/>
      <c r="AF58" s="210"/>
      <c r="AG58" s="210" t="s">
        <v>808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2" x14ac:dyDescent="0.2">
      <c r="A59" s="221"/>
      <c r="B59" s="222"/>
      <c r="C59" s="252" t="s">
        <v>833</v>
      </c>
      <c r="D59" s="228"/>
      <c r="E59" s="229">
        <v>1</v>
      </c>
      <c r="F59" s="224"/>
      <c r="G59" s="224"/>
      <c r="H59" s="224"/>
      <c r="I59" s="224"/>
      <c r="J59" s="224"/>
      <c r="K59" s="224"/>
      <c r="L59" s="224"/>
      <c r="M59" s="224"/>
      <c r="N59" s="223"/>
      <c r="O59" s="223"/>
      <c r="P59" s="223"/>
      <c r="Q59" s="223"/>
      <c r="R59" s="224"/>
      <c r="S59" s="224"/>
      <c r="T59" s="224"/>
      <c r="U59" s="224"/>
      <c r="V59" s="224"/>
      <c r="W59" s="224"/>
      <c r="X59" s="224"/>
      <c r="Y59" s="224"/>
      <c r="Z59" s="210"/>
      <c r="AA59" s="210"/>
      <c r="AB59" s="210"/>
      <c r="AC59" s="210"/>
      <c r="AD59" s="210"/>
      <c r="AE59" s="210"/>
      <c r="AF59" s="210"/>
      <c r="AG59" s="210" t="s">
        <v>174</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21"/>
      <c r="B60" s="222"/>
      <c r="C60" s="253"/>
      <c r="D60" s="246"/>
      <c r="E60" s="246"/>
      <c r="F60" s="246"/>
      <c r="G60" s="246"/>
      <c r="H60" s="224"/>
      <c r="I60" s="224"/>
      <c r="J60" s="224"/>
      <c r="K60" s="224"/>
      <c r="L60" s="224"/>
      <c r="M60" s="224"/>
      <c r="N60" s="223"/>
      <c r="O60" s="223"/>
      <c r="P60" s="223"/>
      <c r="Q60" s="223"/>
      <c r="R60" s="224"/>
      <c r="S60" s="224"/>
      <c r="T60" s="224"/>
      <c r="U60" s="224"/>
      <c r="V60" s="224"/>
      <c r="W60" s="224"/>
      <c r="X60" s="224"/>
      <c r="Y60" s="224"/>
      <c r="Z60" s="210"/>
      <c r="AA60" s="210"/>
      <c r="AB60" s="210"/>
      <c r="AC60" s="210"/>
      <c r="AD60" s="210"/>
      <c r="AE60" s="210"/>
      <c r="AF60" s="210"/>
      <c r="AG60" s="210" t="s">
        <v>175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8">
        <v>13</v>
      </c>
      <c r="B61" s="239" t="s">
        <v>834</v>
      </c>
      <c r="C61" s="250" t="s">
        <v>835</v>
      </c>
      <c r="D61" s="240" t="s">
        <v>813</v>
      </c>
      <c r="E61" s="241">
        <v>1</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c r="S61" s="243" t="s">
        <v>166</v>
      </c>
      <c r="T61" s="244" t="s">
        <v>167</v>
      </c>
      <c r="U61" s="224">
        <v>0</v>
      </c>
      <c r="V61" s="224">
        <f>ROUND(E61*U61,2)</f>
        <v>0</v>
      </c>
      <c r="W61" s="224"/>
      <c r="X61" s="224" t="s">
        <v>74</v>
      </c>
      <c r="Y61" s="224" t="s">
        <v>169</v>
      </c>
      <c r="Z61" s="210"/>
      <c r="AA61" s="210"/>
      <c r="AB61" s="210"/>
      <c r="AC61" s="210"/>
      <c r="AD61" s="210"/>
      <c r="AE61" s="210"/>
      <c r="AF61" s="210"/>
      <c r="AG61" s="210" t="s">
        <v>808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2" x14ac:dyDescent="0.2">
      <c r="A62" s="221"/>
      <c r="B62" s="222"/>
      <c r="C62" s="251" t="s">
        <v>836</v>
      </c>
      <c r="D62" s="245"/>
      <c r="E62" s="245"/>
      <c r="F62" s="245"/>
      <c r="G62" s="245"/>
      <c r="H62" s="224"/>
      <c r="I62" s="224"/>
      <c r="J62" s="224"/>
      <c r="K62" s="224"/>
      <c r="L62" s="224"/>
      <c r="M62" s="224"/>
      <c r="N62" s="223"/>
      <c r="O62" s="223"/>
      <c r="P62" s="223"/>
      <c r="Q62" s="223"/>
      <c r="R62" s="224"/>
      <c r="S62" s="224"/>
      <c r="T62" s="224"/>
      <c r="U62" s="224"/>
      <c r="V62" s="224"/>
      <c r="W62" s="224"/>
      <c r="X62" s="224"/>
      <c r="Y62" s="224"/>
      <c r="Z62" s="210"/>
      <c r="AA62" s="210"/>
      <c r="AB62" s="210"/>
      <c r="AC62" s="210"/>
      <c r="AD62" s="210"/>
      <c r="AE62" s="210"/>
      <c r="AF62" s="210"/>
      <c r="AG62" s="210" t="s">
        <v>172</v>
      </c>
      <c r="AH62" s="210"/>
      <c r="AI62" s="210"/>
      <c r="AJ62" s="210"/>
      <c r="AK62" s="210"/>
      <c r="AL62" s="210"/>
      <c r="AM62" s="210"/>
      <c r="AN62" s="210"/>
      <c r="AO62" s="210"/>
      <c r="AP62" s="210"/>
      <c r="AQ62" s="210"/>
      <c r="AR62" s="210"/>
      <c r="AS62" s="210"/>
      <c r="AT62" s="210"/>
      <c r="AU62" s="210"/>
      <c r="AV62" s="210"/>
      <c r="AW62" s="210"/>
      <c r="AX62" s="210"/>
      <c r="AY62" s="210"/>
      <c r="AZ62" s="210"/>
      <c r="BA62" s="247" t="str">
        <f>C62</f>
        <v>Náklady na provedení geodetického zaměření skutečného provedení stavby, v rozsahu nezbytném pro zápis změn do katastru nemovitostí.</v>
      </c>
      <c r="BB62" s="210"/>
      <c r="BC62" s="210"/>
      <c r="BD62" s="210"/>
      <c r="BE62" s="210"/>
      <c r="BF62" s="210"/>
      <c r="BG62" s="210"/>
      <c r="BH62" s="210"/>
    </row>
    <row r="63" spans="1:60" outlineLevel="3" x14ac:dyDescent="0.2">
      <c r="A63" s="221"/>
      <c r="B63" s="222"/>
      <c r="C63" s="254" t="s">
        <v>837</v>
      </c>
      <c r="D63" s="248"/>
      <c r="E63" s="248"/>
      <c r="F63" s="248"/>
      <c r="G63" s="248"/>
      <c r="H63" s="224"/>
      <c r="I63" s="224"/>
      <c r="J63" s="224"/>
      <c r="K63" s="224"/>
      <c r="L63" s="224"/>
      <c r="M63" s="224"/>
      <c r="N63" s="223"/>
      <c r="O63" s="223"/>
      <c r="P63" s="223"/>
      <c r="Q63" s="223"/>
      <c r="R63" s="224"/>
      <c r="S63" s="224"/>
      <c r="T63" s="224"/>
      <c r="U63" s="224"/>
      <c r="V63" s="224"/>
      <c r="W63" s="224"/>
      <c r="X63" s="224"/>
      <c r="Y63" s="224"/>
      <c r="Z63" s="210"/>
      <c r="AA63" s="210"/>
      <c r="AB63" s="210"/>
      <c r="AC63" s="210"/>
      <c r="AD63" s="210"/>
      <c r="AE63" s="210"/>
      <c r="AF63" s="210"/>
      <c r="AG63" s="210" t="s">
        <v>172</v>
      </c>
      <c r="AH63" s="210"/>
      <c r="AI63" s="210"/>
      <c r="AJ63" s="210"/>
      <c r="AK63" s="210"/>
      <c r="AL63" s="210"/>
      <c r="AM63" s="210"/>
      <c r="AN63" s="210"/>
      <c r="AO63" s="210"/>
      <c r="AP63" s="210"/>
      <c r="AQ63" s="210"/>
      <c r="AR63" s="210"/>
      <c r="AS63" s="210"/>
      <c r="AT63" s="210"/>
      <c r="AU63" s="210"/>
      <c r="AV63" s="210"/>
      <c r="AW63" s="210"/>
      <c r="AX63" s="210"/>
      <c r="AY63" s="210"/>
      <c r="AZ63" s="210"/>
      <c r="BA63" s="247" t="str">
        <f>C63</f>
        <v>Vložení dat geodetického zaměření skutečného provedení stavby do JednotnéDigitální Technické Mapy KRNOV.</v>
      </c>
      <c r="BB63" s="210"/>
      <c r="BC63" s="210"/>
      <c r="BD63" s="210"/>
      <c r="BE63" s="210"/>
      <c r="BF63" s="210"/>
      <c r="BG63" s="210"/>
      <c r="BH63" s="210"/>
    </row>
    <row r="64" spans="1:60" outlineLevel="2" x14ac:dyDescent="0.2">
      <c r="A64" s="221"/>
      <c r="B64" s="222"/>
      <c r="C64" s="252" t="s">
        <v>98</v>
      </c>
      <c r="D64" s="228"/>
      <c r="E64" s="229">
        <v>1</v>
      </c>
      <c r="F64" s="224"/>
      <c r="G64" s="224"/>
      <c r="H64" s="224"/>
      <c r="I64" s="224"/>
      <c r="J64" s="224"/>
      <c r="K64" s="224"/>
      <c r="L64" s="224"/>
      <c r="M64" s="224"/>
      <c r="N64" s="223"/>
      <c r="O64" s="223"/>
      <c r="P64" s="223"/>
      <c r="Q64" s="223"/>
      <c r="R64" s="224"/>
      <c r="S64" s="224"/>
      <c r="T64" s="224"/>
      <c r="U64" s="224"/>
      <c r="V64" s="224"/>
      <c r="W64" s="224"/>
      <c r="X64" s="224"/>
      <c r="Y64" s="224"/>
      <c r="Z64" s="210"/>
      <c r="AA64" s="210"/>
      <c r="AB64" s="210"/>
      <c r="AC64" s="210"/>
      <c r="AD64" s="210"/>
      <c r="AE64" s="210"/>
      <c r="AF64" s="210"/>
      <c r="AG64" s="210" t="s">
        <v>174</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21"/>
      <c r="B65" s="222"/>
      <c r="C65" s="253"/>
      <c r="D65" s="246"/>
      <c r="E65" s="246"/>
      <c r="F65" s="246"/>
      <c r="G65" s="246"/>
      <c r="H65" s="224"/>
      <c r="I65" s="224"/>
      <c r="J65" s="224"/>
      <c r="K65" s="224"/>
      <c r="L65" s="224"/>
      <c r="M65" s="224"/>
      <c r="N65" s="223"/>
      <c r="O65" s="223"/>
      <c r="P65" s="223"/>
      <c r="Q65" s="223"/>
      <c r="R65" s="224"/>
      <c r="S65" s="224"/>
      <c r="T65" s="224"/>
      <c r="U65" s="224"/>
      <c r="V65" s="224"/>
      <c r="W65" s="224"/>
      <c r="X65" s="224"/>
      <c r="Y65" s="224"/>
      <c r="Z65" s="210"/>
      <c r="AA65" s="210"/>
      <c r="AB65" s="210"/>
      <c r="AC65" s="210"/>
      <c r="AD65" s="210"/>
      <c r="AE65" s="210"/>
      <c r="AF65" s="210"/>
      <c r="AG65" s="210" t="s">
        <v>175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8">
        <v>14</v>
      </c>
      <c r="B66" s="239" t="s">
        <v>838</v>
      </c>
      <c r="C66" s="250" t="s">
        <v>839</v>
      </c>
      <c r="D66" s="240" t="s">
        <v>813</v>
      </c>
      <c r="E66" s="241">
        <v>1</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c r="S66" s="243" t="s">
        <v>166</v>
      </c>
      <c r="T66" s="244" t="s">
        <v>167</v>
      </c>
      <c r="U66" s="224">
        <v>0</v>
      </c>
      <c r="V66" s="224">
        <f>ROUND(E66*U66,2)</f>
        <v>0</v>
      </c>
      <c r="W66" s="224"/>
      <c r="X66" s="224" t="s">
        <v>74</v>
      </c>
      <c r="Y66" s="224" t="s">
        <v>169</v>
      </c>
      <c r="Z66" s="210"/>
      <c r="AA66" s="210"/>
      <c r="AB66" s="210"/>
      <c r="AC66" s="210"/>
      <c r="AD66" s="210"/>
      <c r="AE66" s="210"/>
      <c r="AF66" s="210"/>
      <c r="AG66" s="210" t="s">
        <v>808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2" x14ac:dyDescent="0.2">
      <c r="A67" s="221"/>
      <c r="B67" s="222"/>
      <c r="C67" s="251" t="s">
        <v>840</v>
      </c>
      <c r="D67" s="245"/>
      <c r="E67" s="245"/>
      <c r="F67" s="245"/>
      <c r="G67" s="245"/>
      <c r="H67" s="224"/>
      <c r="I67" s="224"/>
      <c r="J67" s="224"/>
      <c r="K67" s="224"/>
      <c r="L67" s="224"/>
      <c r="M67" s="224"/>
      <c r="N67" s="223"/>
      <c r="O67" s="223"/>
      <c r="P67" s="223"/>
      <c r="Q67" s="223"/>
      <c r="R67" s="224"/>
      <c r="S67" s="224"/>
      <c r="T67" s="224"/>
      <c r="U67" s="224"/>
      <c r="V67" s="224"/>
      <c r="W67" s="224"/>
      <c r="X67" s="224"/>
      <c r="Y67" s="224"/>
      <c r="Z67" s="210"/>
      <c r="AA67" s="210"/>
      <c r="AB67" s="210"/>
      <c r="AC67" s="210"/>
      <c r="AD67" s="210"/>
      <c r="AE67" s="210"/>
      <c r="AF67" s="210"/>
      <c r="AG67" s="210" t="s">
        <v>172</v>
      </c>
      <c r="AH67" s="210"/>
      <c r="AI67" s="210"/>
      <c r="AJ67" s="210"/>
      <c r="AK67" s="210"/>
      <c r="AL67" s="210"/>
      <c r="AM67" s="210"/>
      <c r="AN67" s="210"/>
      <c r="AO67" s="210"/>
      <c r="AP67" s="210"/>
      <c r="AQ67" s="210"/>
      <c r="AR67" s="210"/>
      <c r="AS67" s="210"/>
      <c r="AT67" s="210"/>
      <c r="AU67" s="210"/>
      <c r="AV67" s="210"/>
      <c r="AW67" s="210"/>
      <c r="AX67" s="210"/>
      <c r="AY67" s="210"/>
      <c r="AZ67" s="210"/>
      <c r="BA67" s="247" t="str">
        <f>C67</f>
        <v>Náklady spojené s písemným informováním občanů o stavbě - objednatel, zhotovitel, termín provádění, odpovědné osoby zhotovitele a pod.</v>
      </c>
      <c r="BB67" s="210"/>
      <c r="BC67" s="210"/>
      <c r="BD67" s="210"/>
      <c r="BE67" s="210"/>
      <c r="BF67" s="210"/>
      <c r="BG67" s="210"/>
      <c r="BH67" s="210"/>
    </row>
    <row r="68" spans="1:60" outlineLevel="3" x14ac:dyDescent="0.2">
      <c r="A68" s="221"/>
      <c r="B68" s="222"/>
      <c r="C68" s="254" t="s">
        <v>841</v>
      </c>
      <c r="D68" s="248"/>
      <c r="E68" s="248"/>
      <c r="F68" s="248"/>
      <c r="G68" s="248"/>
      <c r="H68" s="224"/>
      <c r="I68" s="224"/>
      <c r="J68" s="224"/>
      <c r="K68" s="224"/>
      <c r="L68" s="224"/>
      <c r="M68" s="224"/>
      <c r="N68" s="223"/>
      <c r="O68" s="223"/>
      <c r="P68" s="223"/>
      <c r="Q68" s="223"/>
      <c r="R68" s="224"/>
      <c r="S68" s="224"/>
      <c r="T68" s="224"/>
      <c r="U68" s="224"/>
      <c r="V68" s="224"/>
      <c r="W68" s="224"/>
      <c r="X68" s="224"/>
      <c r="Y68" s="224"/>
      <c r="Z68" s="210"/>
      <c r="AA68" s="210"/>
      <c r="AB68" s="210"/>
      <c r="AC68" s="210"/>
      <c r="AD68" s="210"/>
      <c r="AE68" s="210"/>
      <c r="AF68" s="210"/>
      <c r="AG68" s="210" t="s">
        <v>172</v>
      </c>
      <c r="AH68" s="210"/>
      <c r="AI68" s="210"/>
      <c r="AJ68" s="210"/>
      <c r="AK68" s="210"/>
      <c r="AL68" s="210"/>
      <c r="AM68" s="210"/>
      <c r="AN68" s="210"/>
      <c r="AO68" s="210"/>
      <c r="AP68" s="210"/>
      <c r="AQ68" s="210"/>
      <c r="AR68" s="210"/>
      <c r="AS68" s="210"/>
      <c r="AT68" s="210"/>
      <c r="AU68" s="210"/>
      <c r="AV68" s="210"/>
      <c r="AW68" s="210"/>
      <c r="AX68" s="210"/>
      <c r="AY68" s="210"/>
      <c r="AZ68" s="210"/>
      <c r="BA68" s="247" t="str">
        <f>C68</f>
        <v>a o případných omezeních provozu či uzavření  chodníků, venkovních schodišť, přístupů do bytových domů a pod.</v>
      </c>
      <c r="BB68" s="210"/>
      <c r="BC68" s="210"/>
      <c r="BD68" s="210"/>
      <c r="BE68" s="210"/>
      <c r="BF68" s="210"/>
      <c r="BG68" s="210"/>
      <c r="BH68" s="210"/>
    </row>
    <row r="69" spans="1:60" outlineLevel="2" x14ac:dyDescent="0.2">
      <c r="A69" s="221"/>
      <c r="B69" s="222"/>
      <c r="C69" s="252" t="s">
        <v>98</v>
      </c>
      <c r="D69" s="228"/>
      <c r="E69" s="229">
        <v>1</v>
      </c>
      <c r="F69" s="224"/>
      <c r="G69" s="224"/>
      <c r="H69" s="224"/>
      <c r="I69" s="224"/>
      <c r="J69" s="224"/>
      <c r="K69" s="224"/>
      <c r="L69" s="224"/>
      <c r="M69" s="224"/>
      <c r="N69" s="223"/>
      <c r="O69" s="223"/>
      <c r="P69" s="223"/>
      <c r="Q69" s="223"/>
      <c r="R69" s="224"/>
      <c r="S69" s="224"/>
      <c r="T69" s="224"/>
      <c r="U69" s="224"/>
      <c r="V69" s="224"/>
      <c r="W69" s="224"/>
      <c r="X69" s="224"/>
      <c r="Y69" s="224"/>
      <c r="Z69" s="210"/>
      <c r="AA69" s="210"/>
      <c r="AB69" s="210"/>
      <c r="AC69" s="210"/>
      <c r="AD69" s="210"/>
      <c r="AE69" s="210"/>
      <c r="AF69" s="210"/>
      <c r="AG69" s="210" t="s">
        <v>174</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21"/>
      <c r="B70" s="222"/>
      <c r="C70" s="253"/>
      <c r="D70" s="246"/>
      <c r="E70" s="246"/>
      <c r="F70" s="246"/>
      <c r="G70" s="246"/>
      <c r="H70" s="224"/>
      <c r="I70" s="224"/>
      <c r="J70" s="224"/>
      <c r="K70" s="224"/>
      <c r="L70" s="224"/>
      <c r="M70" s="224"/>
      <c r="N70" s="223"/>
      <c r="O70" s="223"/>
      <c r="P70" s="223"/>
      <c r="Q70" s="223"/>
      <c r="R70" s="224"/>
      <c r="S70" s="224"/>
      <c r="T70" s="224"/>
      <c r="U70" s="224"/>
      <c r="V70" s="224"/>
      <c r="W70" s="224"/>
      <c r="X70" s="224"/>
      <c r="Y70" s="224"/>
      <c r="Z70" s="210"/>
      <c r="AA70" s="210"/>
      <c r="AB70" s="210"/>
      <c r="AC70" s="210"/>
      <c r="AD70" s="210"/>
      <c r="AE70" s="210"/>
      <c r="AF70" s="210"/>
      <c r="AG70" s="210" t="s">
        <v>175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8">
        <v>15</v>
      </c>
      <c r="B71" s="239" t="s">
        <v>842</v>
      </c>
      <c r="C71" s="250" t="s">
        <v>843</v>
      </c>
      <c r="D71" s="240" t="s">
        <v>813</v>
      </c>
      <c r="E71" s="241">
        <v>1</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210</v>
      </c>
      <c r="T71" s="244" t="s">
        <v>167</v>
      </c>
      <c r="U71" s="224">
        <v>0</v>
      </c>
      <c r="V71" s="224">
        <f>ROUND(E71*U71,2)</f>
        <v>0</v>
      </c>
      <c r="W71" s="224"/>
      <c r="X71" s="224" t="s">
        <v>74</v>
      </c>
      <c r="Y71" s="224" t="s">
        <v>169</v>
      </c>
      <c r="Z71" s="210"/>
      <c r="AA71" s="210"/>
      <c r="AB71" s="210"/>
      <c r="AC71" s="210"/>
      <c r="AD71" s="210"/>
      <c r="AE71" s="210"/>
      <c r="AF71" s="210"/>
      <c r="AG71" s="210" t="s">
        <v>808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2" x14ac:dyDescent="0.2">
      <c r="A72" s="221"/>
      <c r="B72" s="222"/>
      <c r="C72" s="251" t="s">
        <v>844</v>
      </c>
      <c r="D72" s="245"/>
      <c r="E72" s="245"/>
      <c r="F72" s="245"/>
      <c r="G72" s="245"/>
      <c r="H72" s="224"/>
      <c r="I72" s="224"/>
      <c r="J72" s="224"/>
      <c r="K72" s="224"/>
      <c r="L72" s="224"/>
      <c r="M72" s="224"/>
      <c r="N72" s="223"/>
      <c r="O72" s="223"/>
      <c r="P72" s="223"/>
      <c r="Q72" s="223"/>
      <c r="R72" s="224"/>
      <c r="S72" s="224"/>
      <c r="T72" s="224"/>
      <c r="U72" s="224"/>
      <c r="V72" s="224"/>
      <c r="W72" s="224"/>
      <c r="X72" s="224"/>
      <c r="Y72" s="224"/>
      <c r="Z72" s="210"/>
      <c r="AA72" s="210"/>
      <c r="AB72" s="210"/>
      <c r="AC72" s="210"/>
      <c r="AD72" s="210"/>
      <c r="AE72" s="210"/>
      <c r="AF72" s="210"/>
      <c r="AG72" s="210" t="s">
        <v>172</v>
      </c>
      <c r="AH72" s="210"/>
      <c r="AI72" s="210"/>
      <c r="AJ72" s="210"/>
      <c r="AK72" s="210"/>
      <c r="AL72" s="210"/>
      <c r="AM72" s="210"/>
      <c r="AN72" s="210"/>
      <c r="AO72" s="210"/>
      <c r="AP72" s="210"/>
      <c r="AQ72" s="210"/>
      <c r="AR72" s="210"/>
      <c r="AS72" s="210"/>
      <c r="AT72" s="210"/>
      <c r="AU72" s="210"/>
      <c r="AV72" s="210"/>
      <c r="AW72" s="210"/>
      <c r="AX72" s="210"/>
      <c r="AY72" s="210"/>
      <c r="AZ72" s="210"/>
      <c r="BA72" s="247" t="str">
        <f>C72</f>
        <v>Náklady zhotovitele, související s prováděním zkoušek a revizí předepsaných technickými normami nebo objednatelem a které jsou pro provedení díla nezbytné.</v>
      </c>
      <c r="BB72" s="210"/>
      <c r="BC72" s="210"/>
      <c r="BD72" s="210"/>
      <c r="BE72" s="210"/>
      <c r="BF72" s="210"/>
      <c r="BG72" s="210"/>
      <c r="BH72" s="210"/>
    </row>
    <row r="73" spans="1:60" outlineLevel="3" x14ac:dyDescent="0.2">
      <c r="A73" s="221"/>
      <c r="B73" s="222"/>
      <c r="C73" s="254" t="s">
        <v>845</v>
      </c>
      <c r="D73" s="248"/>
      <c r="E73" s="248"/>
      <c r="F73" s="248"/>
      <c r="G73" s="248"/>
      <c r="H73" s="224"/>
      <c r="I73" s="224"/>
      <c r="J73" s="224"/>
      <c r="K73" s="224"/>
      <c r="L73" s="224"/>
      <c r="M73" s="224"/>
      <c r="N73" s="223"/>
      <c r="O73" s="223"/>
      <c r="P73" s="223"/>
      <c r="Q73" s="223"/>
      <c r="R73" s="224"/>
      <c r="S73" s="224"/>
      <c r="T73" s="224"/>
      <c r="U73" s="224"/>
      <c r="V73" s="224"/>
      <c r="W73" s="224"/>
      <c r="X73" s="224"/>
      <c r="Y73" s="224"/>
      <c r="Z73" s="210"/>
      <c r="AA73" s="210"/>
      <c r="AB73" s="210"/>
      <c r="AC73" s="210"/>
      <c r="AD73" s="210"/>
      <c r="AE73" s="210"/>
      <c r="AF73" s="210"/>
      <c r="AG73" s="210" t="s">
        <v>172</v>
      </c>
      <c r="AH73" s="210"/>
      <c r="AI73" s="210"/>
      <c r="AJ73" s="210"/>
      <c r="AK73" s="210"/>
      <c r="AL73" s="210"/>
      <c r="AM73" s="210"/>
      <c r="AN73" s="210"/>
      <c r="AO73" s="210"/>
      <c r="AP73" s="210"/>
      <c r="AQ73" s="210"/>
      <c r="AR73" s="210"/>
      <c r="AS73" s="210"/>
      <c r="AT73" s="210"/>
      <c r="AU73" s="210"/>
      <c r="AV73" s="210"/>
      <c r="AW73" s="210"/>
      <c r="AX73" s="210"/>
      <c r="AY73" s="210"/>
      <c r="AZ73" s="210"/>
      <c r="BA73" s="247" t="str">
        <f>C73</f>
        <v>Provedení zkoušek míry zhutnění  pláně a podkladních vrstev - chodníky, zpevněné plochy, komunikace  - 10x.</v>
      </c>
      <c r="BB73" s="210"/>
      <c r="BC73" s="210"/>
      <c r="BD73" s="210"/>
      <c r="BE73" s="210"/>
      <c r="BF73" s="210"/>
      <c r="BG73" s="210"/>
      <c r="BH73" s="210"/>
    </row>
    <row r="74" spans="1:60" outlineLevel="2" x14ac:dyDescent="0.2">
      <c r="A74" s="221"/>
      <c r="B74" s="222"/>
      <c r="C74" s="252" t="s">
        <v>98</v>
      </c>
      <c r="D74" s="228"/>
      <c r="E74" s="229">
        <v>1</v>
      </c>
      <c r="F74" s="224"/>
      <c r="G74" s="224"/>
      <c r="H74" s="224"/>
      <c r="I74" s="224"/>
      <c r="J74" s="224"/>
      <c r="K74" s="224"/>
      <c r="L74" s="224"/>
      <c r="M74" s="224"/>
      <c r="N74" s="223"/>
      <c r="O74" s="223"/>
      <c r="P74" s="223"/>
      <c r="Q74" s="223"/>
      <c r="R74" s="224"/>
      <c r="S74" s="224"/>
      <c r="T74" s="224"/>
      <c r="U74" s="224"/>
      <c r="V74" s="224"/>
      <c r="W74" s="224"/>
      <c r="X74" s="224"/>
      <c r="Y74" s="224"/>
      <c r="Z74" s="210"/>
      <c r="AA74" s="210"/>
      <c r="AB74" s="210"/>
      <c r="AC74" s="210"/>
      <c r="AD74" s="210"/>
      <c r="AE74" s="210"/>
      <c r="AF74" s="210"/>
      <c r="AG74" s="210" t="s">
        <v>174</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21"/>
      <c r="B75" s="222"/>
      <c r="C75" s="253"/>
      <c r="D75" s="246"/>
      <c r="E75" s="246"/>
      <c r="F75" s="246"/>
      <c r="G75" s="246"/>
      <c r="H75" s="224"/>
      <c r="I75" s="224"/>
      <c r="J75" s="224"/>
      <c r="K75" s="224"/>
      <c r="L75" s="224"/>
      <c r="M75" s="224"/>
      <c r="N75" s="223"/>
      <c r="O75" s="223"/>
      <c r="P75" s="223"/>
      <c r="Q75" s="223"/>
      <c r="R75" s="224"/>
      <c r="S75" s="224"/>
      <c r="T75" s="224"/>
      <c r="U75" s="224"/>
      <c r="V75" s="224"/>
      <c r="W75" s="224"/>
      <c r="X75" s="224"/>
      <c r="Y75" s="224"/>
      <c r="Z75" s="210"/>
      <c r="AA75" s="210"/>
      <c r="AB75" s="210"/>
      <c r="AC75" s="210"/>
      <c r="AD75" s="210"/>
      <c r="AE75" s="210"/>
      <c r="AF75" s="210"/>
      <c r="AG75" s="210" t="s">
        <v>175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8">
        <v>16</v>
      </c>
      <c r="B76" s="239" t="s">
        <v>846</v>
      </c>
      <c r="C76" s="250" t="s">
        <v>847</v>
      </c>
      <c r="D76" s="240" t="s">
        <v>813</v>
      </c>
      <c r="E76" s="241">
        <v>1</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210</v>
      </c>
      <c r="T76" s="244" t="s">
        <v>167</v>
      </c>
      <c r="U76" s="224">
        <v>0</v>
      </c>
      <c r="V76" s="224">
        <f>ROUND(E76*U76,2)</f>
        <v>0</v>
      </c>
      <c r="W76" s="224"/>
      <c r="X76" s="224" t="s">
        <v>74</v>
      </c>
      <c r="Y76" s="224" t="s">
        <v>169</v>
      </c>
      <c r="Z76" s="210"/>
      <c r="AA76" s="210"/>
      <c r="AB76" s="210"/>
      <c r="AC76" s="210"/>
      <c r="AD76" s="210"/>
      <c r="AE76" s="210"/>
      <c r="AF76" s="210"/>
      <c r="AG76" s="210" t="s">
        <v>808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2" x14ac:dyDescent="0.2">
      <c r="A77" s="221"/>
      <c r="B77" s="222"/>
      <c r="C77" s="251" t="s">
        <v>848</v>
      </c>
      <c r="D77" s="245"/>
      <c r="E77" s="245"/>
      <c r="F77" s="245"/>
      <c r="G77" s="245"/>
      <c r="H77" s="224"/>
      <c r="I77" s="224"/>
      <c r="J77" s="224"/>
      <c r="K77" s="224"/>
      <c r="L77" s="224"/>
      <c r="M77" s="224"/>
      <c r="N77" s="223"/>
      <c r="O77" s="223"/>
      <c r="P77" s="223"/>
      <c r="Q77" s="223"/>
      <c r="R77" s="224"/>
      <c r="S77" s="224"/>
      <c r="T77" s="224"/>
      <c r="U77" s="224"/>
      <c r="V77" s="224"/>
      <c r="W77" s="224"/>
      <c r="X77" s="224"/>
      <c r="Y77" s="224"/>
      <c r="Z77" s="210"/>
      <c r="AA77" s="210"/>
      <c r="AB77" s="210"/>
      <c r="AC77" s="210"/>
      <c r="AD77" s="210"/>
      <c r="AE77" s="210"/>
      <c r="AF77" s="210"/>
      <c r="AG77" s="210" t="s">
        <v>172</v>
      </c>
      <c r="AH77" s="210"/>
      <c r="AI77" s="210"/>
      <c r="AJ77" s="210"/>
      <c r="AK77" s="210"/>
      <c r="AL77" s="210"/>
      <c r="AM77" s="210"/>
      <c r="AN77" s="210"/>
      <c r="AO77" s="210"/>
      <c r="AP77" s="210"/>
      <c r="AQ77" s="210"/>
      <c r="AR77" s="210"/>
      <c r="AS77" s="210"/>
      <c r="AT77" s="210"/>
      <c r="AU77" s="210"/>
      <c r="AV77" s="210"/>
      <c r="AW77" s="210"/>
      <c r="AX77" s="210"/>
      <c r="AY77" s="210"/>
      <c r="AZ77" s="210"/>
      <c r="BA77" s="247" t="str">
        <f>C77</f>
        <v>Náklady na vyhotovení dokumentace skutečného provedení stavby a její předání objednateli v požadované formě a v požadovaném počtu.</v>
      </c>
      <c r="BB77" s="210"/>
      <c r="BC77" s="210"/>
      <c r="BD77" s="210"/>
      <c r="BE77" s="210"/>
      <c r="BF77" s="210"/>
      <c r="BG77" s="210"/>
      <c r="BH77" s="210"/>
    </row>
    <row r="78" spans="1:60" ht="22.5" outlineLevel="2" x14ac:dyDescent="0.2">
      <c r="A78" s="221"/>
      <c r="B78" s="222"/>
      <c r="C78" s="252" t="s">
        <v>849</v>
      </c>
      <c r="D78" s="228"/>
      <c r="E78" s="229">
        <v>1</v>
      </c>
      <c r="F78" s="224"/>
      <c r="G78" s="224"/>
      <c r="H78" s="224"/>
      <c r="I78" s="224"/>
      <c r="J78" s="224"/>
      <c r="K78" s="224"/>
      <c r="L78" s="224"/>
      <c r="M78" s="224"/>
      <c r="N78" s="223"/>
      <c r="O78" s="223"/>
      <c r="P78" s="223"/>
      <c r="Q78" s="223"/>
      <c r="R78" s="224"/>
      <c r="S78" s="224"/>
      <c r="T78" s="224"/>
      <c r="U78" s="224"/>
      <c r="V78" s="224"/>
      <c r="W78" s="224"/>
      <c r="X78" s="224"/>
      <c r="Y78" s="224"/>
      <c r="Z78" s="210"/>
      <c r="AA78" s="210"/>
      <c r="AB78" s="210"/>
      <c r="AC78" s="210"/>
      <c r="AD78" s="210"/>
      <c r="AE78" s="210"/>
      <c r="AF78" s="210"/>
      <c r="AG78" s="210" t="s">
        <v>174</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21"/>
      <c r="B79" s="222"/>
      <c r="C79" s="253"/>
      <c r="D79" s="246"/>
      <c r="E79" s="246"/>
      <c r="F79" s="246"/>
      <c r="G79" s="246"/>
      <c r="H79" s="224"/>
      <c r="I79" s="224"/>
      <c r="J79" s="224"/>
      <c r="K79" s="224"/>
      <c r="L79" s="224"/>
      <c r="M79" s="224"/>
      <c r="N79" s="223"/>
      <c r="O79" s="223"/>
      <c r="P79" s="223"/>
      <c r="Q79" s="223"/>
      <c r="R79" s="224"/>
      <c r="S79" s="224"/>
      <c r="T79" s="224"/>
      <c r="U79" s="224"/>
      <c r="V79" s="224"/>
      <c r="W79" s="224"/>
      <c r="X79" s="224"/>
      <c r="Y79" s="224"/>
      <c r="Z79" s="210"/>
      <c r="AA79" s="210"/>
      <c r="AB79" s="210"/>
      <c r="AC79" s="210"/>
      <c r="AD79" s="210"/>
      <c r="AE79" s="210"/>
      <c r="AF79" s="210"/>
      <c r="AG79" s="210" t="s">
        <v>175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3"/>
      <c r="B80" s="4"/>
      <c r="C80" s="255"/>
      <c r="D80" s="6"/>
      <c r="E80" s="3"/>
      <c r="F80" s="3"/>
      <c r="G80" s="3"/>
      <c r="H80" s="3"/>
      <c r="I80" s="3"/>
      <c r="J80" s="3"/>
      <c r="K80" s="3"/>
      <c r="L80" s="3"/>
      <c r="M80" s="3"/>
      <c r="N80" s="3"/>
      <c r="O80" s="3"/>
      <c r="P80" s="3"/>
      <c r="Q80" s="3"/>
      <c r="R80" s="3"/>
      <c r="S80" s="3"/>
      <c r="T80" s="3"/>
      <c r="U80" s="3"/>
      <c r="V80" s="3"/>
      <c r="W80" s="3"/>
      <c r="X80" s="3"/>
      <c r="Y80" s="3"/>
      <c r="AE80">
        <v>15</v>
      </c>
      <c r="AF80">
        <v>21</v>
      </c>
      <c r="AG80" t="s">
        <v>147</v>
      </c>
    </row>
    <row r="81" spans="1:33" x14ac:dyDescent="0.2">
      <c r="A81" s="216"/>
      <c r="B81" s="217" t="s">
        <v>29</v>
      </c>
      <c r="C81" s="256"/>
      <c r="D81" s="218"/>
      <c r="E81" s="219"/>
      <c r="F81" s="219"/>
      <c r="G81" s="237">
        <f>G8+G21+G36</f>
        <v>0</v>
      </c>
      <c r="H81" s="3"/>
      <c r="I81" s="3"/>
      <c r="J81" s="3"/>
      <c r="K81" s="3"/>
      <c r="L81" s="3"/>
      <c r="M81" s="3"/>
      <c r="N81" s="3"/>
      <c r="O81" s="3"/>
      <c r="P81" s="3"/>
      <c r="Q81" s="3"/>
      <c r="R81" s="3"/>
      <c r="S81" s="3"/>
      <c r="T81" s="3"/>
      <c r="U81" s="3"/>
      <c r="V81" s="3"/>
      <c r="W81" s="3"/>
      <c r="X81" s="3"/>
      <c r="Y81" s="3"/>
      <c r="AE81">
        <f>SUMIF(L7:L79,AE80,G7:G79)</f>
        <v>0</v>
      </c>
      <c r="AF81">
        <f>SUMIF(L7:L79,AF80,G7:G79)</f>
        <v>0</v>
      </c>
      <c r="AG81" t="s">
        <v>241</v>
      </c>
    </row>
    <row r="82" spans="1:33" x14ac:dyDescent="0.2">
      <c r="C82" s="257"/>
      <c r="D82" s="10"/>
      <c r="AG82" t="s">
        <v>242</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jZX16ySE0f0Hg9liuRkGBnOqXrVH+nopO303XC+3uKdjHxsX3hlxcD0rkVSikseLmnH+8+5TMCgVhSqOFJofQ==" saltValue="V+LpYYYnOZj9KKQpnJheYg==" spinCount="100000" sheet="1" formatRows="0"/>
  <mergeCells count="38">
    <mergeCell ref="C77:G77"/>
    <mergeCell ref="C79:G79"/>
    <mergeCell ref="C67:G67"/>
    <mergeCell ref="C68:G68"/>
    <mergeCell ref="C70:G70"/>
    <mergeCell ref="C72:G72"/>
    <mergeCell ref="C73:G73"/>
    <mergeCell ref="C75:G75"/>
    <mergeCell ref="C55:G55"/>
    <mergeCell ref="C57:G57"/>
    <mergeCell ref="C60:G60"/>
    <mergeCell ref="C62:G62"/>
    <mergeCell ref="C63:G63"/>
    <mergeCell ref="C65:G65"/>
    <mergeCell ref="C43:G43"/>
    <mergeCell ref="C45:G45"/>
    <mergeCell ref="C47:G47"/>
    <mergeCell ref="C49:G49"/>
    <mergeCell ref="C51:G51"/>
    <mergeCell ref="C53:G53"/>
    <mergeCell ref="C31:G31"/>
    <mergeCell ref="C33:G33"/>
    <mergeCell ref="C35:G35"/>
    <mergeCell ref="C38:G38"/>
    <mergeCell ref="C40:G40"/>
    <mergeCell ref="C42:G42"/>
    <mergeCell ref="C20:G20"/>
    <mergeCell ref="C23:G23"/>
    <mergeCell ref="C24:G24"/>
    <mergeCell ref="C26:G26"/>
    <mergeCell ref="C28:G28"/>
    <mergeCell ref="C29:G29"/>
    <mergeCell ref="A1:G1"/>
    <mergeCell ref="C2:G2"/>
    <mergeCell ref="C3:G3"/>
    <mergeCell ref="C4:G4"/>
    <mergeCell ref="C12:G12"/>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01 01.1._001 Pol</vt:lpstr>
      <vt:lpstr>01 01.1._002 Pol</vt:lpstr>
      <vt:lpstr>01 01.1. Pol</vt:lpstr>
      <vt:lpstr>01 01.2. Pol</vt:lpstr>
      <vt:lpstr>01 01.1._SO 101 Pol</vt:lpstr>
      <vt:lpstr>01 01.2._SO 101 Pol</vt:lpstr>
      <vt:lpstr>01 01.1._SO 102 Pol</vt:lpstr>
      <vt:lpstr>01 01.2._SO 451  Pol</vt:lpstr>
      <vt:lpstr>01 01.2._SO 491 Pol</vt:lpstr>
      <vt:lpstr>01 01.2._SO 701 Pol</vt:lpstr>
      <vt:lpstr>01 01.1._SO 801 Pol</vt:lpstr>
      <vt:lpstr>02 01 Pol</vt:lpstr>
      <vt:lpstr>02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01.1. Pol'!Názvy_tisku</vt:lpstr>
      <vt:lpstr>'01 01.1._001 Pol'!Názvy_tisku</vt:lpstr>
      <vt:lpstr>'01 01.1._002 Pol'!Názvy_tisku</vt:lpstr>
      <vt:lpstr>'01 01.1._SO 101 Pol'!Názvy_tisku</vt:lpstr>
      <vt:lpstr>'01 01.1._SO 102 Pol'!Názvy_tisku</vt:lpstr>
      <vt:lpstr>'01 01.1._SO 801 Pol'!Názvy_tisku</vt:lpstr>
      <vt:lpstr>'01 01.2. Pol'!Názvy_tisku</vt:lpstr>
      <vt:lpstr>'01 01.2._SO 101 Pol'!Názvy_tisku</vt:lpstr>
      <vt:lpstr>'01 01.2._SO 451  Pol'!Názvy_tisku</vt:lpstr>
      <vt:lpstr>'01 01.2._SO 491 Pol'!Názvy_tisku</vt:lpstr>
      <vt:lpstr>'01 01.2._SO 701 Pol'!Názvy_tisku</vt:lpstr>
      <vt:lpstr>'02 01 Pol'!Názvy_tisku</vt:lpstr>
      <vt:lpstr>'02 VRN Pol'!Názvy_tisku</vt:lpstr>
      <vt:lpstr>oadresa</vt:lpstr>
      <vt:lpstr>Stavba!Objednatel</vt:lpstr>
      <vt:lpstr>Stavba!Objekt</vt:lpstr>
      <vt:lpstr>'01 01.1. Pol'!Oblast_tisku</vt:lpstr>
      <vt:lpstr>'01 01.1._001 Pol'!Oblast_tisku</vt:lpstr>
      <vt:lpstr>'01 01.1._002 Pol'!Oblast_tisku</vt:lpstr>
      <vt:lpstr>'01 01.1._SO 101 Pol'!Oblast_tisku</vt:lpstr>
      <vt:lpstr>'01 01.1._SO 102 Pol'!Oblast_tisku</vt:lpstr>
      <vt:lpstr>'01 01.1._SO 801 Pol'!Oblast_tisku</vt:lpstr>
      <vt:lpstr>'01 01.2. Pol'!Oblast_tisku</vt:lpstr>
      <vt:lpstr>'01 01.2._SO 101 Pol'!Oblast_tisku</vt:lpstr>
      <vt:lpstr>'01 01.2._SO 451  Pol'!Oblast_tisku</vt:lpstr>
      <vt:lpstr>'01 01.2._SO 491 Pol'!Oblast_tisku</vt:lpstr>
      <vt:lpstr>'01 01.2._SO 701 Pol'!Oblast_tisku</vt:lpstr>
      <vt:lpstr>'02 01 Pol'!Oblast_tisku</vt:lpstr>
      <vt:lpstr>'02 VRN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Guňka</dc:creator>
  <cp:lastModifiedBy>Petr Guňka</cp:lastModifiedBy>
  <cp:lastPrinted>2019-03-19T12:27:02Z</cp:lastPrinted>
  <dcterms:created xsi:type="dcterms:W3CDTF">2009-04-08T07:15:50Z</dcterms:created>
  <dcterms:modified xsi:type="dcterms:W3CDTF">2023-12-15T09:45:01Z</dcterms:modified>
</cp:coreProperties>
</file>