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Pol'!$A$1:$X$144</definedName>
    <definedName name="_xlnm.Print_Area" localSheetId="4">'SO01 B Pol'!$A$1:$X$110</definedName>
    <definedName name="_xlnm.Print_Area" localSheetId="5">'SO01 C Pol'!$A$1:$X$57</definedName>
    <definedName name="_xlnm.Print_Area" localSheetId="6">'SO01 D Pol'!$A$1:$X$21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/>
  <c r="I74"/>
  <c r="I73"/>
  <c r="I72"/>
  <c r="I71"/>
  <c r="I70"/>
  <c r="I69"/>
  <c r="I68"/>
  <c r="I67"/>
  <c r="I66"/>
  <c r="I65"/>
  <c r="I64"/>
  <c r="I63"/>
  <c r="I62"/>
  <c r="I61"/>
  <c r="I60"/>
  <c r="I59"/>
  <c r="G45"/>
  <c r="F45"/>
  <c r="G44"/>
  <c r="F44"/>
  <c r="G43"/>
  <c r="I43" s="1"/>
  <c r="F43"/>
  <c r="G42"/>
  <c r="F42"/>
  <c r="G41"/>
  <c r="F41"/>
  <c r="G39"/>
  <c r="F39"/>
  <c r="G20" i="15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AF20"/>
  <c r="G56" i="14"/>
  <c r="G8"/>
  <c r="K8"/>
  <c r="G9"/>
  <c r="I9"/>
  <c r="I8" s="1"/>
  <c r="K9"/>
  <c r="M9"/>
  <c r="M8" s="1"/>
  <c r="O9"/>
  <c r="O8" s="1"/>
  <c r="Q9"/>
  <c r="Q8" s="1"/>
  <c r="V9"/>
  <c r="V8" s="1"/>
  <c r="K12"/>
  <c r="O12"/>
  <c r="G13"/>
  <c r="I13"/>
  <c r="I12" s="1"/>
  <c r="K13"/>
  <c r="M13"/>
  <c r="O13"/>
  <c r="Q13"/>
  <c r="Q12" s="1"/>
  <c r="V13"/>
  <c r="V12" s="1"/>
  <c r="G16"/>
  <c r="M16" s="1"/>
  <c r="I16"/>
  <c r="K16"/>
  <c r="O16"/>
  <c r="Q16"/>
  <c r="V16"/>
  <c r="G20"/>
  <c r="G12" s="1"/>
  <c r="I20"/>
  <c r="K20"/>
  <c r="O20"/>
  <c r="Q20"/>
  <c r="V20"/>
  <c r="G23"/>
  <c r="M23" s="1"/>
  <c r="I23"/>
  <c r="K23"/>
  <c r="O23"/>
  <c r="Q23"/>
  <c r="V23"/>
  <c r="G25"/>
  <c r="M25" s="1"/>
  <c r="I25"/>
  <c r="K25"/>
  <c r="O25"/>
  <c r="Q25"/>
  <c r="V25"/>
  <c r="G27"/>
  <c r="V27"/>
  <c r="G28"/>
  <c r="I28"/>
  <c r="I27" s="1"/>
  <c r="K28"/>
  <c r="M28"/>
  <c r="O28"/>
  <c r="O27" s="1"/>
  <c r="Q28"/>
  <c r="Q27" s="1"/>
  <c r="V28"/>
  <c r="G29"/>
  <c r="M29" s="1"/>
  <c r="I29"/>
  <c r="K29"/>
  <c r="K27" s="1"/>
  <c r="O29"/>
  <c r="Q29"/>
  <c r="V29"/>
  <c r="G30"/>
  <c r="I30"/>
  <c r="Q30"/>
  <c r="G31"/>
  <c r="M31" s="1"/>
  <c r="M30" s="1"/>
  <c r="I31"/>
  <c r="K31"/>
  <c r="K30" s="1"/>
  <c r="O31"/>
  <c r="O30" s="1"/>
  <c r="Q31"/>
  <c r="V31"/>
  <c r="V30" s="1"/>
  <c r="K33"/>
  <c r="Q33"/>
  <c r="G34"/>
  <c r="M34" s="1"/>
  <c r="M33" s="1"/>
  <c r="I34"/>
  <c r="I33" s="1"/>
  <c r="K34"/>
  <c r="O34"/>
  <c r="O33" s="1"/>
  <c r="Q34"/>
  <c r="V34"/>
  <c r="V33" s="1"/>
  <c r="Q36"/>
  <c r="G37"/>
  <c r="M37" s="1"/>
  <c r="M36" s="1"/>
  <c r="I37"/>
  <c r="K37"/>
  <c r="K36" s="1"/>
  <c r="O37"/>
  <c r="Q37"/>
  <c r="V37"/>
  <c r="V36" s="1"/>
  <c r="G38"/>
  <c r="I38"/>
  <c r="I36" s="1"/>
  <c r="K38"/>
  <c r="M38"/>
  <c r="O38"/>
  <c r="O36" s="1"/>
  <c r="Q38"/>
  <c r="V38"/>
  <c r="K39"/>
  <c r="G40"/>
  <c r="I40"/>
  <c r="I39" s="1"/>
  <c r="K40"/>
  <c r="M40"/>
  <c r="O40"/>
  <c r="Q40"/>
  <c r="Q39" s="1"/>
  <c r="V40"/>
  <c r="V39" s="1"/>
  <c r="G41"/>
  <c r="M41" s="1"/>
  <c r="I41"/>
  <c r="K41"/>
  <c r="O41"/>
  <c r="O39" s="1"/>
  <c r="Q41"/>
  <c r="V41"/>
  <c r="G42"/>
  <c r="M42" s="1"/>
  <c r="I42"/>
  <c r="K42"/>
  <c r="O42"/>
  <c r="Q42"/>
  <c r="V42"/>
  <c r="G44"/>
  <c r="M44" s="1"/>
  <c r="I44"/>
  <c r="K44"/>
  <c r="O44"/>
  <c r="Q44"/>
  <c r="V44"/>
  <c r="G45"/>
  <c r="M45" s="1"/>
  <c r="I45"/>
  <c r="K45"/>
  <c r="O45"/>
  <c r="Q45"/>
  <c r="V45"/>
  <c r="G46"/>
  <c r="G47"/>
  <c r="I47"/>
  <c r="I46" s="1"/>
  <c r="K47"/>
  <c r="M47"/>
  <c r="O47"/>
  <c r="O46" s="1"/>
  <c r="Q47"/>
  <c r="V47"/>
  <c r="G48"/>
  <c r="M48" s="1"/>
  <c r="I48"/>
  <c r="K48"/>
  <c r="K46" s="1"/>
  <c r="O48"/>
  <c r="Q48"/>
  <c r="Q46" s="1"/>
  <c r="V48"/>
  <c r="G49"/>
  <c r="I49"/>
  <c r="K49"/>
  <c r="M49"/>
  <c r="O49"/>
  <c r="Q49"/>
  <c r="V49"/>
  <c r="V46" s="1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AE56"/>
  <c r="AF56"/>
  <c r="G109" i="13"/>
  <c r="BA34"/>
  <c r="G9"/>
  <c r="AE109" s="1"/>
  <c r="I9"/>
  <c r="I8" s="1"/>
  <c r="K9"/>
  <c r="K8" s="1"/>
  <c r="O9"/>
  <c r="O8" s="1"/>
  <c r="Q9"/>
  <c r="Q8" s="1"/>
  <c r="V9"/>
  <c r="V8" s="1"/>
  <c r="G13"/>
  <c r="I13"/>
  <c r="K13"/>
  <c r="K12" s="1"/>
  <c r="M13"/>
  <c r="O13"/>
  <c r="O12" s="1"/>
  <c r="Q13"/>
  <c r="Q12" s="1"/>
  <c r="V13"/>
  <c r="V12" s="1"/>
  <c r="G17"/>
  <c r="I17"/>
  <c r="K17"/>
  <c r="M17"/>
  <c r="O17"/>
  <c r="Q17"/>
  <c r="V17"/>
  <c r="G20"/>
  <c r="I20"/>
  <c r="K20"/>
  <c r="M20"/>
  <c r="O20"/>
  <c r="Q20"/>
  <c r="V20"/>
  <c r="G21"/>
  <c r="G12" s="1"/>
  <c r="I21"/>
  <c r="K21"/>
  <c r="O21"/>
  <c r="Q21"/>
  <c r="V21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I12" s="1"/>
  <c r="K26"/>
  <c r="M26"/>
  <c r="O26"/>
  <c r="Q26"/>
  <c r="V26"/>
  <c r="G27"/>
  <c r="I27"/>
  <c r="K27"/>
  <c r="G28"/>
  <c r="I28"/>
  <c r="K28"/>
  <c r="M28"/>
  <c r="M27" s="1"/>
  <c r="O28"/>
  <c r="O27" s="1"/>
  <c r="Q28"/>
  <c r="Q27" s="1"/>
  <c r="V28"/>
  <c r="V27" s="1"/>
  <c r="G30"/>
  <c r="I30"/>
  <c r="K30"/>
  <c r="M30"/>
  <c r="O30"/>
  <c r="Q30"/>
  <c r="V30"/>
  <c r="O36"/>
  <c r="Q36"/>
  <c r="G37"/>
  <c r="M37" s="1"/>
  <c r="I37"/>
  <c r="I36" s="1"/>
  <c r="K37"/>
  <c r="K36" s="1"/>
  <c r="O37"/>
  <c r="Q37"/>
  <c r="V37"/>
  <c r="V36" s="1"/>
  <c r="G41"/>
  <c r="M41" s="1"/>
  <c r="I41"/>
  <c r="K41"/>
  <c r="O41"/>
  <c r="Q41"/>
  <c r="V41"/>
  <c r="G43"/>
  <c r="M43" s="1"/>
  <c r="I43"/>
  <c r="K43"/>
  <c r="O43"/>
  <c r="Q43"/>
  <c r="V43"/>
  <c r="G46"/>
  <c r="I46"/>
  <c r="G47"/>
  <c r="I47"/>
  <c r="K47"/>
  <c r="K46" s="1"/>
  <c r="M47"/>
  <c r="M46" s="1"/>
  <c r="O47"/>
  <c r="O46" s="1"/>
  <c r="Q47"/>
  <c r="Q46" s="1"/>
  <c r="V47"/>
  <c r="V46" s="1"/>
  <c r="I49"/>
  <c r="K49"/>
  <c r="G50"/>
  <c r="I50"/>
  <c r="K50"/>
  <c r="M50"/>
  <c r="O50"/>
  <c r="O49" s="1"/>
  <c r="Q50"/>
  <c r="Q49" s="1"/>
  <c r="V50"/>
  <c r="V49" s="1"/>
  <c r="G53"/>
  <c r="M53" s="1"/>
  <c r="M49" s="1"/>
  <c r="I53"/>
  <c r="K53"/>
  <c r="O53"/>
  <c r="Q53"/>
  <c r="V53"/>
  <c r="V55"/>
  <c r="G56"/>
  <c r="G55" s="1"/>
  <c r="I56"/>
  <c r="I55" s="1"/>
  <c r="K56"/>
  <c r="K55" s="1"/>
  <c r="O56"/>
  <c r="Q56"/>
  <c r="V56"/>
  <c r="G58"/>
  <c r="M58" s="1"/>
  <c r="I58"/>
  <c r="K58"/>
  <c r="O58"/>
  <c r="Q58"/>
  <c r="V58"/>
  <c r="G60"/>
  <c r="I60"/>
  <c r="K60"/>
  <c r="M60"/>
  <c r="O60"/>
  <c r="O55" s="1"/>
  <c r="Q60"/>
  <c r="V60"/>
  <c r="G64"/>
  <c r="I64"/>
  <c r="K64"/>
  <c r="M64"/>
  <c r="O64"/>
  <c r="Q64"/>
  <c r="Q55" s="1"/>
  <c r="V64"/>
  <c r="G67"/>
  <c r="I67"/>
  <c r="K67"/>
  <c r="M67"/>
  <c r="O67"/>
  <c r="Q67"/>
  <c r="V67"/>
  <c r="O69"/>
  <c r="G70"/>
  <c r="M70" s="1"/>
  <c r="I70"/>
  <c r="K70"/>
  <c r="O70"/>
  <c r="Q70"/>
  <c r="Q69" s="1"/>
  <c r="V70"/>
  <c r="V69" s="1"/>
  <c r="G73"/>
  <c r="M73" s="1"/>
  <c r="I73"/>
  <c r="I69" s="1"/>
  <c r="K73"/>
  <c r="O73"/>
  <c r="Q73"/>
  <c r="V73"/>
  <c r="G76"/>
  <c r="M76" s="1"/>
  <c r="I76"/>
  <c r="K76"/>
  <c r="K69" s="1"/>
  <c r="O76"/>
  <c r="Q76"/>
  <c r="V76"/>
  <c r="G78"/>
  <c r="G79"/>
  <c r="I79"/>
  <c r="I78" s="1"/>
  <c r="K79"/>
  <c r="K78" s="1"/>
  <c r="M79"/>
  <c r="M78" s="1"/>
  <c r="O79"/>
  <c r="O78" s="1"/>
  <c r="Q79"/>
  <c r="V79"/>
  <c r="G81"/>
  <c r="I81"/>
  <c r="K81"/>
  <c r="M81"/>
  <c r="O81"/>
  <c r="Q81"/>
  <c r="Q78" s="1"/>
  <c r="V81"/>
  <c r="G83"/>
  <c r="I83"/>
  <c r="K83"/>
  <c r="M83"/>
  <c r="O83"/>
  <c r="Q83"/>
  <c r="V83"/>
  <c r="V78" s="1"/>
  <c r="O85"/>
  <c r="G86"/>
  <c r="M86" s="1"/>
  <c r="I86"/>
  <c r="K86"/>
  <c r="O86"/>
  <c r="Q86"/>
  <c r="Q85" s="1"/>
  <c r="V86"/>
  <c r="V85" s="1"/>
  <c r="G87"/>
  <c r="M87" s="1"/>
  <c r="I87"/>
  <c r="I85" s="1"/>
  <c r="K87"/>
  <c r="O87"/>
  <c r="Q87"/>
  <c r="V87"/>
  <c r="G88"/>
  <c r="M88" s="1"/>
  <c r="I88"/>
  <c r="K88"/>
  <c r="K85" s="1"/>
  <c r="O88"/>
  <c r="Q88"/>
  <c r="V88"/>
  <c r="G90"/>
  <c r="Q90"/>
  <c r="V90"/>
  <c r="G91"/>
  <c r="I91"/>
  <c r="I90" s="1"/>
  <c r="K91"/>
  <c r="K90" s="1"/>
  <c r="M91"/>
  <c r="M90" s="1"/>
  <c r="O91"/>
  <c r="O90" s="1"/>
  <c r="Q91"/>
  <c r="V91"/>
  <c r="I95"/>
  <c r="K95"/>
  <c r="G96"/>
  <c r="I96"/>
  <c r="K96"/>
  <c r="M96"/>
  <c r="O96"/>
  <c r="O95" s="1"/>
  <c r="Q96"/>
  <c r="Q95" s="1"/>
  <c r="V96"/>
  <c r="V95" s="1"/>
  <c r="G97"/>
  <c r="I97"/>
  <c r="K97"/>
  <c r="M97"/>
  <c r="O97"/>
  <c r="Q97"/>
  <c r="V97"/>
  <c r="G98"/>
  <c r="G95" s="1"/>
  <c r="I98"/>
  <c r="K98"/>
  <c r="O98"/>
  <c r="Q98"/>
  <c r="V98"/>
  <c r="V99"/>
  <c r="G100"/>
  <c r="M100" s="1"/>
  <c r="I100"/>
  <c r="I99" s="1"/>
  <c r="K100"/>
  <c r="K99" s="1"/>
  <c r="O100"/>
  <c r="Q100"/>
  <c r="V100"/>
  <c r="G101"/>
  <c r="M101" s="1"/>
  <c r="I101"/>
  <c r="K101"/>
  <c r="O101"/>
  <c r="Q101"/>
  <c r="V101"/>
  <c r="G102"/>
  <c r="I102"/>
  <c r="K102"/>
  <c r="M102"/>
  <c r="O102"/>
  <c r="O99" s="1"/>
  <c r="Q102"/>
  <c r="V102"/>
  <c r="G104"/>
  <c r="I104"/>
  <c r="K104"/>
  <c r="M104"/>
  <c r="O104"/>
  <c r="Q104"/>
  <c r="Q99" s="1"/>
  <c r="V104"/>
  <c r="G105"/>
  <c r="I105"/>
  <c r="K105"/>
  <c r="M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AF109"/>
  <c r="G143" i="12"/>
  <c r="BA33"/>
  <c r="G9"/>
  <c r="G8" s="1"/>
  <c r="I9"/>
  <c r="I8" s="1"/>
  <c r="K9"/>
  <c r="K8" s="1"/>
  <c r="O9"/>
  <c r="O8" s="1"/>
  <c r="Q9"/>
  <c r="Q8" s="1"/>
  <c r="V9"/>
  <c r="V8" s="1"/>
  <c r="G12"/>
  <c r="I12"/>
  <c r="K12"/>
  <c r="K11" s="1"/>
  <c r="M12"/>
  <c r="O12"/>
  <c r="O11" s="1"/>
  <c r="Q12"/>
  <c r="Q11" s="1"/>
  <c r="V12"/>
  <c r="V11" s="1"/>
  <c r="G16"/>
  <c r="I16"/>
  <c r="K16"/>
  <c r="M16"/>
  <c r="O16"/>
  <c r="Q16"/>
  <c r="V16"/>
  <c r="G19"/>
  <c r="I19"/>
  <c r="K19"/>
  <c r="M19"/>
  <c r="O19"/>
  <c r="Q19"/>
  <c r="V19"/>
  <c r="G20"/>
  <c r="G11" s="1"/>
  <c r="I20"/>
  <c r="K20"/>
  <c r="O20"/>
  <c r="Q20"/>
  <c r="V20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I11" s="1"/>
  <c r="K25"/>
  <c r="M25"/>
  <c r="O25"/>
  <c r="Q25"/>
  <c r="V25"/>
  <c r="G26"/>
  <c r="K26"/>
  <c r="G27"/>
  <c r="I27"/>
  <c r="I26" s="1"/>
  <c r="K27"/>
  <c r="M27"/>
  <c r="M26" s="1"/>
  <c r="O27"/>
  <c r="O26" s="1"/>
  <c r="Q27"/>
  <c r="Q26" s="1"/>
  <c r="V27"/>
  <c r="V26" s="1"/>
  <c r="G29"/>
  <c r="I29"/>
  <c r="K29"/>
  <c r="M29"/>
  <c r="O29"/>
  <c r="Q29"/>
  <c r="V29"/>
  <c r="Q35"/>
  <c r="G36"/>
  <c r="G35" s="1"/>
  <c r="I36"/>
  <c r="I35" s="1"/>
  <c r="K36"/>
  <c r="K35" s="1"/>
  <c r="O36"/>
  <c r="O35" s="1"/>
  <c r="Q36"/>
  <c r="V36"/>
  <c r="V35" s="1"/>
  <c r="G39"/>
  <c r="M39" s="1"/>
  <c r="I39"/>
  <c r="K39"/>
  <c r="O39"/>
  <c r="Q39"/>
  <c r="V39"/>
  <c r="G41"/>
  <c r="M41" s="1"/>
  <c r="I41"/>
  <c r="K41"/>
  <c r="O41"/>
  <c r="Q41"/>
  <c r="V41"/>
  <c r="G44"/>
  <c r="I44"/>
  <c r="G45"/>
  <c r="I45"/>
  <c r="K45"/>
  <c r="K44" s="1"/>
  <c r="M45"/>
  <c r="M44" s="1"/>
  <c r="O45"/>
  <c r="O44" s="1"/>
  <c r="Q45"/>
  <c r="Q44" s="1"/>
  <c r="V45"/>
  <c r="V44" s="1"/>
  <c r="I47"/>
  <c r="K47"/>
  <c r="G48"/>
  <c r="I48"/>
  <c r="K48"/>
  <c r="M48"/>
  <c r="O48"/>
  <c r="O47" s="1"/>
  <c r="Q48"/>
  <c r="Q47" s="1"/>
  <c r="V48"/>
  <c r="V47" s="1"/>
  <c r="G51"/>
  <c r="M51" s="1"/>
  <c r="M47" s="1"/>
  <c r="I51"/>
  <c r="K51"/>
  <c r="O51"/>
  <c r="Q51"/>
  <c r="V51"/>
  <c r="V53"/>
  <c r="G54"/>
  <c r="G53" s="1"/>
  <c r="I54"/>
  <c r="I53" s="1"/>
  <c r="K54"/>
  <c r="K53" s="1"/>
  <c r="O54"/>
  <c r="Q54"/>
  <c r="V54"/>
  <c r="G56"/>
  <c r="M56" s="1"/>
  <c r="I56"/>
  <c r="K56"/>
  <c r="O56"/>
  <c r="Q56"/>
  <c r="V56"/>
  <c r="G58"/>
  <c r="I58"/>
  <c r="K58"/>
  <c r="M58"/>
  <c r="O58"/>
  <c r="O53" s="1"/>
  <c r="Q58"/>
  <c r="V58"/>
  <c r="G62"/>
  <c r="I62"/>
  <c r="K62"/>
  <c r="M62"/>
  <c r="O62"/>
  <c r="Q62"/>
  <c r="Q53" s="1"/>
  <c r="V62"/>
  <c r="G65"/>
  <c r="I65"/>
  <c r="K65"/>
  <c r="M65"/>
  <c r="O65"/>
  <c r="Q65"/>
  <c r="V65"/>
  <c r="O67"/>
  <c r="G68"/>
  <c r="M68" s="1"/>
  <c r="M67" s="1"/>
  <c r="I68"/>
  <c r="I67" s="1"/>
  <c r="K68"/>
  <c r="O68"/>
  <c r="Q68"/>
  <c r="Q67" s="1"/>
  <c r="V68"/>
  <c r="V67" s="1"/>
  <c r="G71"/>
  <c r="M71" s="1"/>
  <c r="I71"/>
  <c r="K71"/>
  <c r="K67" s="1"/>
  <c r="O71"/>
  <c r="Q71"/>
  <c r="V71"/>
  <c r="G74"/>
  <c r="M74" s="1"/>
  <c r="I74"/>
  <c r="K74"/>
  <c r="O74"/>
  <c r="Q74"/>
  <c r="V74"/>
  <c r="G76"/>
  <c r="G77"/>
  <c r="I77"/>
  <c r="I76" s="1"/>
  <c r="K77"/>
  <c r="K76" s="1"/>
  <c r="M77"/>
  <c r="O77"/>
  <c r="O76" s="1"/>
  <c r="Q77"/>
  <c r="Q76" s="1"/>
  <c r="V77"/>
  <c r="G81"/>
  <c r="I81"/>
  <c r="K81"/>
  <c r="M81"/>
  <c r="O81"/>
  <c r="Q81"/>
  <c r="V81"/>
  <c r="V76" s="1"/>
  <c r="G82"/>
  <c r="I82"/>
  <c r="K82"/>
  <c r="M82"/>
  <c r="O82"/>
  <c r="Q82"/>
  <c r="V82"/>
  <c r="G84"/>
  <c r="I84"/>
  <c r="K84"/>
  <c r="M84"/>
  <c r="O84"/>
  <c r="Q84"/>
  <c r="V84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2"/>
  <c r="I92"/>
  <c r="K92"/>
  <c r="M92"/>
  <c r="O92"/>
  <c r="Q92"/>
  <c r="V92"/>
  <c r="G94"/>
  <c r="I94"/>
  <c r="K94"/>
  <c r="M94"/>
  <c r="O94"/>
  <c r="Q94"/>
  <c r="V94"/>
  <c r="G95"/>
  <c r="I95"/>
  <c r="K95"/>
  <c r="M95"/>
  <c r="O95"/>
  <c r="Q95"/>
  <c r="V95"/>
  <c r="G97"/>
  <c r="I97"/>
  <c r="K97"/>
  <c r="M97"/>
  <c r="O97"/>
  <c r="Q97"/>
  <c r="V97"/>
  <c r="G100"/>
  <c r="M100" s="1"/>
  <c r="I100"/>
  <c r="K100"/>
  <c r="O100"/>
  <c r="Q100"/>
  <c r="V100"/>
  <c r="G101"/>
  <c r="M101" s="1"/>
  <c r="I101"/>
  <c r="K101"/>
  <c r="O101"/>
  <c r="Q101"/>
  <c r="V101"/>
  <c r="V103"/>
  <c r="G104"/>
  <c r="G103" s="1"/>
  <c r="I104"/>
  <c r="I103" s="1"/>
  <c r="K104"/>
  <c r="K103" s="1"/>
  <c r="O104"/>
  <c r="O103" s="1"/>
  <c r="Q104"/>
  <c r="V104"/>
  <c r="G106"/>
  <c r="I106"/>
  <c r="K106"/>
  <c r="M106"/>
  <c r="O106"/>
  <c r="Q106"/>
  <c r="Q103" s="1"/>
  <c r="V106"/>
  <c r="G108"/>
  <c r="I108"/>
  <c r="K108"/>
  <c r="M108"/>
  <c r="O108"/>
  <c r="Q108"/>
  <c r="V108"/>
  <c r="K110"/>
  <c r="G111"/>
  <c r="G110" s="1"/>
  <c r="I111"/>
  <c r="K111"/>
  <c r="M111"/>
  <c r="O111"/>
  <c r="O110" s="1"/>
  <c r="Q111"/>
  <c r="Q110" s="1"/>
  <c r="V111"/>
  <c r="V110" s="1"/>
  <c r="G112"/>
  <c r="M112" s="1"/>
  <c r="I112"/>
  <c r="I110" s="1"/>
  <c r="K112"/>
  <c r="O112"/>
  <c r="Q112"/>
  <c r="V112"/>
  <c r="G113"/>
  <c r="M113" s="1"/>
  <c r="I113"/>
  <c r="K113"/>
  <c r="O113"/>
  <c r="Q113"/>
  <c r="V113"/>
  <c r="G116"/>
  <c r="M116" s="1"/>
  <c r="M115" s="1"/>
  <c r="I116"/>
  <c r="I115" s="1"/>
  <c r="K116"/>
  <c r="K115" s="1"/>
  <c r="O116"/>
  <c r="O115" s="1"/>
  <c r="Q116"/>
  <c r="V116"/>
  <c r="G122"/>
  <c r="I122"/>
  <c r="K122"/>
  <c r="M122"/>
  <c r="O122"/>
  <c r="Q122"/>
  <c r="Q115" s="1"/>
  <c r="V122"/>
  <c r="G124"/>
  <c r="I124"/>
  <c r="K124"/>
  <c r="M124"/>
  <c r="O124"/>
  <c r="Q124"/>
  <c r="V124"/>
  <c r="G127"/>
  <c r="I127"/>
  <c r="K127"/>
  <c r="M127"/>
  <c r="O127"/>
  <c r="Q127"/>
  <c r="V127"/>
  <c r="V115" s="1"/>
  <c r="O128"/>
  <c r="G129"/>
  <c r="M129" s="1"/>
  <c r="I129"/>
  <c r="I128" s="1"/>
  <c r="K129"/>
  <c r="O129"/>
  <c r="Q129"/>
  <c r="Q128" s="1"/>
  <c r="V129"/>
  <c r="V128" s="1"/>
  <c r="G131"/>
  <c r="M131" s="1"/>
  <c r="I131"/>
  <c r="K131"/>
  <c r="K128" s="1"/>
  <c r="O131"/>
  <c r="Q131"/>
  <c r="V131"/>
  <c r="G132"/>
  <c r="M132" s="1"/>
  <c r="I132"/>
  <c r="K132"/>
  <c r="O132"/>
  <c r="Q132"/>
  <c r="V132"/>
  <c r="G133"/>
  <c r="G134"/>
  <c r="I134"/>
  <c r="I133" s="1"/>
  <c r="K134"/>
  <c r="K133" s="1"/>
  <c r="M134"/>
  <c r="O134"/>
  <c r="O133" s="1"/>
  <c r="Q134"/>
  <c r="Q133" s="1"/>
  <c r="V134"/>
  <c r="G135"/>
  <c r="I135"/>
  <c r="K135"/>
  <c r="M135"/>
  <c r="O135"/>
  <c r="Q135"/>
  <c r="V135"/>
  <c r="V133" s="1"/>
  <c r="G136"/>
  <c r="I136"/>
  <c r="K136"/>
  <c r="M136"/>
  <c r="O136"/>
  <c r="Q136"/>
  <c r="V136"/>
  <c r="G138"/>
  <c r="I138"/>
  <c r="K138"/>
  <c r="M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AE143"/>
  <c r="AF143"/>
  <c r="I20" i="1"/>
  <c r="I19"/>
  <c r="I18"/>
  <c r="G46"/>
  <c r="G25" s="1"/>
  <c r="H46"/>
  <c r="I17" l="1"/>
  <c r="I76"/>
  <c r="J71" s="1"/>
  <c r="I16"/>
  <c r="I21" s="1"/>
  <c r="I45"/>
  <c r="I44"/>
  <c r="I42"/>
  <c r="I41"/>
  <c r="I39"/>
  <c r="I46" s="1"/>
  <c r="J43" s="1"/>
  <c r="F46"/>
  <c r="G23" s="1"/>
  <c r="M8" i="15"/>
  <c r="AE20"/>
  <c r="M46" i="14"/>
  <c r="M39"/>
  <c r="M12"/>
  <c r="M27"/>
  <c r="G36"/>
  <c r="G33"/>
  <c r="G39"/>
  <c r="M20"/>
  <c r="M12" i="13"/>
  <c r="M69"/>
  <c r="M95"/>
  <c r="M85"/>
  <c r="M36"/>
  <c r="M99"/>
  <c r="G8"/>
  <c r="G99"/>
  <c r="G85"/>
  <c r="G69"/>
  <c r="M56"/>
  <c r="M55" s="1"/>
  <c r="G36"/>
  <c r="M9"/>
  <c r="M8" s="1"/>
  <c r="G49"/>
  <c r="M98"/>
  <c r="M21"/>
  <c r="M11" i="12"/>
  <c r="M133"/>
  <c r="M128"/>
  <c r="M110"/>
  <c r="M76"/>
  <c r="G128"/>
  <c r="G67"/>
  <c r="M54"/>
  <c r="M53" s="1"/>
  <c r="M104"/>
  <c r="M103" s="1"/>
  <c r="M9"/>
  <c r="M8" s="1"/>
  <c r="G47"/>
  <c r="M36"/>
  <c r="M35" s="1"/>
  <c r="G115"/>
  <c r="M20"/>
  <c r="J28" i="1"/>
  <c r="J26"/>
  <c r="G38"/>
  <c r="F38"/>
  <c r="J23"/>
  <c r="J24"/>
  <c r="J25"/>
  <c r="J27"/>
  <c r="E24"/>
  <c r="G24"/>
  <c r="E26"/>
  <c r="G26"/>
  <c r="J74" l="1"/>
  <c r="J62"/>
  <c r="J70"/>
  <c r="J69"/>
  <c r="J60"/>
  <c r="J65"/>
  <c r="J72"/>
  <c r="J67"/>
  <c r="J61"/>
  <c r="J68"/>
  <c r="J64"/>
  <c r="J73"/>
  <c r="J59"/>
  <c r="J75"/>
  <c r="J63"/>
  <c r="J66"/>
  <c r="J45"/>
  <c r="J44"/>
  <c r="J42"/>
  <c r="J39"/>
  <c r="J46" s="1"/>
  <c r="J41"/>
  <c r="A27"/>
  <c r="J76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<sst xmlns="http://schemas.openxmlformats.org/spreadsheetml/2006/main" count="1740" uniqueCount="424">
  <si>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</si>
  <si>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</si>
  <si>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</si>
  <si>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</si>
  <si>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</si>
  <si>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</si>
  <si>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</si>
  <si>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</si>
  <si>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</si>
  <si>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</si>
  <si>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</si>
  <si>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</si>
  <si>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</si>
  <si>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</si>
  <si>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</si>
  <si>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</si>
  <si>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</si>
  <si>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</si>
  <si>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</si>
  <si>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</si>
  <si>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</si>
  <si>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</si>
  <si>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</si>
  <si>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</si>
  <si>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</si>
  <si>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</si>
  <si>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</si>
  <si>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</si>
  <si>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</si>
  <si>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</si>
  <si>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</si>
  <si>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</si>
  <si>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</si>
  <si>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</si>
  <si>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</si>
  <si>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</si>
  <si>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</si>
  <si>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</si>
  <si>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</si>
  <si>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</si>
  <si>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</si>
  <si>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</si>
  <si>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</si>
  <si>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JP004/2022</t>
  </si>
  <si>
    <t>Bytový dům Albrechtická 100 a,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</si>
  <si>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</si>
  <si>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</si>
  <si>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</si>
  <si>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</si>
  <si>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</si>
  <si>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</si>
  <si>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</si>
  <si>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</si>
  <si>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SO01</t>
  </si>
  <si>
    <t>Výměna oken</t>
  </si>
  <si>
    <t>A</t>
  </si>
  <si>
    <t>Stavební rozpočet - Uliční strana</t>
  </si>
  <si>
    <t>B</t>
  </si>
  <si>
    <t>Stavební rozpočet - Dvorní strana</t>
  </si>
  <si>
    <t>C</t>
  </si>
  <si>
    <t>Nátěr střechy</t>
  </si>
  <si>
    <t>D</t>
  </si>
  <si>
    <t>VRN</t>
  </si>
  <si>
    <t>Celkem za stavbu</t>
  </si>
  <si>
    <t>CZK</t>
  </si>
  <si>
    <t>#POPS</t>
  </si>
  <si>
    <t>Popis stavby: JP004/2022 - Bytový dům Albrechtická 100 a, Krnov</t>
  </si>
  <si>
    <t>#POPO</t>
  </si>
  <si>
    <t>Popis objektu: SO01 - Výměna oken</t>
  </si>
  <si>
    <t>#POPR</t>
  </si>
  <si>
    <t>Popis rozpočtu: A - Stavební rozpočet - Uliční strana</t>
  </si>
  <si>
    <t>Popis rozpočtu: B - Stavební rozpočet - Dvorní strana</t>
  </si>
  <si>
    <t>Popis rozpočtu: C - Nátěr střechy</t>
  </si>
  <si>
    <t>Popis rozpočtu: D - VRN</t>
  </si>
  <si>
    <t>Rekapitulace dílů</t>
  </si>
  <si>
    <t>Typ dílu</t>
  </si>
  <si>
    <t>2</t>
  </si>
  <si>
    <t>Základy a zvláštní zakládání</t>
  </si>
  <si>
    <t>4</t>
  </si>
  <si>
    <t>Vodorovné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</si>
  <si>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</si>
  <si>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</si>
  <si>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</si>
  <si>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</si>
  <si>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</si>
  <si>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</si>
  <si>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</si>
  <si>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</si>
  <si>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</si>
  <si>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</si>
  <si>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</si>
  <si>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</si>
  <si>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</si>
  <si>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</si>
  <si>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</si>
  <si>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</si>
  <si>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</si>
  <si>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</si>
  <si>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</si>
  <si>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</si>
  <si>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</si>
  <si>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</si>
  <si>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</si>
  <si>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</si>
  <si>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</si>
  <si>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</si>
  <si>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</si>
  <si>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</si>
  <si>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</si>
  <si>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</si>
  <si>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</si>
  <si>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</si>
  <si>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</si>
  <si>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</si>
  <si>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</si>
  <si>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</si>
  <si>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</si>
  <si>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</si>
  <si>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</si>
  <si>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</si>
  <si>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</si>
  <si>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</si>
  <si>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</si>
  <si>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</si>
  <si>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</si>
  <si>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</si>
  <si>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</si>
  <si>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</si>
  <si>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</si>
  <si>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</si>
  <si>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</si>
  <si>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</si>
  <si>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</si>
  <si>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</si>
  <si>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</si>
  <si>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</si>
  <si>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</si>
  <si>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</si>
  <si>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</si>
  <si>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416021122R00</t>
  </si>
  <si>
    <t>Podhledy na kovové konstrukci opláštěné deskami sádrokartonovými nosná konstrukce z profilů CD s přímým uchycením 1x deska, tloušťky 12,5 mm, protipožární, bez izolace</t>
  </si>
  <si>
    <t>m2</t>
  </si>
  <si>
    <t>801-1</t>
  </si>
  <si>
    <t>RTS 24/ I</t>
  </si>
  <si>
    <t>RTS 22/ I</t>
  </si>
  <si>
    <t>Práce</t>
  </si>
  <si>
    <t>POL1_</t>
  </si>
  <si>
    <t>s úpravou rohů, koutů a hran konstrukcí, přebroušení a tmelení spár,</t>
  </si>
  <si>
    <t>POP</t>
  </si>
  <si>
    <t>941941042R00</t>
  </si>
  <si>
    <t>Montáž lešení lehkého pracovního řadového s podlahami šířky od 1,00 do 1,20 m, výšky přes 10 do 30 m</t>
  </si>
  <si>
    <t>800-3</t>
  </si>
  <si>
    <t>RTS 21/ II</t>
  </si>
  <si>
    <t>včetně kotvení</t>
  </si>
  <si>
    <t>SPI</t>
  </si>
  <si>
    <t>Včetně kotvení lešení.</t>
  </si>
  <si>
    <t>uliční strana : 48,00*13,00</t>
  </si>
  <si>
    <t>VV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</si>
  <si>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</si>
  <si>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</si>
  <si>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624,00*2</t>
  </si>
  <si>
    <t>941941842R00</t>
  </si>
  <si>
    <t>Demontáž lešení lehkého řadového s podlahami šířky přes 1 do 1,2 m, výšky přes 10 do 30 m</t>
  </si>
  <si>
    <t>941955001R00</t>
  </si>
  <si>
    <t>Lešení lehké pracovní pomocné pomocné, o výšce lešeňové podlahy do 1,2 m</t>
  </si>
  <si>
    <t>15*2,00*1,00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</si>
  <si>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</si>
  <si>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</si>
  <si>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</si>
  <si>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</si>
  <si>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</si>
  <si>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</si>
  <si>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942991121R00</t>
  </si>
  <si>
    <t>Pronájem stavebního výtahu GEDA</t>
  </si>
  <si>
    <t>kpl</t>
  </si>
  <si>
    <t>Vlastní</t>
  </si>
  <si>
    <t>Indiv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</si>
  <si>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</si>
  <si>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</si>
  <si>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15*15,00</t>
  </si>
  <si>
    <t>954312201R00</t>
  </si>
  <si>
    <t>Obklady konstrukcí sádrokartonovými deskami opláštění vodorovných konstrukcí dvoustranné od 200x200 mm do 500x500 mm, deskami standard tl. 12,5 mm</t>
  </si>
  <si>
    <t>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</si>
  <si>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</si>
  <si>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</si>
  <si>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</si>
  <si>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ostění střešních oken : ((1,14+1,40)*2*7+(0,94*1,40)*2*8)</t>
  </si>
  <si>
    <t>968062245R00</t>
  </si>
  <si>
    <t>Vybourání dřevěných rámů oken jednoduchých, plochy do 2 m2</t>
  </si>
  <si>
    <t>801-3</t>
  </si>
  <si>
    <t>včetně pomocného lešení o výšce podlahy do 1900 mm a pro zatížení do 1,5 kPa  (150 kg/m2),</t>
  </si>
  <si>
    <t>střešní okna : 7*1,14*1,40+8*0,94*1,40</t>
  </si>
  <si>
    <t>963016198KR1</t>
  </si>
  <si>
    <t>Zaříznutí SDK hrany lemování otvorů</t>
  </si>
  <si>
    <t>((1,14+1,40)*2*7+(0,94+1,40)*2*8)</t>
  </si>
  <si>
    <t>963016199R00</t>
  </si>
  <si>
    <t>DMTZ podhledu či ostění SDK, kovová kce., 1xoplášť.12,5 mm</t>
  </si>
  <si>
    <t>demontáž ostění oken : ((1,14+1,40)*2*7+(0,94+1,40)*2*8)*0,45</t>
  </si>
  <si>
    <t>demontáž podhledu šikmin : 45,00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</si>
  <si>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</si>
  <si>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</si>
  <si>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</si>
  <si>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801-4</t>
  </si>
  <si>
    <t>Přesun hmot</t>
  </si>
  <si>
    <t>POL7_</t>
  </si>
  <si>
    <t>oborů 801, 803, 811 a 812</t>
  </si>
  <si>
    <t>711130101R00</t>
  </si>
  <si>
    <t>Odstranění izolace proti vodě - pásy na sucho vodorovné, 1 vrstva</t>
  </si>
  <si>
    <t>800-711</t>
  </si>
  <si>
    <t xml:space="preserve">demontáž podkladní lepenky : </t>
  </si>
  <si>
    <t>uliční strana : 48,0*2,80-7*1,14*1,4-8*0,94*1,4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</si>
  <si>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</si>
  <si>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</si>
  <si>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</si>
  <si>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</si>
  <si>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</si>
  <si>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</si>
  <si>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izolace špalet : ((1,14+1,40)*2*7+(0,94+1,40)*2*8)*0,40</t>
  </si>
  <si>
    <t>713111121RT2</t>
  </si>
  <si>
    <t>Montáž tepelné izolace stropů rovných, spodem, uchycení drátem, dvouvrstvá</t>
  </si>
  <si>
    <t>předpokládané množství : 45,00</t>
  </si>
  <si>
    <t>713111229KR1</t>
  </si>
  <si>
    <t>Montáž parozábrany, zavěšené podhl., přelep. spojů, včetně dodávky parozábrany</t>
  </si>
  <si>
    <t>včetně dodávky fólie a spojovacích prostředků.</t>
  </si>
  <si>
    <t>podhled : 45,00</t>
  </si>
  <si>
    <t>izolace špalet : ((1,14+1,40)*2*7+(0,94*1,40)*2*8)*0,40</t>
  </si>
  <si>
    <t>6315137999</t>
  </si>
  <si>
    <t>Tepelná izolace z minerální plsti</t>
  </si>
  <si>
    <t>m3</t>
  </si>
  <si>
    <t>Specifikace</t>
  </si>
  <si>
    <t>POL3_</t>
  </si>
  <si>
    <t>podhled : 45,00*0,26*1,05</t>
  </si>
  <si>
    <t>izolace špalet : ((1,14+1,40)*2*7+(0,94+1,40)*2*8)*0,40*0,05*1,05</t>
  </si>
  <si>
    <t>998713202R00</t>
  </si>
  <si>
    <t>Přesun hmot pro izolace tepelné v objektech výšky do 12 m</t>
  </si>
  <si>
    <t>50 m vodorovně</t>
  </si>
  <si>
    <t>762341210RT2</t>
  </si>
  <si>
    <t>Montáž bednění střech rovných o sklonu do 60° z prken hrubých na sraz tloušťky do 32 mm včetně vyřezání otvorů , včetně dodávky prken tloušťky 24 mm</t>
  </si>
  <si>
    <t>800-762</t>
  </si>
  <si>
    <t xml:space="preserve">25% plochy : </t>
  </si>
  <si>
    <t>uliční strana : (48,0*2,80-7*1,14*1,4-8*0,94*1,4)*0,25</t>
  </si>
  <si>
    <t>762341921R00</t>
  </si>
  <si>
    <t>Bednění a laťování střech vyřezání jednotlivých otvorů bez rozebrání krytiny  v bednění z prken tloušťky do 32 mm, plocha otvoru do 1 m2</t>
  </si>
  <si>
    <t>998762202R00</t>
  </si>
  <si>
    <t>Přesun hmot pro konstrukce tesařské v objektech výšky do 12 m</t>
  </si>
  <si>
    <t>764222420R00</t>
  </si>
  <si>
    <t xml:space="preserve">Oplechování říms a okapů z titanzinkového plechu výroba a montáž oplechování, včetně zhotovení rohů, spojů a dilatací  okapů na střechách s tvrdou krytinou, rš 330 mm,  </t>
  </si>
  <si>
    <t>800-764</t>
  </si>
  <si>
    <t>včetně spojovacích prostředků.</t>
  </si>
  <si>
    <t>okap : 48,00</t>
  </si>
  <si>
    <t>změna sklonu : 48,00</t>
  </si>
  <si>
    <t>764252494R00</t>
  </si>
  <si>
    <t>Žlaby z titanzinkového plechu montáž, včetně spojovacích prostředků  žlabů a příslušenství  čel žlabů Ti-Zn půlkruhových</t>
  </si>
  <si>
    <t>kus</t>
  </si>
  <si>
    <t>764294420R00</t>
  </si>
  <si>
    <t xml:space="preserve">Ostatní střešní prvky z titanzinkového plechu dodávka a montáž   podkladního pásu, rš 200 mm,  </t>
  </si>
  <si>
    <t>764323820R00</t>
  </si>
  <si>
    <t xml:space="preserve">Demontáž oplechování okapů na střechách s živičnou (fóliovou) krytinou, rš 250 mm,  </t>
  </si>
  <si>
    <t>764351836R00</t>
  </si>
  <si>
    <t>Demontáž žlabů háků,  , sklonu do 30°</t>
  </si>
  <si>
    <t>764352810R00</t>
  </si>
  <si>
    <t>Demontáž žlabů podokapních půlkruhových rovných, rš 330 mm, sklonu do 30°</t>
  </si>
  <si>
    <t>764359810R00</t>
  </si>
  <si>
    <t>Demontáž žlabů kotlíku kónického,  , sklonu do 30°</t>
  </si>
  <si>
    <t>764454802R00</t>
  </si>
  <si>
    <t>Demontáž odpadních trub nebo součástí trub kruhových , o průměru 120 mm</t>
  </si>
  <si>
    <t>2*2,00</t>
  </si>
  <si>
    <t>764252604KR1</t>
  </si>
  <si>
    <t>Žlab podokapní půlkulatý TiZn rš. 333 mm</t>
  </si>
  <si>
    <t>včetně dilatace a spojovacích prostředků.</t>
  </si>
  <si>
    <t>764259614KR1</t>
  </si>
  <si>
    <t>Kotlík závěsný TiZn půlkulatý, 330/80 mm</t>
  </si>
  <si>
    <t>764339830KR1</t>
  </si>
  <si>
    <t>Demontáž lemování oken v ploše, hl. kryt, do 30°</t>
  </si>
  <si>
    <t>764551604KR1</t>
  </si>
  <si>
    <t>Svod z Ti Zn, kruhový, D 120 mm</t>
  </si>
  <si>
    <t>včetně objímek a spojovacího materiálu.</t>
  </si>
  <si>
    <t>553523022R</t>
  </si>
  <si>
    <t>čelo žlabu půlkruhového; pozink lakovaný; rš = 330 mm</t>
  </si>
  <si>
    <t>SPCM</t>
  </si>
  <si>
    <t>998764202R00</t>
  </si>
  <si>
    <t>Přesun hmot pro konstrukce klempířské v objektech výšky do 12 m</t>
  </si>
  <si>
    <t>765361810R00</t>
  </si>
  <si>
    <t>Demontáž šindelové krytiny do suti</t>
  </si>
  <si>
    <t>800-765</t>
  </si>
  <si>
    <t>765513199KR1</t>
  </si>
  <si>
    <t>Oprava krytiny ze živičného šindele okolo střešního okna včetně napojení a těsnění</t>
  </si>
  <si>
    <t>Dodávka a montáž krytiny, asfaltového pásu, tmele včetně spojovacích prostředků.</t>
  </si>
  <si>
    <t>998765202R00</t>
  </si>
  <si>
    <t>Přesun hmot pro krytiny tvrdé v objektech výšky do 12 m</t>
  </si>
  <si>
    <t>766999111KR1</t>
  </si>
  <si>
    <t>Dodávka a montáž střešního okna 1140x1400mm včetně lemování a doplňků viz. výpis střešních oken P1</t>
  </si>
  <si>
    <t>766999112KR1</t>
  </si>
  <si>
    <t>Dodávka a montáž střešního okna 940x1400mm včetně lemování a doplňků viz. výpis střešních oken P2</t>
  </si>
  <si>
    <t>998766202R00</t>
  </si>
  <si>
    <t>Přesun hmot pro konstrukce truhlářské v objektech výšky do 12 m</t>
  </si>
  <si>
    <t>800-766</t>
  </si>
  <si>
    <t>783521000R00</t>
  </si>
  <si>
    <t>Nátěry klempířských konstrukcí syntetické základní + jednonásobné</t>
  </si>
  <si>
    <t>800-783</t>
  </si>
  <si>
    <t>na vzduchu schnoucí</t>
  </si>
  <si>
    <t>okap : 48,00*0,25</t>
  </si>
  <si>
    <t>změna sklonu : 48,00*0,25</t>
  </si>
  <si>
    <t>svod : 2*2,00*3,14*0,12</t>
  </si>
  <si>
    <t>žlab : 48*3,14*0,12</t>
  </si>
  <si>
    <t>783522900R00</t>
  </si>
  <si>
    <t>Údržba nátěrů klempířských konstrukcí, syntetické dvojnásobné se základním nátěrem</t>
  </si>
  <si>
    <t>nátěr stávajících klempířských konstrukcí : 10,00</t>
  </si>
  <si>
    <t>783782205R00</t>
  </si>
  <si>
    <t>Nátěr tesařských konstrukcí ochranný fungicidní+ biocidní (proti plísním, houbám a hmyzu), dvojnásobný</t>
  </si>
  <si>
    <t>včetně montáže, dodávky a demontáže lešení.</t>
  </si>
  <si>
    <t>783521999KR1</t>
  </si>
  <si>
    <t>Očištění klempířských prvků</t>
  </si>
  <si>
    <t>784402801R00</t>
  </si>
  <si>
    <t>Odstranění maleb oškrabáním, v místnostech do 3,8 m</t>
  </si>
  <si>
    <t>800-784</t>
  </si>
  <si>
    <t>dotčené konstrukce výměnou oken : 120,00</t>
  </si>
  <si>
    <t>784111799KR1</t>
  </si>
  <si>
    <t>Penetrace podkladu nátěrem sádrokarton 1x</t>
  </si>
  <si>
    <t>784195119KR1</t>
  </si>
  <si>
    <t>Malba bílá, bez penetrace, 2 x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</si>
  <si>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</si>
  <si>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</si>
  <si>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</si>
  <si>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</si>
  <si>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</si>
  <si>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</si>
  <si>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</si>
  <si>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</si>
  <si>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</si>
  <si>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</si>
  <si>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</si>
  <si>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</si>
  <si>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</si>
  <si>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</si>
  <si>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</si>
  <si>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979990102R00</t>
  </si>
  <si>
    <t>Poplatek směsi betonu a cihel nad 30x30 cm</t>
  </si>
  <si>
    <t>RTS 20/ II</t>
  </si>
  <si>
    <t>SUM</t>
  </si>
  <si>
    <t>včetně:</t>
  </si>
  <si>
    <t>END</t>
  </si>
  <si>
    <t>podhled sdk odhadovaný rozsah : 10,00</t>
  </si>
  <si>
    <t>dvorní strana : 26,00*13,00</t>
  </si>
  <si>
    <t>Montáž lešení lehkého pracovního řadového s podlahami příplatek za každý další i započatý měsíc použití lešení_x000D_
 šířky od 1,00 do 1,20 m a výšky přes 10 do 30 m</t>
  </si>
  <si>
    <t>338,00*2</t>
  </si>
  <si>
    <t>(3+3)*2,00*1,00</t>
  </si>
  <si>
    <t>Montáž ochranné sítě příplatek k ceně za každý další i započatý měsíc použití ochranných sítí_x000D_
 z umělých vláken</t>
  </si>
  <si>
    <t>(3+3)*15,00</t>
  </si>
  <si>
    <t>ostění střešních oken : ((1,14+1,40)*2*3+(0,94+1,40)*2*3)</t>
  </si>
  <si>
    <t>3*1,14*1,40</t>
  </si>
  <si>
    <t>3*0,94*1,40</t>
  </si>
  <si>
    <t>(1,14+1,40)*2*3+(0,94+1,40)*2*3</t>
  </si>
  <si>
    <t>ostění střešních oken : ((1,14+1,40)*2*3+(0,94+1,40)*2*3)*0,45</t>
  </si>
  <si>
    <t xml:space="preserve">Přesun hmot pro opravy a údržbu objektů pro opravy a údržbu dosavadních objektů včetně vnějších plášťů_x000D_
 výšky do 25 m,  </t>
  </si>
  <si>
    <t>dvorní strana : 24,00</t>
  </si>
  <si>
    <t>ostění střešních oken : ((1,14+1,40)*2*3+(0,94+1,40)*2*3)*0,40</t>
  </si>
  <si>
    <t>ostění střešních oken : ((1,14+1,40)*2*3+(0,94+1,40)*2*3)*0,40*0,05*1,05</t>
  </si>
  <si>
    <t>podhled sdk odhadovaný rozsah : 10,00*0,26*1,05</t>
  </si>
  <si>
    <t>dvorní strana : 24,00*0,25</t>
  </si>
  <si>
    <t>Bednění a laťování střech vyřezání jednotlivých otvorů bez rozebrání krytiny_x000D_
 v bednění z prken tloušťky do 32 mm, plocha otvoru do 1 m2</t>
  </si>
  <si>
    <t>Nátěry tesařských konstrukcí ochranné fungicidní+ biocidní (proti plísním, houbám a hmyzu), dvojnásobný</t>
  </si>
  <si>
    <t>protihnilobné, protiplísňové proti ohni a škůdcům</t>
  </si>
  <si>
    <t>Poplatek za skládku směsi betonu a cihel nad 30x30 cm</t>
  </si>
  <si>
    <t>216904112R00</t>
  </si>
  <si>
    <t xml:space="preserve">Očištění ploch tlak. vodou nebo stlač. vzduchem očištění tlakovou vodou, zdiva stěn a rubu kleneb,  </t>
  </si>
  <si>
    <t>800-2</t>
  </si>
  <si>
    <t>stávající komínová hlava : 2,00</t>
  </si>
  <si>
    <t>stávající komíny : 10,00</t>
  </si>
  <si>
    <t>621477123R00</t>
  </si>
  <si>
    <t>Oprava vnějších hladkých omítek podhledů složitost fasády I.-II., množství opravované plochy 21 až 30%</t>
  </si>
  <si>
    <t>postřik vodou a jednovrstvé doplnění omítky</t>
  </si>
  <si>
    <t>622412224R00</t>
  </si>
  <si>
    <t>Nátěr vnějsích omítek stěn silikonový hydrofobní, složitost 3-4, odstín I</t>
  </si>
  <si>
    <t>Penetrace + 2 x krycí nátěr.</t>
  </si>
  <si>
    <t>včetně penetrace podkladu</t>
  </si>
  <si>
    <t>622472162R00</t>
  </si>
  <si>
    <t>Omítka vnější stěn z hotových maltových směsí silikonová z pastovité směsi_x000D_
 stupeň složitosti 1÷2, ručně</t>
  </si>
  <si>
    <t>kompletní omítkové souvrství</t>
  </si>
  <si>
    <t>602016199R00</t>
  </si>
  <si>
    <t>Penetrace hloubková stěn</t>
  </si>
  <si>
    <t>stávající komíny : 2*10,00</t>
  </si>
  <si>
    <t>622481219RT2</t>
  </si>
  <si>
    <t>Montáž výztužné sítě(perlinky)do stěrky-vněj.stěny, včetně výztužné sítě a stěrkového tmelu</t>
  </si>
  <si>
    <t>941999111KR1</t>
  </si>
  <si>
    <t>Pomocné lešení pro přístup na střechu a nátěr stožáru</t>
  </si>
  <si>
    <t>941999112KR1</t>
  </si>
  <si>
    <t>Pronájem plošiny včetně přistavení na stavbu</t>
  </si>
  <si>
    <t>hod</t>
  </si>
  <si>
    <t>978015241R00</t>
  </si>
  <si>
    <t>Otlučení omítek vápenných nebo vápenocementových vnějších s vyškrabáním spár, s očištěním zdiva_x000D_
 1. až 4. stupni složitosti, v rozsahu do 30 %</t>
  </si>
  <si>
    <t>764-HZS</t>
  </si>
  <si>
    <t>Hodinová zúčtovací sazba včetně materiálu - klempířské opravy</t>
  </si>
  <si>
    <t>998764999KR1</t>
  </si>
  <si>
    <t>Přesuny hmot pro práce na střeše</t>
  </si>
  <si>
    <t xml:space="preserve"> 783999111KR1</t>
  </si>
  <si>
    <t>Mechanické očištění klempířských výrobků</t>
  </si>
  <si>
    <t>783522909KR1</t>
  </si>
  <si>
    <t>Údržba nátěr doplňkových klemp. k-cí</t>
  </si>
  <si>
    <t>hlavice odvětrání, sněhové zachytače, závětrné lišty, stožár antény atd. : 25,00</t>
  </si>
  <si>
    <t>783904112R00</t>
  </si>
  <si>
    <t>Očištění tlakovou vodou klempířských výrobků</t>
  </si>
  <si>
    <t>783999111KR1</t>
  </si>
  <si>
    <t>Příplatek za práce ve výškách - lezecké úvazky</t>
  </si>
  <si>
    <t>VRN01</t>
  </si>
  <si>
    <t>Zpracování a odsouhlasení dílenské dokumentace</t>
  </si>
  <si>
    <t>VRN02</t>
  </si>
  <si>
    <t>Provozní vlivy - práce za provozu</t>
  </si>
  <si>
    <t>VRN03</t>
  </si>
  <si>
    <t>Opatření dle požadavků plánu BOZP</t>
  </si>
  <si>
    <t>VRN04</t>
  </si>
  <si>
    <t>Vzorkování zabudovávaných materiálů</t>
  </si>
  <si>
    <t>VRN05</t>
  </si>
  <si>
    <t>Zařízení staveniště - zřízení, odstranění, spotřeby energií, oplocení staveniště v rámci areálu</t>
  </si>
  <si>
    <t>VRN06</t>
  </si>
  <si>
    <t>Zakrývání nášlapných vrstev podlah (2 m pás pod okny)</t>
  </si>
  <si>
    <t>VRN07</t>
  </si>
  <si>
    <t>Ochranná opatření stávajících radiátorů pod střešními okny (obednění OSB deskami+geotextilie)</t>
  </si>
  <si>
    <t>VRN09</t>
  </si>
  <si>
    <t>Fotodokumentace stavby</t>
  </si>
  <si>
    <t>VRN11</t>
  </si>
  <si>
    <t>Předání dokladů</t>
  </si>
  <si>
    <t>VRN12</t>
  </si>
  <si>
    <t>Dokumentace skutečného provedení stavby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</si>
</sst>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856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9"/>
  <sheetViews>
    <sheetView showGridLines="0" tabSelected="1" topLeftCell="B12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SUMIF(F59:F75,A16,I59:I75)+SUMIF(F59:F75,"PSU",I59:I75)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SUMIF(F59:F75,A17,I59:I75)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SUMIF(F59:F75,A18,I59:I75)</f>
        <v>0</v>
      </c>
      <c r="J18" s="85"/>
    </row>
    <row r="19" spans="1:10" ht="23.25" customHeight="1">
      <c r="A19" s="199" t="s">
        <v>109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SUMIF(F59:F75,A19,I59:I75)</f>
        <v>0</v>
      </c>
      <c r="J19" s="85"/>
    </row>
    <row r="20" spans="1:10" ht="23.25" customHeight="1">
      <c r="A20" s="199" t="s">
        <v>110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SUMIF(F59:F75,A20,I59:I75)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'SO01 A Pol'!AE143+'SO01 B Pol'!AE109+'SO01 C Pol'!AE56+'SO01 D Pol'!AE20</f>
        <v>0</v>
      </c>
      <c r="G39" s="151">
        <f>'SO01 A Pol'!AF143+'SO01 B Pol'!AF109+'SO01 C Pol'!AF56+'SO01 D Pol'!AF20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'SO01 A Pol'!AE143+'SO01 B Pol'!AE109+'SO01 C Pol'!AE56+'SO01 D Pol'!AE20</f>
        <v>0</v>
      </c>
      <c r="G41" s="158">
        <f>'SO01 A Pol'!AF143+'SO01 B Pol'!AF109+'SO01 C Pol'!AF56+'SO01 D Pol'!AF20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'SO01 A Pol'!AE143</f>
        <v>0</v>
      </c>
      <c r="G42" s="152">
        <f>'SO01 A Pol'!AF143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3</v>
      </c>
      <c r="B43" s="161" t="s">
        <v>57</v>
      </c>
      <c r="C43" s="149" t="s">
        <v>58</v>
      </c>
      <c r="D43" s="149"/>
      <c r="E43" s="149"/>
      <c r="F43" s="162">
        <f>'SO01 B Pol'!AE109</f>
        <v>0</v>
      </c>
      <c r="G43" s="152">
        <f>'SO01 B Pol'!AF109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7">
        <v>3</v>
      </c>
      <c r="B44" s="161" t="s">
        <v>59</v>
      </c>
      <c r="C44" s="149" t="s">
        <v>60</v>
      </c>
      <c r="D44" s="149"/>
      <c r="E44" s="149"/>
      <c r="F44" s="162">
        <f>'SO01 C Pol'!AE56</f>
        <v>0</v>
      </c>
      <c r="G44" s="152">
        <f>'SO01 C Pol'!AF56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3</v>
      </c>
      <c r="B45" s="161" t="s">
        <v>61</v>
      </c>
      <c r="C45" s="149" t="s">
        <v>62</v>
      </c>
      <c r="D45" s="149"/>
      <c r="E45" s="149"/>
      <c r="F45" s="162">
        <f>'SO01 D Pol'!AE20</f>
        <v>0</v>
      </c>
      <c r="G45" s="152">
        <f>'SO01 D Pol'!AF20</f>
        <v>0</v>
      </c>
      <c r="H45" s="152"/>
      <c r="I45" s="153">
        <f>F45+G45+H45</f>
        <v>0</v>
      </c>
      <c r="J45" s="154" t="str">
        <f>IF(CenaCelkemVypocet=0,"",I45/CenaCelkemVypocet*100)</f>
        <v/>
      </c>
    </row>
    <row r="46" spans="1:10" ht="25.5" customHeight="1">
      <c r="A46" s="137"/>
      <c r="B46" s="163" t="s">
        <v>63</v>
      </c>
      <c r="C46" s="164"/>
      <c r="D46" s="164"/>
      <c r="E46" s="164"/>
      <c r="F46" s="165">
        <f>SUMIF(A39:A45,"=1",F39:F45)</f>
        <v>0</v>
      </c>
      <c r="G46" s="166">
        <f>SUMIF(A39:A45,"=1",G39:G45)</f>
        <v>0</v>
      </c>
      <c r="H46" s="166">
        <f>SUMIF(A39:A45,"=1",H39:H45)</f>
        <v>0</v>
      </c>
      <c r="I46" s="167">
        <f>SUMIF(A39:A45,"=1",I39:I45)</f>
        <v>0</v>
      </c>
      <c r="J46" s="168">
        <f>SUMIF(A39:A45,"=1",J39:J45)</f>
        <v>0</v>
      </c>
    </row>
    <row r="48" spans="1:10">
      <c r="A48" t="s">
        <v>65</v>
      </c>
      <c r="B48" t="s">
        <v>66</v>
      </c>
    </row>
    <row r="49" spans="1:10">
      <c r="A49" t="s">
        <v>67</v>
      </c>
      <c r="B49" t="s">
        <v>68</v>
      </c>
    </row>
    <row r="50" spans="1:10">
      <c r="A50" t="s">
        <v>69</v>
      </c>
      <c r="B50" t="s">
        <v>70</v>
      </c>
    </row>
    <row r="51" spans="1:10">
      <c r="A51" t="s">
        <v>69</v>
      </c>
      <c r="B51" t="s">
        <v>71</v>
      </c>
    </row>
    <row r="52" spans="1:10">
      <c r="A52" t="s">
        <v>69</v>
      </c>
      <c r="B52" t="s">
        <v>72</v>
      </c>
    </row>
    <row r="53" spans="1:10">
      <c r="A53" t="s">
        <v>69</v>
      </c>
      <c r="B53" t="s">
        <v>73</v>
      </c>
    </row>
    <row r="56" spans="1:10" ht="15.6">
      <c r="B56" s="179" t="s">
        <v>74</v>
      </c>
    </row>
    <row r="58" spans="1:10" ht="25.5" customHeight="1">
      <c r="A58" s="181"/>
      <c r="B58" s="184" t="s">
        <v>17</v>
      </c>
      <c r="C58" s="184" t="s">
        <v>5</v>
      </c>
      <c r="D58" s="185"/>
      <c r="E58" s="185"/>
      <c r="F58" s="186" t="s">
        <v>75</v>
      </c>
      <c r="G58" s="186"/>
      <c r="H58" s="186"/>
      <c r="I58" s="186" t="s">
        <v>29</v>
      </c>
      <c r="J58" s="186" t="s">
        <v>0</v>
      </c>
    </row>
    <row r="59" spans="1:10" ht="36.75" customHeight="1">
      <c r="A59" s="182"/>
      <c r="B59" s="187" t="s">
        <v>76</v>
      </c>
      <c r="C59" s="188" t="s">
        <v>77</v>
      </c>
      <c r="D59" s="189"/>
      <c r="E59" s="189"/>
      <c r="F59" s="195" t="s">
        <v>24</v>
      </c>
      <c r="G59" s="196"/>
      <c r="H59" s="196"/>
      <c r="I59" s="196">
        <f>'SO01 C Pol'!G8</f>
        <v>0</v>
      </c>
      <c r="J59" s="193" t="str">
        <f>IF(I76=0,"",I59/I76*100)</f>
        <v/>
      </c>
    </row>
    <row r="60" spans="1:10" ht="36.75" customHeight="1">
      <c r="A60" s="182"/>
      <c r="B60" s="187" t="s">
        <v>78</v>
      </c>
      <c r="C60" s="188" t="s">
        <v>79</v>
      </c>
      <c r="D60" s="189"/>
      <c r="E60" s="189"/>
      <c r="F60" s="195" t="s">
        <v>24</v>
      </c>
      <c r="G60" s="196"/>
      <c r="H60" s="196"/>
      <c r="I60" s="196">
        <f>'SO01 A Pol'!G8+'SO01 B Pol'!G8</f>
        <v>0</v>
      </c>
      <c r="J60" s="193" t="str">
        <f>IF(I76=0,"",I60/I76*100)</f>
        <v/>
      </c>
    </row>
    <row r="61" spans="1:10" ht="36.75" customHeight="1">
      <c r="A61" s="182"/>
      <c r="B61" s="187" t="s">
        <v>80</v>
      </c>
      <c r="C61" s="188" t="s">
        <v>81</v>
      </c>
      <c r="D61" s="189"/>
      <c r="E61" s="189"/>
      <c r="F61" s="195" t="s">
        <v>24</v>
      </c>
      <c r="G61" s="196"/>
      <c r="H61" s="196"/>
      <c r="I61" s="196">
        <f>'SO01 C Pol'!G12</f>
        <v>0</v>
      </c>
      <c r="J61" s="193" t="str">
        <f>IF(I76=0,"",I61/I76*100)</f>
        <v/>
      </c>
    </row>
    <row r="62" spans="1:10" ht="36.75" customHeight="1">
      <c r="A62" s="182"/>
      <c r="B62" s="187" t="s">
        <v>82</v>
      </c>
      <c r="C62" s="188" t="s">
        <v>83</v>
      </c>
      <c r="D62" s="189"/>
      <c r="E62" s="189"/>
      <c r="F62" s="195" t="s">
        <v>24</v>
      </c>
      <c r="G62" s="196"/>
      <c r="H62" s="196"/>
      <c r="I62" s="196">
        <f>'SO01 A Pol'!G11+'SO01 B Pol'!G12+'SO01 C Pol'!G27</f>
        <v>0</v>
      </c>
      <c r="J62" s="193" t="str">
        <f>IF(I76=0,"",I62/I76*100)</f>
        <v/>
      </c>
    </row>
    <row r="63" spans="1:10" ht="36.75" customHeight="1">
      <c r="A63" s="182"/>
      <c r="B63" s="187" t="s">
        <v>84</v>
      </c>
      <c r="C63" s="188" t="s">
        <v>85</v>
      </c>
      <c r="D63" s="189"/>
      <c r="E63" s="189"/>
      <c r="F63" s="195" t="s">
        <v>24</v>
      </c>
      <c r="G63" s="196"/>
      <c r="H63" s="196"/>
      <c r="I63" s="196">
        <f>'SO01 A Pol'!G26+'SO01 B Pol'!G27</f>
        <v>0</v>
      </c>
      <c r="J63" s="193" t="str">
        <f>IF(I76=0,"",I63/I76*100)</f>
        <v/>
      </c>
    </row>
    <row r="64" spans="1:10" ht="36.75" customHeight="1">
      <c r="A64" s="182"/>
      <c r="B64" s="187" t="s">
        <v>86</v>
      </c>
      <c r="C64" s="188" t="s">
        <v>87</v>
      </c>
      <c r="D64" s="189"/>
      <c r="E64" s="189"/>
      <c r="F64" s="195" t="s">
        <v>24</v>
      </c>
      <c r="G64" s="196"/>
      <c r="H64" s="196"/>
      <c r="I64" s="196">
        <f>'SO01 A Pol'!G35+'SO01 B Pol'!G36+'SO01 C Pol'!G30</f>
        <v>0</v>
      </c>
      <c r="J64" s="193" t="str">
        <f>IF(I76=0,"",I64/I76*100)</f>
        <v/>
      </c>
    </row>
    <row r="65" spans="1:10" ht="36.75" customHeight="1">
      <c r="A65" s="182"/>
      <c r="B65" s="187" t="s">
        <v>88</v>
      </c>
      <c r="C65" s="188" t="s">
        <v>89</v>
      </c>
      <c r="D65" s="189"/>
      <c r="E65" s="189"/>
      <c r="F65" s="195" t="s">
        <v>24</v>
      </c>
      <c r="G65" s="196"/>
      <c r="H65" s="196"/>
      <c r="I65" s="196">
        <f>'SO01 A Pol'!G44+'SO01 B Pol'!G46+'SO01 C Pol'!G33</f>
        <v>0</v>
      </c>
      <c r="J65" s="193" t="str">
        <f>IF(I76=0,"",I65/I76*100)</f>
        <v/>
      </c>
    </row>
    <row r="66" spans="1:10" ht="36.75" customHeight="1">
      <c r="A66" s="182"/>
      <c r="B66" s="187" t="s">
        <v>62</v>
      </c>
      <c r="C66" s="188" t="s">
        <v>62</v>
      </c>
      <c r="D66" s="189"/>
      <c r="E66" s="189"/>
      <c r="F66" s="195" t="s">
        <v>24</v>
      </c>
      <c r="G66" s="196"/>
      <c r="H66" s="196"/>
      <c r="I66" s="196">
        <f>'SO01 D Pol'!G8</f>
        <v>0</v>
      </c>
      <c r="J66" s="193" t="str">
        <f>IF(I76=0,"",I66/I76*100)</f>
        <v/>
      </c>
    </row>
    <row r="67" spans="1:10" ht="36.75" customHeight="1">
      <c r="A67" s="182"/>
      <c r="B67" s="187" t="s">
        <v>90</v>
      </c>
      <c r="C67" s="188" t="s">
        <v>91</v>
      </c>
      <c r="D67" s="189"/>
      <c r="E67" s="189"/>
      <c r="F67" s="195" t="s">
        <v>25</v>
      </c>
      <c r="G67" s="196"/>
      <c r="H67" s="196"/>
      <c r="I67" s="196">
        <f>'SO01 A Pol'!G47+'SO01 B Pol'!G49</f>
        <v>0</v>
      </c>
      <c r="J67" s="193" t="str">
        <f>IF(I76=0,"",I67/I76*100)</f>
        <v/>
      </c>
    </row>
    <row r="68" spans="1:10" ht="36.75" customHeight="1">
      <c r="A68" s="182"/>
      <c r="B68" s="187" t="s">
        <v>92</v>
      </c>
      <c r="C68" s="188" t="s">
        <v>93</v>
      </c>
      <c r="D68" s="189"/>
      <c r="E68" s="189"/>
      <c r="F68" s="195" t="s">
        <v>25</v>
      </c>
      <c r="G68" s="196"/>
      <c r="H68" s="196"/>
      <c r="I68" s="196">
        <f>'SO01 A Pol'!G53+'SO01 B Pol'!G55</f>
        <v>0</v>
      </c>
      <c r="J68" s="193" t="str">
        <f>IF(I76=0,"",I68/I76*100)</f>
        <v/>
      </c>
    </row>
    <row r="69" spans="1:10" ht="36.75" customHeight="1">
      <c r="A69" s="182"/>
      <c r="B69" s="187" t="s">
        <v>94</v>
      </c>
      <c r="C69" s="188" t="s">
        <v>95</v>
      </c>
      <c r="D69" s="189"/>
      <c r="E69" s="189"/>
      <c r="F69" s="195" t="s">
        <v>25</v>
      </c>
      <c r="G69" s="196"/>
      <c r="H69" s="196"/>
      <c r="I69" s="196">
        <f>'SO01 A Pol'!G67+'SO01 B Pol'!G69</f>
        <v>0</v>
      </c>
      <c r="J69" s="193" t="str">
        <f>IF(I76=0,"",I69/I76*100)</f>
        <v/>
      </c>
    </row>
    <row r="70" spans="1:10" ht="36.75" customHeight="1">
      <c r="A70" s="182"/>
      <c r="B70" s="187" t="s">
        <v>96</v>
      </c>
      <c r="C70" s="188" t="s">
        <v>97</v>
      </c>
      <c r="D70" s="189"/>
      <c r="E70" s="189"/>
      <c r="F70" s="195" t="s">
        <v>25</v>
      </c>
      <c r="G70" s="196"/>
      <c r="H70" s="196"/>
      <c r="I70" s="196">
        <f>'SO01 A Pol'!G76+'SO01 C Pol'!G36</f>
        <v>0</v>
      </c>
      <c r="J70" s="193" t="str">
        <f>IF(I76=0,"",I70/I76*100)</f>
        <v/>
      </c>
    </row>
    <row r="71" spans="1:10" ht="36.75" customHeight="1">
      <c r="A71" s="182"/>
      <c r="B71" s="187" t="s">
        <v>98</v>
      </c>
      <c r="C71" s="188" t="s">
        <v>99</v>
      </c>
      <c r="D71" s="189"/>
      <c r="E71" s="189"/>
      <c r="F71" s="195" t="s">
        <v>25</v>
      </c>
      <c r="G71" s="196"/>
      <c r="H71" s="196"/>
      <c r="I71" s="196">
        <f>'SO01 A Pol'!G103+'SO01 B Pol'!G78</f>
        <v>0</v>
      </c>
      <c r="J71" s="193" t="str">
        <f>IF(I76=0,"",I71/I76*100)</f>
        <v/>
      </c>
    </row>
    <row r="72" spans="1:10" ht="36.75" customHeight="1">
      <c r="A72" s="182"/>
      <c r="B72" s="187" t="s">
        <v>100</v>
      </c>
      <c r="C72" s="188" t="s">
        <v>101</v>
      </c>
      <c r="D72" s="189"/>
      <c r="E72" s="189"/>
      <c r="F72" s="195" t="s">
        <v>25</v>
      </c>
      <c r="G72" s="196"/>
      <c r="H72" s="196"/>
      <c r="I72" s="196">
        <f>'SO01 A Pol'!G110+'SO01 B Pol'!G85</f>
        <v>0</v>
      </c>
      <c r="J72" s="193" t="str">
        <f>IF(I76=0,"",I72/I76*100)</f>
        <v/>
      </c>
    </row>
    <row r="73" spans="1:10" ht="36.75" customHeight="1">
      <c r="A73" s="182"/>
      <c r="B73" s="187" t="s">
        <v>102</v>
      </c>
      <c r="C73" s="188" t="s">
        <v>103</v>
      </c>
      <c r="D73" s="189"/>
      <c r="E73" s="189"/>
      <c r="F73" s="195" t="s">
        <v>25</v>
      </c>
      <c r="G73" s="196"/>
      <c r="H73" s="196"/>
      <c r="I73" s="196">
        <f>'SO01 A Pol'!G115+'SO01 B Pol'!G90+'SO01 C Pol'!G39</f>
        <v>0</v>
      </c>
      <c r="J73" s="193" t="str">
        <f>IF(I76=0,"",I73/I76*100)</f>
        <v/>
      </c>
    </row>
    <row r="74" spans="1:10" ht="36.75" customHeight="1">
      <c r="A74" s="182"/>
      <c r="B74" s="187" t="s">
        <v>104</v>
      </c>
      <c r="C74" s="188" t="s">
        <v>105</v>
      </c>
      <c r="D74" s="189"/>
      <c r="E74" s="189"/>
      <c r="F74" s="195" t="s">
        <v>25</v>
      </c>
      <c r="G74" s="196"/>
      <c r="H74" s="196"/>
      <c r="I74" s="196">
        <f>'SO01 A Pol'!G128+'SO01 B Pol'!G95</f>
        <v>0</v>
      </c>
      <c r="J74" s="193" t="str">
        <f>IF(I76=0,"",I74/I76*100)</f>
        <v/>
      </c>
    </row>
    <row r="75" spans="1:10" ht="36.75" customHeight="1">
      <c r="A75" s="182"/>
      <c r="B75" s="187" t="s">
        <v>106</v>
      </c>
      <c r="C75" s="188" t="s">
        <v>107</v>
      </c>
      <c r="D75" s="189"/>
      <c r="E75" s="189"/>
      <c r="F75" s="195" t="s">
        <v>108</v>
      </c>
      <c r="G75" s="196"/>
      <c r="H75" s="196"/>
      <c r="I75" s="196">
        <f>'SO01 A Pol'!G133+'SO01 B Pol'!G99+'SO01 C Pol'!G46</f>
        <v>0</v>
      </c>
      <c r="J75" s="193" t="str">
        <f>IF(I76=0,"",I75/I76*100)</f>
        <v/>
      </c>
    </row>
    <row r="76" spans="1:10" ht="25.5" customHeight="1">
      <c r="A76" s="183"/>
      <c r="B76" s="190" t="s">
        <v>1</v>
      </c>
      <c r="C76" s="191"/>
      <c r="D76" s="192"/>
      <c r="E76" s="192"/>
      <c r="F76" s="197"/>
      <c r="G76" s="198"/>
      <c r="H76" s="198"/>
      <c r="I76" s="198">
        <f>SUM(I59:I75)</f>
        <v>0</v>
      </c>
      <c r="J76" s="194">
        <f>SUM(J59:J75)</f>
        <v>0</v>
      </c>
    </row>
    <row r="77" spans="1:10">
      <c r="F77" s="135"/>
      <c r="G77" s="135"/>
      <c r="H77" s="135"/>
      <c r="I77" s="135"/>
      <c r="J77" s="136"/>
    </row>
    <row r="78" spans="1:10">
      <c r="F78" s="135"/>
      <c r="G78" s="135"/>
      <c r="H78" s="135"/>
      <c r="I78" s="135"/>
      <c r="J78" s="136"/>
    </row>
    <row r="79" spans="1:10">
      <c r="F79" s="135"/>
      <c r="G79" s="135"/>
      <c r="H79" s="135"/>
      <c r="I79" s="135"/>
      <c r="J79" s="136"/>
    </row>
  </sheetData>
  <sheetProtection password="856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56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78</v>
      </c>
      <c r="C8" s="258" t="s">
        <v>79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4"/>
      <c r="O8" s="234">
        <f>SUM(O9:O10)</f>
        <v>0.6</v>
      </c>
      <c r="P8" s="234"/>
      <c r="Q8" s="234">
        <f>SUM(Q9:Q10)</f>
        <v>0</v>
      </c>
      <c r="R8" s="235"/>
      <c r="S8" s="235"/>
      <c r="T8" s="236"/>
      <c r="U8" s="230"/>
      <c r="V8" s="230">
        <f>SUM(V9:V10)</f>
        <v>42.75</v>
      </c>
      <c r="W8" s="230"/>
      <c r="X8" s="230"/>
      <c r="AG8" t="s">
        <v>138</v>
      </c>
    </row>
    <row r="9" spans="1:60" ht="20.399999999999999" outlineLevel="1">
      <c r="A9" s="238">
        <v>1</v>
      </c>
      <c r="B9" s="239" t="s">
        <v>139</v>
      </c>
      <c r="C9" s="259" t="s">
        <v>140</v>
      </c>
      <c r="D9" s="240" t="s">
        <v>141</v>
      </c>
      <c r="E9" s="241">
        <v>45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1.3270000000000001E-2</v>
      </c>
      <c r="O9" s="241">
        <f>ROUND(E9*N9,2)</f>
        <v>0.6</v>
      </c>
      <c r="P9" s="241">
        <v>0</v>
      </c>
      <c r="Q9" s="241">
        <f>ROUND(E9*P9,2)</f>
        <v>0</v>
      </c>
      <c r="R9" s="243" t="s">
        <v>142</v>
      </c>
      <c r="S9" s="243" t="s">
        <v>143</v>
      </c>
      <c r="T9" s="244" t="s">
        <v>144</v>
      </c>
      <c r="U9" s="226">
        <v>0.95</v>
      </c>
      <c r="V9" s="226">
        <f>ROUND(E9*U9,2)</f>
        <v>42.75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147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>
      <c r="A11" s="231" t="s">
        <v>137</v>
      </c>
      <c r="B11" s="232" t="s">
        <v>82</v>
      </c>
      <c r="C11" s="258" t="s">
        <v>83</v>
      </c>
      <c r="D11" s="233"/>
      <c r="E11" s="234"/>
      <c r="F11" s="235"/>
      <c r="G11" s="235">
        <f>SUMIF(AG12:AG25,"&lt;&gt;NOR",G12:G25)</f>
        <v>0</v>
      </c>
      <c r="H11" s="235"/>
      <c r="I11" s="235">
        <f>SUM(I12:I25)</f>
        <v>0</v>
      </c>
      <c r="J11" s="235"/>
      <c r="K11" s="235">
        <f>SUM(K12:K25)</f>
        <v>0</v>
      </c>
      <c r="L11" s="235"/>
      <c r="M11" s="235">
        <f>SUM(M12:M25)</f>
        <v>0</v>
      </c>
      <c r="N11" s="234"/>
      <c r="O11" s="234">
        <f>SUM(O12:O25)</f>
        <v>12.76</v>
      </c>
      <c r="P11" s="234"/>
      <c r="Q11" s="234">
        <f>SUM(Q12:Q25)</f>
        <v>0</v>
      </c>
      <c r="R11" s="235"/>
      <c r="S11" s="235"/>
      <c r="T11" s="236"/>
      <c r="U11" s="230"/>
      <c r="V11" s="230">
        <f>SUM(V12:V25)</f>
        <v>208.39000000000001</v>
      </c>
      <c r="W11" s="230"/>
      <c r="X11" s="230"/>
      <c r="AG11" t="s">
        <v>138</v>
      </c>
    </row>
    <row r="12" spans="1:60" ht="20.399999999999999" outlineLevel="1">
      <c r="A12" s="238">
        <v>2</v>
      </c>
      <c r="B12" s="239" t="s">
        <v>149</v>
      </c>
      <c r="C12" s="259" t="s">
        <v>150</v>
      </c>
      <c r="D12" s="240" t="s">
        <v>141</v>
      </c>
      <c r="E12" s="241">
        <v>624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12</v>
      </c>
      <c r="M12" s="243">
        <f>G12*(1+L12/100)</f>
        <v>0</v>
      </c>
      <c r="N12" s="241">
        <v>1.8380000000000001E-2</v>
      </c>
      <c r="O12" s="241">
        <f>ROUND(E12*N12,2)</f>
        <v>11.47</v>
      </c>
      <c r="P12" s="241">
        <v>0</v>
      </c>
      <c r="Q12" s="241">
        <f>ROUND(E12*P12,2)</f>
        <v>0</v>
      </c>
      <c r="R12" s="243" t="s">
        <v>151</v>
      </c>
      <c r="S12" s="243" t="s">
        <v>143</v>
      </c>
      <c r="T12" s="244" t="s">
        <v>152</v>
      </c>
      <c r="U12" s="226">
        <v>0.14000000000000001</v>
      </c>
      <c r="V12" s="226">
        <f>ROUND(E12*U12,2)</f>
        <v>87.36</v>
      </c>
      <c r="W12" s="226"/>
      <c r="X12" s="226" t="s">
        <v>145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146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153</v>
      </c>
      <c r="D13" s="246"/>
      <c r="E13" s="246"/>
      <c r="F13" s="246"/>
      <c r="G13" s="24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2" t="s">
        <v>155</v>
      </c>
      <c r="D14" s="247"/>
      <c r="E14" s="247"/>
      <c r="F14" s="247"/>
      <c r="G14" s="247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148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3" t="s">
        <v>156</v>
      </c>
      <c r="D15" s="228"/>
      <c r="E15" s="229">
        <v>624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0.399999999999999" outlineLevel="1">
      <c r="A16" s="238">
        <v>3</v>
      </c>
      <c r="B16" s="239" t="s">
        <v>158</v>
      </c>
      <c r="C16" s="259" t="s">
        <v>159</v>
      </c>
      <c r="D16" s="240" t="s">
        <v>141</v>
      </c>
      <c r="E16" s="241">
        <v>1248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12</v>
      </c>
      <c r="M16" s="243">
        <f>G16*(1+L16/100)</f>
        <v>0</v>
      </c>
      <c r="N16" s="241">
        <v>9.5E-4</v>
      </c>
      <c r="O16" s="241">
        <f>ROUND(E16*N16,2)</f>
        <v>1.19</v>
      </c>
      <c r="P16" s="241">
        <v>0</v>
      </c>
      <c r="Q16" s="241">
        <f>ROUND(E16*P16,2)</f>
        <v>0</v>
      </c>
      <c r="R16" s="243" t="s">
        <v>151</v>
      </c>
      <c r="S16" s="243" t="s">
        <v>143</v>
      </c>
      <c r="T16" s="244" t="s">
        <v>152</v>
      </c>
      <c r="U16" s="226">
        <v>0.01</v>
      </c>
      <c r="V16" s="226">
        <f>ROUND(E16*U16,2)</f>
        <v>12.48</v>
      </c>
      <c r="W16" s="226"/>
      <c r="X16" s="226" t="s">
        <v>145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153</v>
      </c>
      <c r="D17" s="246"/>
      <c r="E17" s="246"/>
      <c r="F17" s="246"/>
      <c r="G17" s="24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3" t="s">
        <v>160</v>
      </c>
      <c r="D18" s="228"/>
      <c r="E18" s="229">
        <v>1248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4</v>
      </c>
      <c r="B19" s="249" t="s">
        <v>161</v>
      </c>
      <c r="C19" s="264" t="s">
        <v>162</v>
      </c>
      <c r="D19" s="250" t="s">
        <v>141</v>
      </c>
      <c r="E19" s="251">
        <v>624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12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 t="s">
        <v>151</v>
      </c>
      <c r="S19" s="253" t="s">
        <v>143</v>
      </c>
      <c r="T19" s="254" t="s">
        <v>152</v>
      </c>
      <c r="U19" s="226">
        <v>0.11700000000000001</v>
      </c>
      <c r="V19" s="226">
        <f>ROUND(E19*U19,2)</f>
        <v>73.010000000000005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38">
        <v>5</v>
      </c>
      <c r="B20" s="239" t="s">
        <v>163</v>
      </c>
      <c r="C20" s="259" t="s">
        <v>164</v>
      </c>
      <c r="D20" s="240" t="s">
        <v>141</v>
      </c>
      <c r="E20" s="241">
        <v>30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1.2099999999999999E-3</v>
      </c>
      <c r="O20" s="241">
        <f>ROUND(E20*N20,2)</f>
        <v>0.04</v>
      </c>
      <c r="P20" s="241">
        <v>0</v>
      </c>
      <c r="Q20" s="241">
        <f>ROUND(E20*P20,2)</f>
        <v>0</v>
      </c>
      <c r="R20" s="243" t="s">
        <v>151</v>
      </c>
      <c r="S20" s="243" t="s">
        <v>143</v>
      </c>
      <c r="T20" s="244" t="s">
        <v>152</v>
      </c>
      <c r="U20" s="226">
        <v>0.18</v>
      </c>
      <c r="V20" s="226">
        <f>ROUND(E20*U20,2)</f>
        <v>5.4</v>
      </c>
      <c r="W20" s="226"/>
      <c r="X20" s="226" t="s">
        <v>145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146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3" t="s">
        <v>165</v>
      </c>
      <c r="D21" s="228"/>
      <c r="E21" s="229">
        <v>30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8">
        <v>6</v>
      </c>
      <c r="B22" s="249" t="s">
        <v>166</v>
      </c>
      <c r="C22" s="264" t="s">
        <v>167</v>
      </c>
      <c r="D22" s="250" t="s">
        <v>141</v>
      </c>
      <c r="E22" s="251">
        <v>624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12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 t="s">
        <v>151</v>
      </c>
      <c r="S22" s="253" t="s">
        <v>143</v>
      </c>
      <c r="T22" s="254" t="s">
        <v>152</v>
      </c>
      <c r="U22" s="226">
        <v>3.0300000000000001E-2</v>
      </c>
      <c r="V22" s="226">
        <f>ROUND(E22*U22,2)</f>
        <v>18.91</v>
      </c>
      <c r="W22" s="226"/>
      <c r="X22" s="226" t="s">
        <v>145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146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>
      <c r="A23" s="248">
        <v>7</v>
      </c>
      <c r="B23" s="249" t="s">
        <v>168</v>
      </c>
      <c r="C23" s="264" t="s">
        <v>169</v>
      </c>
      <c r="D23" s="250" t="s">
        <v>141</v>
      </c>
      <c r="E23" s="251">
        <v>1248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12</v>
      </c>
      <c r="M23" s="253">
        <f>G23*(1+L23/100)</f>
        <v>0</v>
      </c>
      <c r="N23" s="251">
        <v>5.0000000000000002E-5</v>
      </c>
      <c r="O23" s="251">
        <f>ROUND(E23*N23,2)</f>
        <v>0.06</v>
      </c>
      <c r="P23" s="251">
        <v>0</v>
      </c>
      <c r="Q23" s="251">
        <f>ROUND(E23*P23,2)</f>
        <v>0</v>
      </c>
      <c r="R23" s="253" t="s">
        <v>151</v>
      </c>
      <c r="S23" s="253" t="s">
        <v>143</v>
      </c>
      <c r="T23" s="254" t="s">
        <v>152</v>
      </c>
      <c r="U23" s="226">
        <v>0</v>
      </c>
      <c r="V23" s="226">
        <f>ROUND(E23*U23,2)</f>
        <v>0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8</v>
      </c>
      <c r="B24" s="249" t="s">
        <v>170</v>
      </c>
      <c r="C24" s="264" t="s">
        <v>171</v>
      </c>
      <c r="D24" s="250" t="s">
        <v>141</v>
      </c>
      <c r="E24" s="251">
        <v>624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12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 t="s">
        <v>151</v>
      </c>
      <c r="S24" s="253" t="s">
        <v>143</v>
      </c>
      <c r="T24" s="254" t="s">
        <v>152</v>
      </c>
      <c r="U24" s="226">
        <v>1.7999999999999999E-2</v>
      </c>
      <c r="V24" s="226">
        <f>ROUND(E24*U24,2)</f>
        <v>11.23</v>
      </c>
      <c r="W24" s="226"/>
      <c r="X24" s="226" t="s">
        <v>145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9</v>
      </c>
      <c r="B25" s="249" t="s">
        <v>172</v>
      </c>
      <c r="C25" s="264" t="s">
        <v>173</v>
      </c>
      <c r="D25" s="250" t="s">
        <v>174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12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175</v>
      </c>
      <c r="T25" s="254" t="s">
        <v>176</v>
      </c>
      <c r="U25" s="226">
        <v>0</v>
      </c>
      <c r="V25" s="226">
        <f>ROUND(E25*U25,2)</f>
        <v>0</v>
      </c>
      <c r="W25" s="226"/>
      <c r="X25" s="226" t="s">
        <v>145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>
      <c r="A26" s="231" t="s">
        <v>137</v>
      </c>
      <c r="B26" s="232" t="s">
        <v>84</v>
      </c>
      <c r="C26" s="258" t="s">
        <v>85</v>
      </c>
      <c r="D26" s="233"/>
      <c r="E26" s="234"/>
      <c r="F26" s="235"/>
      <c r="G26" s="235">
        <f>SUMIF(AG27:AG34,"&lt;&gt;NOR",G27:G34)</f>
        <v>0</v>
      </c>
      <c r="H26" s="235"/>
      <c r="I26" s="235">
        <f>SUM(I27:I34)</f>
        <v>0</v>
      </c>
      <c r="J26" s="235"/>
      <c r="K26" s="235">
        <f>SUM(K27:K34)</f>
        <v>0</v>
      </c>
      <c r="L26" s="235"/>
      <c r="M26" s="235">
        <f>SUM(M27:M34)</f>
        <v>0</v>
      </c>
      <c r="N26" s="234"/>
      <c r="O26" s="234">
        <f>SUM(O27:O34)</f>
        <v>0.72</v>
      </c>
      <c r="P26" s="234"/>
      <c r="Q26" s="234">
        <f>SUM(Q27:Q34)</f>
        <v>0</v>
      </c>
      <c r="R26" s="235"/>
      <c r="S26" s="235"/>
      <c r="T26" s="236"/>
      <c r="U26" s="230"/>
      <c r="V26" s="230">
        <f>SUM(V27:V34)</f>
        <v>129.19999999999999</v>
      </c>
      <c r="W26" s="230"/>
      <c r="X26" s="230"/>
      <c r="AG26" t="s">
        <v>138</v>
      </c>
    </row>
    <row r="27" spans="1:60" outlineLevel="1">
      <c r="A27" s="238">
        <v>10</v>
      </c>
      <c r="B27" s="239" t="s">
        <v>177</v>
      </c>
      <c r="C27" s="259" t="s">
        <v>178</v>
      </c>
      <c r="D27" s="240" t="s">
        <v>141</v>
      </c>
      <c r="E27" s="241">
        <v>225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12</v>
      </c>
      <c r="M27" s="243">
        <f>G27*(1+L27/100)</f>
        <v>0</v>
      </c>
      <c r="N27" s="241">
        <v>4.0000000000000003E-5</v>
      </c>
      <c r="O27" s="241">
        <f>ROUND(E27*N27,2)</f>
        <v>0.01</v>
      </c>
      <c r="P27" s="241">
        <v>0</v>
      </c>
      <c r="Q27" s="241">
        <f>ROUND(E27*P27,2)</f>
        <v>0</v>
      </c>
      <c r="R27" s="243" t="s">
        <v>142</v>
      </c>
      <c r="S27" s="243" t="s">
        <v>143</v>
      </c>
      <c r="T27" s="244" t="s">
        <v>152</v>
      </c>
      <c r="U27" s="226">
        <v>0.31</v>
      </c>
      <c r="V27" s="226">
        <f>ROUND(E27*U27,2)</f>
        <v>69.75</v>
      </c>
      <c r="W27" s="226"/>
      <c r="X27" s="226" t="s">
        <v>145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146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3" t="s">
        <v>179</v>
      </c>
      <c r="D28" s="228"/>
      <c r="E28" s="229">
        <v>225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157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0.399999999999999" outlineLevel="1">
      <c r="A29" s="238">
        <v>11</v>
      </c>
      <c r="B29" s="239" t="s">
        <v>180</v>
      </c>
      <c r="C29" s="259" t="s">
        <v>181</v>
      </c>
      <c r="D29" s="240" t="s">
        <v>182</v>
      </c>
      <c r="E29" s="241">
        <v>56.616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12</v>
      </c>
      <c r="M29" s="243">
        <f>G29*(1+L29/100)</f>
        <v>0</v>
      </c>
      <c r="N29" s="241">
        <v>1.261E-2</v>
      </c>
      <c r="O29" s="241">
        <f>ROUND(E29*N29,2)</f>
        <v>0.71</v>
      </c>
      <c r="P29" s="241">
        <v>0</v>
      </c>
      <c r="Q29" s="241">
        <f>ROUND(E29*P29,2)</f>
        <v>0</v>
      </c>
      <c r="R29" s="243" t="s">
        <v>142</v>
      </c>
      <c r="S29" s="243" t="s">
        <v>143</v>
      </c>
      <c r="T29" s="244" t="s">
        <v>152</v>
      </c>
      <c r="U29" s="226">
        <v>1.05</v>
      </c>
      <c r="V29" s="226">
        <f>ROUND(E29*U29,2)</f>
        <v>59.45</v>
      </c>
      <c r="W29" s="226"/>
      <c r="X29" s="226" t="s">
        <v>145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0" t="s">
        <v>340</v>
      </c>
      <c r="D30" s="245"/>
      <c r="E30" s="245"/>
      <c r="F30" s="245"/>
      <c r="G30" s="245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148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2" t="s">
        <v>183</v>
      </c>
      <c r="D31" s="247"/>
      <c r="E31" s="247"/>
      <c r="F31" s="247"/>
      <c r="G31" s="247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148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2" t="s">
        <v>184</v>
      </c>
      <c r="D32" s="247"/>
      <c r="E32" s="247"/>
      <c r="F32" s="247"/>
      <c r="G32" s="247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148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2" t="s">
        <v>185</v>
      </c>
      <c r="D33" s="247"/>
      <c r="E33" s="247"/>
      <c r="F33" s="247"/>
      <c r="G33" s="247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148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55" t="str">
        <f>C33</f>
        <v>- standardního tmelení Q2, to je: základní tmelení Q1+ dodatečné tmelení (tmelení najemno) a případné přebroušení.</v>
      </c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3" t="s">
        <v>186</v>
      </c>
      <c r="D34" s="228"/>
      <c r="E34" s="229">
        <v>56.616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>
      <c r="A35" s="231" t="s">
        <v>137</v>
      </c>
      <c r="B35" s="232" t="s">
        <v>86</v>
      </c>
      <c r="C35" s="258" t="s">
        <v>87</v>
      </c>
      <c r="D35" s="233"/>
      <c r="E35" s="234"/>
      <c r="F35" s="235"/>
      <c r="G35" s="235">
        <f>SUMIF(AG36:AG43,"&lt;&gt;NOR",G36:G43)</f>
        <v>0</v>
      </c>
      <c r="H35" s="235"/>
      <c r="I35" s="235">
        <f>SUM(I36:I43)</f>
        <v>0</v>
      </c>
      <c r="J35" s="235"/>
      <c r="K35" s="235">
        <f>SUM(K36:K43)</f>
        <v>0</v>
      </c>
      <c r="L35" s="235"/>
      <c r="M35" s="235">
        <f>SUM(M36:M43)</f>
        <v>0</v>
      </c>
      <c r="N35" s="234"/>
      <c r="O35" s="234">
        <f>SUM(O36:O43)</f>
        <v>0.05</v>
      </c>
      <c r="P35" s="234"/>
      <c r="Q35" s="234">
        <f>SUM(Q36:Q43)</f>
        <v>1.59</v>
      </c>
      <c r="R35" s="235"/>
      <c r="S35" s="235"/>
      <c r="T35" s="236"/>
      <c r="U35" s="230"/>
      <c r="V35" s="230">
        <f>SUM(V36:V43)</f>
        <v>34.43</v>
      </c>
      <c r="W35" s="230"/>
      <c r="X35" s="230"/>
      <c r="AG35" t="s">
        <v>138</v>
      </c>
    </row>
    <row r="36" spans="1:60" outlineLevel="1">
      <c r="A36" s="238">
        <v>12</v>
      </c>
      <c r="B36" s="239" t="s">
        <v>187</v>
      </c>
      <c r="C36" s="259" t="s">
        <v>188</v>
      </c>
      <c r="D36" s="240" t="s">
        <v>141</v>
      </c>
      <c r="E36" s="241">
        <v>21.7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12</v>
      </c>
      <c r="M36" s="243">
        <f>G36*(1+L36/100)</f>
        <v>0</v>
      </c>
      <c r="N36" s="241">
        <v>1E-3</v>
      </c>
      <c r="O36" s="241">
        <f>ROUND(E36*N36,2)</f>
        <v>0.02</v>
      </c>
      <c r="P36" s="241">
        <v>3.1E-2</v>
      </c>
      <c r="Q36" s="241">
        <f>ROUND(E36*P36,2)</f>
        <v>0.67</v>
      </c>
      <c r="R36" s="243" t="s">
        <v>189</v>
      </c>
      <c r="S36" s="243" t="s">
        <v>143</v>
      </c>
      <c r="T36" s="244" t="s">
        <v>144</v>
      </c>
      <c r="U36" s="226">
        <v>0.33100000000000002</v>
      </c>
      <c r="V36" s="226">
        <f>ROUND(E36*U36,2)</f>
        <v>7.18</v>
      </c>
      <c r="W36" s="226"/>
      <c r="X36" s="226" t="s">
        <v>145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146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190</v>
      </c>
      <c r="D37" s="246"/>
      <c r="E37" s="246"/>
      <c r="F37" s="246"/>
      <c r="G37" s="24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3" t="s">
        <v>191</v>
      </c>
      <c r="D38" s="228"/>
      <c r="E38" s="229">
        <v>21.7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157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8">
        <v>13</v>
      </c>
      <c r="B39" s="239" t="s">
        <v>192</v>
      </c>
      <c r="C39" s="259" t="s">
        <v>193</v>
      </c>
      <c r="D39" s="240" t="s">
        <v>182</v>
      </c>
      <c r="E39" s="241">
        <v>73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175</v>
      </c>
      <c r="T39" s="244" t="s">
        <v>176</v>
      </c>
      <c r="U39" s="226">
        <v>0</v>
      </c>
      <c r="V39" s="226">
        <f>ROUND(E39*U39,2)</f>
        <v>0</v>
      </c>
      <c r="W39" s="226"/>
      <c r="X39" s="226" t="s">
        <v>145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146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3" t="s">
        <v>194</v>
      </c>
      <c r="D40" s="228"/>
      <c r="E40" s="229">
        <v>73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157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8">
        <v>14</v>
      </c>
      <c r="B41" s="239" t="s">
        <v>195</v>
      </c>
      <c r="C41" s="259" t="s">
        <v>196</v>
      </c>
      <c r="D41" s="240" t="s">
        <v>141</v>
      </c>
      <c r="E41" s="241">
        <v>77.849999999999994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12</v>
      </c>
      <c r="M41" s="243">
        <f>G41*(1+L41/100)</f>
        <v>0</v>
      </c>
      <c r="N41" s="241">
        <v>3.3E-4</v>
      </c>
      <c r="O41" s="241">
        <f>ROUND(E41*N41,2)</f>
        <v>0.03</v>
      </c>
      <c r="P41" s="241">
        <v>1.183E-2</v>
      </c>
      <c r="Q41" s="241">
        <f>ROUND(E41*P41,2)</f>
        <v>0.92</v>
      </c>
      <c r="R41" s="243"/>
      <c r="S41" s="243" t="s">
        <v>175</v>
      </c>
      <c r="T41" s="244" t="s">
        <v>144</v>
      </c>
      <c r="U41" s="226">
        <v>0.35</v>
      </c>
      <c r="V41" s="226">
        <f>ROUND(E41*U41,2)</f>
        <v>27.25</v>
      </c>
      <c r="W41" s="226"/>
      <c r="X41" s="226" t="s">
        <v>145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146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3" t="s">
        <v>197</v>
      </c>
      <c r="D42" s="228"/>
      <c r="E42" s="229">
        <v>32.85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3" t="s">
        <v>198</v>
      </c>
      <c r="D43" s="228"/>
      <c r="E43" s="229">
        <v>45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231" t="s">
        <v>137</v>
      </c>
      <c r="B44" s="232" t="s">
        <v>88</v>
      </c>
      <c r="C44" s="258" t="s">
        <v>89</v>
      </c>
      <c r="D44" s="233"/>
      <c r="E44" s="234"/>
      <c r="F44" s="235"/>
      <c r="G44" s="235">
        <f>SUMIF(AG45:AG46,"&lt;&gt;NOR",G45:G46)</f>
        <v>0</v>
      </c>
      <c r="H44" s="235"/>
      <c r="I44" s="235">
        <f>SUM(I45:I46)</f>
        <v>0</v>
      </c>
      <c r="J44" s="235"/>
      <c r="K44" s="235">
        <f>SUM(K45:K46)</f>
        <v>0</v>
      </c>
      <c r="L44" s="235"/>
      <c r="M44" s="235">
        <f>SUM(M45:M46)</f>
        <v>0</v>
      </c>
      <c r="N44" s="234"/>
      <c r="O44" s="234">
        <f>SUM(O45:O46)</f>
        <v>0</v>
      </c>
      <c r="P44" s="234"/>
      <c r="Q44" s="234">
        <f>SUM(Q45:Q46)</f>
        <v>0</v>
      </c>
      <c r="R44" s="235"/>
      <c r="S44" s="235"/>
      <c r="T44" s="236"/>
      <c r="U44" s="230"/>
      <c r="V44" s="230">
        <f>SUM(V45:V46)</f>
        <v>36.39</v>
      </c>
      <c r="W44" s="230"/>
      <c r="X44" s="230"/>
      <c r="AG44" t="s">
        <v>138</v>
      </c>
    </row>
    <row r="45" spans="1:60" ht="20.399999999999999" outlineLevel="1">
      <c r="A45" s="238">
        <v>15</v>
      </c>
      <c r="B45" s="239" t="s">
        <v>199</v>
      </c>
      <c r="C45" s="259" t="s">
        <v>200</v>
      </c>
      <c r="D45" s="240" t="s">
        <v>201</v>
      </c>
      <c r="E45" s="241">
        <v>14.120889999999999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 t="s">
        <v>202</v>
      </c>
      <c r="S45" s="243" t="s">
        <v>143</v>
      </c>
      <c r="T45" s="244" t="s">
        <v>152</v>
      </c>
      <c r="U45" s="226">
        <v>2.577</v>
      </c>
      <c r="V45" s="226">
        <f>ROUND(E45*U45,2)</f>
        <v>36.39</v>
      </c>
      <c r="W45" s="226"/>
      <c r="X45" s="226" t="s">
        <v>203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204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205</v>
      </c>
      <c r="D46" s="246"/>
      <c r="E46" s="246"/>
      <c r="F46" s="246"/>
      <c r="G46" s="24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>
      <c r="A47" s="231" t="s">
        <v>137</v>
      </c>
      <c r="B47" s="232" t="s">
        <v>90</v>
      </c>
      <c r="C47" s="258" t="s">
        <v>91</v>
      </c>
      <c r="D47" s="233"/>
      <c r="E47" s="234"/>
      <c r="F47" s="235"/>
      <c r="G47" s="235">
        <f>SUMIF(AG48:AG52,"&lt;&gt;NOR",G48:G52)</f>
        <v>0</v>
      </c>
      <c r="H47" s="235"/>
      <c r="I47" s="235">
        <f>SUM(I48:I52)</f>
        <v>0</v>
      </c>
      <c r="J47" s="235"/>
      <c r="K47" s="235">
        <f>SUM(K48:K52)</f>
        <v>0</v>
      </c>
      <c r="L47" s="235"/>
      <c r="M47" s="235">
        <f>SUM(M48:M52)</f>
        <v>0</v>
      </c>
      <c r="N47" s="234"/>
      <c r="O47" s="234">
        <f>SUM(O48:O52)</f>
        <v>0</v>
      </c>
      <c r="P47" s="234"/>
      <c r="Q47" s="234">
        <f>SUM(Q48:Q52)</f>
        <v>0.13</v>
      </c>
      <c r="R47" s="235"/>
      <c r="S47" s="235"/>
      <c r="T47" s="236"/>
      <c r="U47" s="230"/>
      <c r="V47" s="230">
        <f>SUM(V48:V52)</f>
        <v>4.51</v>
      </c>
      <c r="W47" s="230"/>
      <c r="X47" s="230"/>
      <c r="AG47" t="s">
        <v>138</v>
      </c>
    </row>
    <row r="48" spans="1:60" outlineLevel="1">
      <c r="A48" s="238">
        <v>16</v>
      </c>
      <c r="B48" s="239" t="s">
        <v>206</v>
      </c>
      <c r="C48" s="259" t="s">
        <v>207</v>
      </c>
      <c r="D48" s="240" t="s">
        <v>141</v>
      </c>
      <c r="E48" s="241">
        <v>112.7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12</v>
      </c>
      <c r="M48" s="243">
        <f>G48*(1+L48/100)</f>
        <v>0</v>
      </c>
      <c r="N48" s="241">
        <v>0</v>
      </c>
      <c r="O48" s="241">
        <f>ROUND(E48*N48,2)</f>
        <v>0</v>
      </c>
      <c r="P48" s="241">
        <v>1.15E-3</v>
      </c>
      <c r="Q48" s="241">
        <f>ROUND(E48*P48,2)</f>
        <v>0.13</v>
      </c>
      <c r="R48" s="243" t="s">
        <v>208</v>
      </c>
      <c r="S48" s="243" t="s">
        <v>143</v>
      </c>
      <c r="T48" s="244" t="s">
        <v>144</v>
      </c>
      <c r="U48" s="226">
        <v>0.04</v>
      </c>
      <c r="V48" s="226">
        <f>ROUND(E48*U48,2)</f>
        <v>4.51</v>
      </c>
      <c r="W48" s="226"/>
      <c r="X48" s="226" t="s">
        <v>145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146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3" t="s">
        <v>209</v>
      </c>
      <c r="D49" s="228"/>
      <c r="E49" s="229"/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63" t="s">
        <v>210</v>
      </c>
      <c r="D50" s="228"/>
      <c r="E50" s="229">
        <v>112.7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157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>
        <v>17</v>
      </c>
      <c r="B51" s="223" t="s">
        <v>211</v>
      </c>
      <c r="C51" s="265" t="s">
        <v>212</v>
      </c>
      <c r="D51" s="224" t="s">
        <v>0</v>
      </c>
      <c r="E51" s="256"/>
      <c r="F51" s="227"/>
      <c r="G51" s="226">
        <f>ROUND(E51*F51,2)</f>
        <v>0</v>
      </c>
      <c r="H51" s="227"/>
      <c r="I51" s="226">
        <f>ROUND(E51*H51,2)</f>
        <v>0</v>
      </c>
      <c r="J51" s="227"/>
      <c r="K51" s="226">
        <f>ROUND(E51*J51,2)</f>
        <v>0</v>
      </c>
      <c r="L51" s="226">
        <v>12</v>
      </c>
      <c r="M51" s="226">
        <f>G51*(1+L51/100)</f>
        <v>0</v>
      </c>
      <c r="N51" s="225">
        <v>0</v>
      </c>
      <c r="O51" s="225">
        <f>ROUND(E51*N51,2)</f>
        <v>0</v>
      </c>
      <c r="P51" s="225">
        <v>0</v>
      </c>
      <c r="Q51" s="225">
        <f>ROUND(E51*P51,2)</f>
        <v>0</v>
      </c>
      <c r="R51" s="226" t="s">
        <v>208</v>
      </c>
      <c r="S51" s="226" t="s">
        <v>143</v>
      </c>
      <c r="T51" s="226" t="s">
        <v>144</v>
      </c>
      <c r="U51" s="226">
        <v>0</v>
      </c>
      <c r="V51" s="226">
        <f>ROUND(E51*U51,2)</f>
        <v>0</v>
      </c>
      <c r="W51" s="226"/>
      <c r="X51" s="226" t="s">
        <v>203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204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6" t="s">
        <v>213</v>
      </c>
      <c r="D52" s="257"/>
      <c r="E52" s="257"/>
      <c r="F52" s="257"/>
      <c r="G52" s="257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154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>
      <c r="A53" s="231" t="s">
        <v>137</v>
      </c>
      <c r="B53" s="232" t="s">
        <v>92</v>
      </c>
      <c r="C53" s="258" t="s">
        <v>93</v>
      </c>
      <c r="D53" s="233"/>
      <c r="E53" s="234"/>
      <c r="F53" s="235"/>
      <c r="G53" s="235">
        <f>SUMIF(AG54:AG66,"&lt;&gt;NOR",G54:G66)</f>
        <v>0</v>
      </c>
      <c r="H53" s="235"/>
      <c r="I53" s="235">
        <f>SUM(I54:I66)</f>
        <v>0</v>
      </c>
      <c r="J53" s="235"/>
      <c r="K53" s="235">
        <f>SUM(K54:K66)</f>
        <v>0</v>
      </c>
      <c r="L53" s="235"/>
      <c r="M53" s="235">
        <f>SUM(M54:M66)</f>
        <v>0</v>
      </c>
      <c r="N53" s="234"/>
      <c r="O53" s="234">
        <f>SUM(O54:O66)</f>
        <v>0.10999999999999999</v>
      </c>
      <c r="P53" s="234"/>
      <c r="Q53" s="234">
        <f>SUM(Q54:Q66)</f>
        <v>0</v>
      </c>
      <c r="R53" s="235"/>
      <c r="S53" s="235"/>
      <c r="T53" s="236"/>
      <c r="U53" s="230"/>
      <c r="V53" s="230">
        <f>SUM(V54:V66)</f>
        <v>38.33</v>
      </c>
      <c r="W53" s="230"/>
      <c r="X53" s="230"/>
      <c r="AG53" t="s">
        <v>138</v>
      </c>
    </row>
    <row r="54" spans="1:60" outlineLevel="1">
      <c r="A54" s="238">
        <v>18</v>
      </c>
      <c r="B54" s="239" t="s">
        <v>214</v>
      </c>
      <c r="C54" s="259" t="s">
        <v>215</v>
      </c>
      <c r="D54" s="240" t="s">
        <v>141</v>
      </c>
      <c r="E54" s="241">
        <v>29.2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12</v>
      </c>
      <c r="M54" s="243">
        <f>G54*(1+L54/100)</f>
        <v>0</v>
      </c>
      <c r="N54" s="241">
        <v>5.2999999999999998E-4</v>
      </c>
      <c r="O54" s="241">
        <f>ROUND(E54*N54,2)</f>
        <v>0.02</v>
      </c>
      <c r="P54" s="241">
        <v>0</v>
      </c>
      <c r="Q54" s="241">
        <f>ROUND(E54*P54,2)</f>
        <v>0</v>
      </c>
      <c r="R54" s="243" t="s">
        <v>216</v>
      </c>
      <c r="S54" s="243" t="s">
        <v>143</v>
      </c>
      <c r="T54" s="244" t="s">
        <v>144</v>
      </c>
      <c r="U54" s="226">
        <v>0.23</v>
      </c>
      <c r="V54" s="226">
        <f>ROUND(E54*U54,2)</f>
        <v>6.72</v>
      </c>
      <c r="W54" s="226"/>
      <c r="X54" s="226" t="s">
        <v>145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146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63" t="s">
        <v>217</v>
      </c>
      <c r="D55" s="228"/>
      <c r="E55" s="229">
        <v>29.2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157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38">
        <v>19</v>
      </c>
      <c r="B56" s="239" t="s">
        <v>218</v>
      </c>
      <c r="C56" s="259" t="s">
        <v>219</v>
      </c>
      <c r="D56" s="240" t="s">
        <v>141</v>
      </c>
      <c r="E56" s="241">
        <v>45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12</v>
      </c>
      <c r="M56" s="243">
        <f>G56*(1+L56/100)</f>
        <v>0</v>
      </c>
      <c r="N56" s="241">
        <v>8.3000000000000001E-4</v>
      </c>
      <c r="O56" s="241">
        <f>ROUND(E56*N56,2)</f>
        <v>0.04</v>
      </c>
      <c r="P56" s="241">
        <v>0</v>
      </c>
      <c r="Q56" s="241">
        <f>ROUND(E56*P56,2)</f>
        <v>0</v>
      </c>
      <c r="R56" s="243" t="s">
        <v>216</v>
      </c>
      <c r="S56" s="243" t="s">
        <v>143</v>
      </c>
      <c r="T56" s="244" t="s">
        <v>144</v>
      </c>
      <c r="U56" s="226">
        <v>0.46200000000000002</v>
      </c>
      <c r="V56" s="226">
        <f>ROUND(E56*U56,2)</f>
        <v>20.79</v>
      </c>
      <c r="W56" s="226"/>
      <c r="X56" s="226" t="s">
        <v>145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146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3" t="s">
        <v>220</v>
      </c>
      <c r="D57" s="228"/>
      <c r="E57" s="229">
        <v>45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157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8">
        <v>20</v>
      </c>
      <c r="B58" s="239" t="s">
        <v>221</v>
      </c>
      <c r="C58" s="259" t="s">
        <v>222</v>
      </c>
      <c r="D58" s="240" t="s">
        <v>141</v>
      </c>
      <c r="E58" s="241">
        <v>67.6464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12</v>
      </c>
      <c r="M58" s="243">
        <f>G58*(1+L58/100)</f>
        <v>0</v>
      </c>
      <c r="N58" s="241">
        <v>1.4999999999999999E-4</v>
      </c>
      <c r="O58" s="241">
        <f>ROUND(E58*N58,2)</f>
        <v>0.01</v>
      </c>
      <c r="P58" s="241">
        <v>0</v>
      </c>
      <c r="Q58" s="241">
        <f>ROUND(E58*P58,2)</f>
        <v>0</v>
      </c>
      <c r="R58" s="243"/>
      <c r="S58" s="243" t="s">
        <v>175</v>
      </c>
      <c r="T58" s="244" t="s">
        <v>144</v>
      </c>
      <c r="U58" s="226">
        <v>0.16</v>
      </c>
      <c r="V58" s="226">
        <f>ROUND(E58*U58,2)</f>
        <v>10.82</v>
      </c>
      <c r="W58" s="226"/>
      <c r="X58" s="226" t="s">
        <v>145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146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0" t="s">
        <v>223</v>
      </c>
      <c r="D59" s="245"/>
      <c r="E59" s="245"/>
      <c r="F59" s="245"/>
      <c r="G59" s="245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148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22"/>
      <c r="B60" s="223"/>
      <c r="C60" s="263" t="s">
        <v>224</v>
      </c>
      <c r="D60" s="228"/>
      <c r="E60" s="229">
        <v>45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15"/>
      <c r="Z60" s="215"/>
      <c r="AA60" s="215"/>
      <c r="AB60" s="215"/>
      <c r="AC60" s="215"/>
      <c r="AD60" s="215"/>
      <c r="AE60" s="215"/>
      <c r="AF60" s="215"/>
      <c r="AG60" s="215" t="s">
        <v>157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3" t="s">
        <v>225</v>
      </c>
      <c r="D61" s="228"/>
      <c r="E61" s="229">
        <v>22.6464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157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38">
        <v>21</v>
      </c>
      <c r="B62" s="239" t="s">
        <v>226</v>
      </c>
      <c r="C62" s="259" t="s">
        <v>227</v>
      </c>
      <c r="D62" s="240" t="s">
        <v>228</v>
      </c>
      <c r="E62" s="241">
        <v>13.818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12</v>
      </c>
      <c r="M62" s="243">
        <f>G62*(1+L62/100)</f>
        <v>0</v>
      </c>
      <c r="N62" s="241">
        <v>3.0000000000000001E-3</v>
      </c>
      <c r="O62" s="241">
        <f>ROUND(E62*N62,2)</f>
        <v>0.04</v>
      </c>
      <c r="P62" s="241">
        <v>0</v>
      </c>
      <c r="Q62" s="241">
        <f>ROUND(E62*P62,2)</f>
        <v>0</v>
      </c>
      <c r="R62" s="243"/>
      <c r="S62" s="243" t="s">
        <v>175</v>
      </c>
      <c r="T62" s="244" t="s">
        <v>176</v>
      </c>
      <c r="U62" s="226">
        <v>0</v>
      </c>
      <c r="V62" s="226">
        <f>ROUND(E62*U62,2)</f>
        <v>0</v>
      </c>
      <c r="W62" s="226"/>
      <c r="X62" s="226" t="s">
        <v>229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3" t="s">
        <v>231</v>
      </c>
      <c r="D63" s="228"/>
      <c r="E63" s="229">
        <v>12.285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15"/>
      <c r="Z63" s="215"/>
      <c r="AA63" s="215"/>
      <c r="AB63" s="215"/>
      <c r="AC63" s="215"/>
      <c r="AD63" s="215"/>
      <c r="AE63" s="215"/>
      <c r="AF63" s="215"/>
      <c r="AG63" s="215" t="s">
        <v>157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63" t="s">
        <v>232</v>
      </c>
      <c r="D64" s="228"/>
      <c r="E64" s="229">
        <v>1.5329999999999999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157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>
        <v>22</v>
      </c>
      <c r="B65" s="223" t="s">
        <v>233</v>
      </c>
      <c r="C65" s="265" t="s">
        <v>234</v>
      </c>
      <c r="D65" s="224" t="s">
        <v>0</v>
      </c>
      <c r="E65" s="256"/>
      <c r="F65" s="227"/>
      <c r="G65" s="226">
        <f>ROUND(E65*F65,2)</f>
        <v>0</v>
      </c>
      <c r="H65" s="227"/>
      <c r="I65" s="226">
        <f>ROUND(E65*H65,2)</f>
        <v>0</v>
      </c>
      <c r="J65" s="227"/>
      <c r="K65" s="226">
        <f>ROUND(E65*J65,2)</f>
        <v>0</v>
      </c>
      <c r="L65" s="226">
        <v>12</v>
      </c>
      <c r="M65" s="226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6" t="s">
        <v>216</v>
      </c>
      <c r="S65" s="226" t="s">
        <v>143</v>
      </c>
      <c r="T65" s="226" t="s">
        <v>144</v>
      </c>
      <c r="U65" s="226">
        <v>0</v>
      </c>
      <c r="V65" s="226">
        <f>ROUND(E65*U65,2)</f>
        <v>0</v>
      </c>
      <c r="W65" s="226"/>
      <c r="X65" s="226" t="s">
        <v>203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204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6" t="s">
        <v>235</v>
      </c>
      <c r="D66" s="257"/>
      <c r="E66" s="257"/>
      <c r="F66" s="257"/>
      <c r="G66" s="25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154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1" t="s">
        <v>137</v>
      </c>
      <c r="B67" s="232" t="s">
        <v>94</v>
      </c>
      <c r="C67" s="258" t="s">
        <v>95</v>
      </c>
      <c r="D67" s="233"/>
      <c r="E67" s="234"/>
      <c r="F67" s="235"/>
      <c r="G67" s="235">
        <f>SUMIF(AG68:AG75,"&lt;&gt;NOR",G68:G75)</f>
        <v>0</v>
      </c>
      <c r="H67" s="235"/>
      <c r="I67" s="235">
        <f>SUM(I68:I75)</f>
        <v>0</v>
      </c>
      <c r="J67" s="235"/>
      <c r="K67" s="235">
        <f>SUM(K68:K75)</f>
        <v>0</v>
      </c>
      <c r="L67" s="235"/>
      <c r="M67" s="235">
        <f>SUM(M68:M75)</f>
        <v>0</v>
      </c>
      <c r="N67" s="234"/>
      <c r="O67" s="234">
        <f>SUM(O68:O75)</f>
        <v>0.41</v>
      </c>
      <c r="P67" s="234"/>
      <c r="Q67" s="234">
        <f>SUM(Q68:Q75)</f>
        <v>0.37</v>
      </c>
      <c r="R67" s="235"/>
      <c r="S67" s="235"/>
      <c r="T67" s="236"/>
      <c r="U67" s="230"/>
      <c r="V67" s="230">
        <f>SUM(V68:V75)</f>
        <v>43.96</v>
      </c>
      <c r="W67" s="230"/>
      <c r="X67" s="230"/>
      <c r="AG67" t="s">
        <v>138</v>
      </c>
    </row>
    <row r="68" spans="1:60" ht="20.399999999999999" outlineLevel="1">
      <c r="A68" s="238">
        <v>23</v>
      </c>
      <c r="B68" s="239" t="s">
        <v>236</v>
      </c>
      <c r="C68" s="259" t="s">
        <v>237</v>
      </c>
      <c r="D68" s="240" t="s">
        <v>141</v>
      </c>
      <c r="E68" s="241">
        <v>28.175000000000001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12</v>
      </c>
      <c r="M68" s="243">
        <f>G68*(1+L68/100)</f>
        <v>0</v>
      </c>
      <c r="N68" s="241">
        <v>1.452E-2</v>
      </c>
      <c r="O68" s="241">
        <f>ROUND(E68*N68,2)</f>
        <v>0.41</v>
      </c>
      <c r="P68" s="241">
        <v>0</v>
      </c>
      <c r="Q68" s="241">
        <f>ROUND(E68*P68,2)</f>
        <v>0</v>
      </c>
      <c r="R68" s="243" t="s">
        <v>238</v>
      </c>
      <c r="S68" s="243" t="s">
        <v>143</v>
      </c>
      <c r="T68" s="244" t="s">
        <v>144</v>
      </c>
      <c r="U68" s="226">
        <v>0.27</v>
      </c>
      <c r="V68" s="226">
        <f>ROUND(E68*U68,2)</f>
        <v>7.61</v>
      </c>
      <c r="W68" s="226"/>
      <c r="X68" s="226" t="s">
        <v>145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146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22"/>
      <c r="B69" s="223"/>
      <c r="C69" s="263" t="s">
        <v>239</v>
      </c>
      <c r="D69" s="228"/>
      <c r="E69" s="229"/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157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3" t="s">
        <v>240</v>
      </c>
      <c r="D70" s="228"/>
      <c r="E70" s="229">
        <v>28.175000000000001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157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0.399999999999999" outlineLevel="1">
      <c r="A71" s="238">
        <v>24</v>
      </c>
      <c r="B71" s="239" t="s">
        <v>241</v>
      </c>
      <c r="C71" s="259" t="s">
        <v>242</v>
      </c>
      <c r="D71" s="240" t="s">
        <v>141</v>
      </c>
      <c r="E71" s="241">
        <v>28.175000000000001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1.6000000000000001E-4</v>
      </c>
      <c r="O71" s="241">
        <f>ROUND(E71*N71,2)</f>
        <v>0</v>
      </c>
      <c r="P71" s="241">
        <v>1.32E-2</v>
      </c>
      <c r="Q71" s="241">
        <f>ROUND(E71*P71,2)</f>
        <v>0.37</v>
      </c>
      <c r="R71" s="243" t="s">
        <v>238</v>
      </c>
      <c r="S71" s="243" t="s">
        <v>143</v>
      </c>
      <c r="T71" s="244" t="s">
        <v>144</v>
      </c>
      <c r="U71" s="226">
        <v>1.29</v>
      </c>
      <c r="V71" s="226">
        <f>ROUND(E71*U71,2)</f>
        <v>36.35</v>
      </c>
      <c r="W71" s="226"/>
      <c r="X71" s="226" t="s">
        <v>145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146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3" t="s">
        <v>239</v>
      </c>
      <c r="D72" s="228"/>
      <c r="E72" s="229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157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63" t="s">
        <v>240</v>
      </c>
      <c r="D73" s="228"/>
      <c r="E73" s="229">
        <v>28.175000000000001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157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>
        <v>25</v>
      </c>
      <c r="B74" s="223" t="s">
        <v>243</v>
      </c>
      <c r="C74" s="265" t="s">
        <v>244</v>
      </c>
      <c r="D74" s="224" t="s">
        <v>0</v>
      </c>
      <c r="E74" s="256"/>
      <c r="F74" s="227"/>
      <c r="G74" s="226">
        <f>ROUND(E74*F74,2)</f>
        <v>0</v>
      </c>
      <c r="H74" s="227"/>
      <c r="I74" s="226">
        <f>ROUND(E74*H74,2)</f>
        <v>0</v>
      </c>
      <c r="J74" s="227"/>
      <c r="K74" s="226">
        <f>ROUND(E74*J74,2)</f>
        <v>0</v>
      </c>
      <c r="L74" s="226">
        <v>12</v>
      </c>
      <c r="M74" s="226">
        <f>G74*(1+L74/100)</f>
        <v>0</v>
      </c>
      <c r="N74" s="225">
        <v>0</v>
      </c>
      <c r="O74" s="225">
        <f>ROUND(E74*N74,2)</f>
        <v>0</v>
      </c>
      <c r="P74" s="225">
        <v>0</v>
      </c>
      <c r="Q74" s="225">
        <f>ROUND(E74*P74,2)</f>
        <v>0</v>
      </c>
      <c r="R74" s="226" t="s">
        <v>238</v>
      </c>
      <c r="S74" s="226" t="s">
        <v>143</v>
      </c>
      <c r="T74" s="226" t="s">
        <v>144</v>
      </c>
      <c r="U74" s="226">
        <v>0</v>
      </c>
      <c r="V74" s="226">
        <f>ROUND(E74*U74,2)</f>
        <v>0</v>
      </c>
      <c r="W74" s="226"/>
      <c r="X74" s="226" t="s">
        <v>203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204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22"/>
      <c r="B75" s="223"/>
      <c r="C75" s="266" t="s">
        <v>235</v>
      </c>
      <c r="D75" s="257"/>
      <c r="E75" s="257"/>
      <c r="F75" s="257"/>
      <c r="G75" s="257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15"/>
      <c r="Z75" s="215"/>
      <c r="AA75" s="215"/>
      <c r="AB75" s="215"/>
      <c r="AC75" s="215"/>
      <c r="AD75" s="215"/>
      <c r="AE75" s="215"/>
      <c r="AF75" s="215"/>
      <c r="AG75" s="215" t="s">
        <v>154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>
      <c r="A76" s="231" t="s">
        <v>137</v>
      </c>
      <c r="B76" s="232" t="s">
        <v>96</v>
      </c>
      <c r="C76" s="258" t="s">
        <v>97</v>
      </c>
      <c r="D76" s="233"/>
      <c r="E76" s="234"/>
      <c r="F76" s="235"/>
      <c r="G76" s="235">
        <f>SUMIF(AG77:AG102,"&lt;&gt;NOR",G77:G102)</f>
        <v>0</v>
      </c>
      <c r="H76" s="235"/>
      <c r="I76" s="235">
        <f>SUM(I77:I102)</f>
        <v>0</v>
      </c>
      <c r="J76" s="235"/>
      <c r="K76" s="235">
        <f>SUM(K77:K102)</f>
        <v>0</v>
      </c>
      <c r="L76" s="235"/>
      <c r="M76" s="235">
        <f>SUM(M77:M102)</f>
        <v>0</v>
      </c>
      <c r="N76" s="234"/>
      <c r="O76" s="234">
        <f>SUM(O77:O102)</f>
        <v>0.53</v>
      </c>
      <c r="P76" s="234"/>
      <c r="Q76" s="234">
        <f>SUM(Q77:Q102)</f>
        <v>0.64</v>
      </c>
      <c r="R76" s="235"/>
      <c r="S76" s="235"/>
      <c r="T76" s="236"/>
      <c r="U76" s="230"/>
      <c r="V76" s="230">
        <f>SUM(V77:V102)</f>
        <v>64.089999999999989</v>
      </c>
      <c r="W76" s="230"/>
      <c r="X76" s="230"/>
      <c r="AG76" t="s">
        <v>138</v>
      </c>
    </row>
    <row r="77" spans="1:60" ht="20.399999999999999" outlineLevel="1">
      <c r="A77" s="238">
        <v>26</v>
      </c>
      <c r="B77" s="239" t="s">
        <v>245</v>
      </c>
      <c r="C77" s="259" t="s">
        <v>246</v>
      </c>
      <c r="D77" s="240" t="s">
        <v>182</v>
      </c>
      <c r="E77" s="241">
        <v>96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12</v>
      </c>
      <c r="M77" s="243">
        <f>G77*(1+L77/100)</f>
        <v>0</v>
      </c>
      <c r="N77" s="241">
        <v>3.5300000000000002E-3</v>
      </c>
      <c r="O77" s="241">
        <f>ROUND(E77*N77,2)</f>
        <v>0.34</v>
      </c>
      <c r="P77" s="241">
        <v>0</v>
      </c>
      <c r="Q77" s="241">
        <f>ROUND(E77*P77,2)</f>
        <v>0</v>
      </c>
      <c r="R77" s="243" t="s">
        <v>247</v>
      </c>
      <c r="S77" s="243" t="s">
        <v>143</v>
      </c>
      <c r="T77" s="244" t="s">
        <v>144</v>
      </c>
      <c r="U77" s="226">
        <v>0.21160000000000001</v>
      </c>
      <c r="V77" s="226">
        <f>ROUND(E77*U77,2)</f>
        <v>20.309999999999999</v>
      </c>
      <c r="W77" s="226"/>
      <c r="X77" s="226" t="s">
        <v>145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146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22"/>
      <c r="B78" s="223"/>
      <c r="C78" s="260" t="s">
        <v>248</v>
      </c>
      <c r="D78" s="245"/>
      <c r="E78" s="245"/>
      <c r="F78" s="245"/>
      <c r="G78" s="245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15"/>
      <c r="Z78" s="215"/>
      <c r="AA78" s="215"/>
      <c r="AB78" s="215"/>
      <c r="AC78" s="215"/>
      <c r="AD78" s="215"/>
      <c r="AE78" s="215"/>
      <c r="AF78" s="215"/>
      <c r="AG78" s="215" t="s">
        <v>148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63" t="s">
        <v>249</v>
      </c>
      <c r="D79" s="228"/>
      <c r="E79" s="229">
        <v>48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157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3" t="s">
        <v>250</v>
      </c>
      <c r="D80" s="228"/>
      <c r="E80" s="229">
        <v>48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157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0.399999999999999" outlineLevel="1">
      <c r="A81" s="248">
        <v>27</v>
      </c>
      <c r="B81" s="249" t="s">
        <v>251</v>
      </c>
      <c r="C81" s="264" t="s">
        <v>252</v>
      </c>
      <c r="D81" s="250" t="s">
        <v>253</v>
      </c>
      <c r="E81" s="251">
        <v>2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12</v>
      </c>
      <c r="M81" s="253">
        <f>G81*(1+L81/100)</f>
        <v>0</v>
      </c>
      <c r="N81" s="251">
        <v>2.0000000000000002E-5</v>
      </c>
      <c r="O81" s="251">
        <f>ROUND(E81*N81,2)</f>
        <v>0</v>
      </c>
      <c r="P81" s="251">
        <v>0</v>
      </c>
      <c r="Q81" s="251">
        <f>ROUND(E81*P81,2)</f>
        <v>0</v>
      </c>
      <c r="R81" s="253" t="s">
        <v>247</v>
      </c>
      <c r="S81" s="253" t="s">
        <v>143</v>
      </c>
      <c r="T81" s="254" t="s">
        <v>144</v>
      </c>
      <c r="U81" s="226">
        <v>0.09</v>
      </c>
      <c r="V81" s="226">
        <f>ROUND(E81*U81,2)</f>
        <v>0.18</v>
      </c>
      <c r="W81" s="226"/>
      <c r="X81" s="226" t="s">
        <v>145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146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0.399999999999999" outlineLevel="1">
      <c r="A82" s="238">
        <v>28</v>
      </c>
      <c r="B82" s="239" t="s">
        <v>254</v>
      </c>
      <c r="C82" s="259" t="s">
        <v>255</v>
      </c>
      <c r="D82" s="240" t="s">
        <v>182</v>
      </c>
      <c r="E82" s="241">
        <v>48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1.14E-3</v>
      </c>
      <c r="O82" s="241">
        <f>ROUND(E82*N82,2)</f>
        <v>0.05</v>
      </c>
      <c r="P82" s="241">
        <v>0</v>
      </c>
      <c r="Q82" s="241">
        <f>ROUND(E82*P82,2)</f>
        <v>0</v>
      </c>
      <c r="R82" s="243" t="s">
        <v>247</v>
      </c>
      <c r="S82" s="243" t="s">
        <v>143</v>
      </c>
      <c r="T82" s="244" t="s">
        <v>144</v>
      </c>
      <c r="U82" s="226">
        <v>5.2900000000000003E-2</v>
      </c>
      <c r="V82" s="226">
        <f>ROUND(E82*U82,2)</f>
        <v>2.54</v>
      </c>
      <c r="W82" s="226"/>
      <c r="X82" s="226" t="s">
        <v>145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146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/>
      <c r="B83" s="223"/>
      <c r="C83" s="260" t="s">
        <v>248</v>
      </c>
      <c r="D83" s="245"/>
      <c r="E83" s="245"/>
      <c r="F83" s="245"/>
      <c r="G83" s="245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15"/>
      <c r="Z83" s="215"/>
      <c r="AA83" s="215"/>
      <c r="AB83" s="215"/>
      <c r="AC83" s="215"/>
      <c r="AD83" s="215"/>
      <c r="AE83" s="215"/>
      <c r="AF83" s="215"/>
      <c r="AG83" s="215" t="s">
        <v>148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38">
        <v>29</v>
      </c>
      <c r="B84" s="239" t="s">
        <v>256</v>
      </c>
      <c r="C84" s="259" t="s">
        <v>257</v>
      </c>
      <c r="D84" s="240" t="s">
        <v>182</v>
      </c>
      <c r="E84" s="241">
        <v>96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2.6900000000000001E-3</v>
      </c>
      <c r="Q84" s="241">
        <f>ROUND(E84*P84,2)</f>
        <v>0.26</v>
      </c>
      <c r="R84" s="243" t="s">
        <v>247</v>
      </c>
      <c r="S84" s="243" t="s">
        <v>143</v>
      </c>
      <c r="T84" s="244" t="s">
        <v>144</v>
      </c>
      <c r="U84" s="226">
        <v>7.0000000000000007E-2</v>
      </c>
      <c r="V84" s="226">
        <f>ROUND(E84*U84,2)</f>
        <v>6.72</v>
      </c>
      <c r="W84" s="226"/>
      <c r="X84" s="226" t="s">
        <v>145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146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63" t="s">
        <v>249</v>
      </c>
      <c r="D85" s="228"/>
      <c r="E85" s="229">
        <v>48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15"/>
      <c r="Z85" s="215"/>
      <c r="AA85" s="215"/>
      <c r="AB85" s="215"/>
      <c r="AC85" s="215"/>
      <c r="AD85" s="215"/>
      <c r="AE85" s="215"/>
      <c r="AF85" s="215"/>
      <c r="AG85" s="215" t="s">
        <v>157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22"/>
      <c r="B86" s="223"/>
      <c r="C86" s="263" t="s">
        <v>250</v>
      </c>
      <c r="D86" s="228"/>
      <c r="E86" s="229">
        <v>48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15"/>
      <c r="Z86" s="215"/>
      <c r="AA86" s="215"/>
      <c r="AB86" s="215"/>
      <c r="AC86" s="215"/>
      <c r="AD86" s="215"/>
      <c r="AE86" s="215"/>
      <c r="AF86" s="215"/>
      <c r="AG86" s="215" t="s">
        <v>157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8">
        <v>30</v>
      </c>
      <c r="B87" s="249" t="s">
        <v>258</v>
      </c>
      <c r="C87" s="264" t="s">
        <v>259</v>
      </c>
      <c r="D87" s="250" t="s">
        <v>253</v>
      </c>
      <c r="E87" s="251">
        <v>49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12</v>
      </c>
      <c r="M87" s="253">
        <f>G87*(1+L87/100)</f>
        <v>0</v>
      </c>
      <c r="N87" s="251">
        <v>0</v>
      </c>
      <c r="O87" s="251">
        <f>ROUND(E87*N87,2)</f>
        <v>0</v>
      </c>
      <c r="P87" s="251">
        <v>9.6000000000000002E-4</v>
      </c>
      <c r="Q87" s="251">
        <f>ROUND(E87*P87,2)</f>
        <v>0.05</v>
      </c>
      <c r="R87" s="253" t="s">
        <v>247</v>
      </c>
      <c r="S87" s="253" t="s">
        <v>143</v>
      </c>
      <c r="T87" s="254" t="s">
        <v>144</v>
      </c>
      <c r="U87" s="226">
        <v>5.7500000000000002E-2</v>
      </c>
      <c r="V87" s="226">
        <f>ROUND(E87*U87,2)</f>
        <v>2.82</v>
      </c>
      <c r="W87" s="226"/>
      <c r="X87" s="226" t="s">
        <v>145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146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8">
        <v>31</v>
      </c>
      <c r="B88" s="249" t="s">
        <v>260</v>
      </c>
      <c r="C88" s="264" t="s">
        <v>261</v>
      </c>
      <c r="D88" s="250" t="s">
        <v>182</v>
      </c>
      <c r="E88" s="251">
        <v>48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12</v>
      </c>
      <c r="M88" s="253">
        <f>G88*(1+L88/100)</f>
        <v>0</v>
      </c>
      <c r="N88" s="251">
        <v>0</v>
      </c>
      <c r="O88" s="251">
        <f>ROUND(E88*N88,2)</f>
        <v>0</v>
      </c>
      <c r="P88" s="251">
        <v>3.3600000000000001E-3</v>
      </c>
      <c r="Q88" s="251">
        <f>ROUND(E88*P88,2)</f>
        <v>0.16</v>
      </c>
      <c r="R88" s="253" t="s">
        <v>247</v>
      </c>
      <c r="S88" s="253" t="s">
        <v>143</v>
      </c>
      <c r="T88" s="254" t="s">
        <v>144</v>
      </c>
      <c r="U88" s="226">
        <v>6.9000000000000006E-2</v>
      </c>
      <c r="V88" s="226">
        <f>ROUND(E88*U88,2)</f>
        <v>3.31</v>
      </c>
      <c r="W88" s="226"/>
      <c r="X88" s="226" t="s">
        <v>145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146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8">
        <v>32</v>
      </c>
      <c r="B89" s="249" t="s">
        <v>262</v>
      </c>
      <c r="C89" s="264" t="s">
        <v>263</v>
      </c>
      <c r="D89" s="250" t="s">
        <v>253</v>
      </c>
      <c r="E89" s="251">
        <v>2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12</v>
      </c>
      <c r="M89" s="253">
        <f>G89*(1+L89/100)</f>
        <v>0</v>
      </c>
      <c r="N89" s="251">
        <v>0</v>
      </c>
      <c r="O89" s="251">
        <f>ROUND(E89*N89,2)</f>
        <v>0</v>
      </c>
      <c r="P89" s="251">
        <v>1.15E-3</v>
      </c>
      <c r="Q89" s="251">
        <f>ROUND(E89*P89,2)</f>
        <v>0</v>
      </c>
      <c r="R89" s="253" t="s">
        <v>247</v>
      </c>
      <c r="S89" s="253" t="s">
        <v>143</v>
      </c>
      <c r="T89" s="254" t="s">
        <v>144</v>
      </c>
      <c r="U89" s="226">
        <v>9.1999999999999998E-2</v>
      </c>
      <c r="V89" s="226">
        <f>ROUND(E89*U89,2)</f>
        <v>0.18</v>
      </c>
      <c r="W89" s="226"/>
      <c r="X89" s="226" t="s">
        <v>145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146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38">
        <v>33</v>
      </c>
      <c r="B90" s="239" t="s">
        <v>264</v>
      </c>
      <c r="C90" s="259" t="s">
        <v>265</v>
      </c>
      <c r="D90" s="240" t="s">
        <v>182</v>
      </c>
      <c r="E90" s="241">
        <v>4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2.8500000000000001E-3</v>
      </c>
      <c r="Q90" s="241">
        <f>ROUND(E90*P90,2)</f>
        <v>0.01</v>
      </c>
      <c r="R90" s="243" t="s">
        <v>247</v>
      </c>
      <c r="S90" s="243" t="s">
        <v>143</v>
      </c>
      <c r="T90" s="244" t="s">
        <v>144</v>
      </c>
      <c r="U90" s="226">
        <v>6.9000000000000006E-2</v>
      </c>
      <c r="V90" s="226">
        <f>ROUND(E90*U90,2)</f>
        <v>0.28000000000000003</v>
      </c>
      <c r="W90" s="226"/>
      <c r="X90" s="226" t="s">
        <v>145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146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22"/>
      <c r="B91" s="223"/>
      <c r="C91" s="263" t="s">
        <v>266</v>
      </c>
      <c r="D91" s="228"/>
      <c r="E91" s="229">
        <v>4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15"/>
      <c r="Z91" s="215"/>
      <c r="AA91" s="215"/>
      <c r="AB91" s="215"/>
      <c r="AC91" s="215"/>
      <c r="AD91" s="215"/>
      <c r="AE91" s="215"/>
      <c r="AF91" s="215"/>
      <c r="AG91" s="215" t="s">
        <v>157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38">
        <v>34</v>
      </c>
      <c r="B92" s="239" t="s">
        <v>267</v>
      </c>
      <c r="C92" s="259" t="s">
        <v>268</v>
      </c>
      <c r="D92" s="240" t="s">
        <v>182</v>
      </c>
      <c r="E92" s="241">
        <v>48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2.6099999999999999E-3</v>
      </c>
      <c r="O92" s="241">
        <f>ROUND(E92*N92,2)</f>
        <v>0.13</v>
      </c>
      <c r="P92" s="241">
        <v>0</v>
      </c>
      <c r="Q92" s="241">
        <f>ROUND(E92*P92,2)</f>
        <v>0</v>
      </c>
      <c r="R92" s="243"/>
      <c r="S92" s="243" t="s">
        <v>175</v>
      </c>
      <c r="T92" s="244" t="s">
        <v>144</v>
      </c>
      <c r="U92" s="226">
        <v>0.47899999999999998</v>
      </c>
      <c r="V92" s="226">
        <f>ROUND(E92*U92,2)</f>
        <v>22.99</v>
      </c>
      <c r="W92" s="226"/>
      <c r="X92" s="226" t="s">
        <v>145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146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60" t="s">
        <v>269</v>
      </c>
      <c r="D93" s="245"/>
      <c r="E93" s="245"/>
      <c r="F93" s="245"/>
      <c r="G93" s="245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148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8">
        <v>35</v>
      </c>
      <c r="B94" s="249" t="s">
        <v>270</v>
      </c>
      <c r="C94" s="264" t="s">
        <v>271</v>
      </c>
      <c r="D94" s="250" t="s">
        <v>253</v>
      </c>
      <c r="E94" s="251">
        <v>2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12</v>
      </c>
      <c r="M94" s="253">
        <f>G94*(1+L94/100)</f>
        <v>0</v>
      </c>
      <c r="N94" s="251">
        <v>4.6999999999999999E-4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175</v>
      </c>
      <c r="T94" s="254" t="s">
        <v>144</v>
      </c>
      <c r="U94" s="226">
        <v>0.23799999999999999</v>
      </c>
      <c r="V94" s="226">
        <f>ROUND(E94*U94,2)</f>
        <v>0.48</v>
      </c>
      <c r="W94" s="226"/>
      <c r="X94" s="226" t="s">
        <v>145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146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38">
        <v>36</v>
      </c>
      <c r="B95" s="239" t="s">
        <v>272</v>
      </c>
      <c r="C95" s="259" t="s">
        <v>273</v>
      </c>
      <c r="D95" s="240" t="s">
        <v>141</v>
      </c>
      <c r="E95" s="241">
        <v>21.7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7.2100000000000003E-3</v>
      </c>
      <c r="Q95" s="241">
        <f>ROUND(E95*P95,2)</f>
        <v>0.16</v>
      </c>
      <c r="R95" s="243"/>
      <c r="S95" s="243" t="s">
        <v>175</v>
      </c>
      <c r="T95" s="244" t="s">
        <v>144</v>
      </c>
      <c r="U95" s="226">
        <v>0.13</v>
      </c>
      <c r="V95" s="226">
        <f>ROUND(E95*U95,2)</f>
        <v>2.82</v>
      </c>
      <c r="W95" s="226"/>
      <c r="X95" s="226" t="s">
        <v>145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146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3" t="s">
        <v>191</v>
      </c>
      <c r="D96" s="228"/>
      <c r="E96" s="229">
        <v>21.7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157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38">
        <v>37</v>
      </c>
      <c r="B97" s="239" t="s">
        <v>274</v>
      </c>
      <c r="C97" s="259" t="s">
        <v>275</v>
      </c>
      <c r="D97" s="240" t="s">
        <v>182</v>
      </c>
      <c r="E97" s="241">
        <v>4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2.0300000000000001E-3</v>
      </c>
      <c r="O97" s="241">
        <f>ROUND(E97*N97,2)</f>
        <v>0.01</v>
      </c>
      <c r="P97" s="241">
        <v>0</v>
      </c>
      <c r="Q97" s="241">
        <f>ROUND(E97*P97,2)</f>
        <v>0</v>
      </c>
      <c r="R97" s="243"/>
      <c r="S97" s="243" t="s">
        <v>175</v>
      </c>
      <c r="T97" s="244" t="s">
        <v>144</v>
      </c>
      <c r="U97" s="226">
        <v>0.36454999999999999</v>
      </c>
      <c r="V97" s="226">
        <f>ROUND(E97*U97,2)</f>
        <v>1.46</v>
      </c>
      <c r="W97" s="226"/>
      <c r="X97" s="226" t="s">
        <v>145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146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0" t="s">
        <v>276</v>
      </c>
      <c r="D98" s="245"/>
      <c r="E98" s="245"/>
      <c r="F98" s="245"/>
      <c r="G98" s="245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148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3" t="s">
        <v>266</v>
      </c>
      <c r="D99" s="228"/>
      <c r="E99" s="229">
        <v>4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157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38">
        <v>38</v>
      </c>
      <c r="B100" s="239" t="s">
        <v>277</v>
      </c>
      <c r="C100" s="259" t="s">
        <v>278</v>
      </c>
      <c r="D100" s="240" t="s">
        <v>253</v>
      </c>
      <c r="E100" s="241">
        <v>2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1.4999999999999999E-4</v>
      </c>
      <c r="O100" s="241">
        <f>ROUND(E100*N100,2)</f>
        <v>0</v>
      </c>
      <c r="P100" s="241">
        <v>0</v>
      </c>
      <c r="Q100" s="241">
        <f>ROUND(E100*P100,2)</f>
        <v>0</v>
      </c>
      <c r="R100" s="243" t="s">
        <v>279</v>
      </c>
      <c r="S100" s="243" t="s">
        <v>143</v>
      </c>
      <c r="T100" s="244" t="s">
        <v>144</v>
      </c>
      <c r="U100" s="226">
        <v>0</v>
      </c>
      <c r="V100" s="226">
        <f>ROUND(E100*U100,2)</f>
        <v>0</v>
      </c>
      <c r="W100" s="226"/>
      <c r="X100" s="226" t="s">
        <v>229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230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>
        <v>39</v>
      </c>
      <c r="B101" s="223" t="s">
        <v>280</v>
      </c>
      <c r="C101" s="265" t="s">
        <v>281</v>
      </c>
      <c r="D101" s="224" t="s">
        <v>0</v>
      </c>
      <c r="E101" s="256"/>
      <c r="F101" s="227"/>
      <c r="G101" s="226">
        <f>ROUND(E101*F101,2)</f>
        <v>0</v>
      </c>
      <c r="H101" s="227"/>
      <c r="I101" s="226">
        <f>ROUND(E101*H101,2)</f>
        <v>0</v>
      </c>
      <c r="J101" s="227"/>
      <c r="K101" s="226">
        <f>ROUND(E101*J101,2)</f>
        <v>0</v>
      </c>
      <c r="L101" s="226">
        <v>12</v>
      </c>
      <c r="M101" s="226">
        <f>G101*(1+L101/100)</f>
        <v>0</v>
      </c>
      <c r="N101" s="225">
        <v>0</v>
      </c>
      <c r="O101" s="225">
        <f>ROUND(E101*N101,2)</f>
        <v>0</v>
      </c>
      <c r="P101" s="225">
        <v>0</v>
      </c>
      <c r="Q101" s="225">
        <f>ROUND(E101*P101,2)</f>
        <v>0</v>
      </c>
      <c r="R101" s="226" t="s">
        <v>247</v>
      </c>
      <c r="S101" s="226" t="s">
        <v>143</v>
      </c>
      <c r="T101" s="226" t="s">
        <v>144</v>
      </c>
      <c r="U101" s="226">
        <v>0</v>
      </c>
      <c r="V101" s="226">
        <f>ROUND(E101*U101,2)</f>
        <v>0</v>
      </c>
      <c r="W101" s="226"/>
      <c r="X101" s="226" t="s">
        <v>203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204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6" t="s">
        <v>235</v>
      </c>
      <c r="D102" s="257"/>
      <c r="E102" s="257"/>
      <c r="F102" s="257"/>
      <c r="G102" s="257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154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>
      <c r="A103" s="231" t="s">
        <v>137</v>
      </c>
      <c r="B103" s="232" t="s">
        <v>98</v>
      </c>
      <c r="C103" s="258" t="s">
        <v>99</v>
      </c>
      <c r="D103" s="233"/>
      <c r="E103" s="234"/>
      <c r="F103" s="235"/>
      <c r="G103" s="235">
        <f>SUMIF(AG104:AG109,"&lt;&gt;NOR",G104:G109)</f>
        <v>0</v>
      </c>
      <c r="H103" s="235"/>
      <c r="I103" s="235">
        <f>SUM(I104:I109)</f>
        <v>0</v>
      </c>
      <c r="J103" s="235"/>
      <c r="K103" s="235">
        <f>SUM(K104:K109)</f>
        <v>0</v>
      </c>
      <c r="L103" s="235"/>
      <c r="M103" s="235">
        <f>SUM(M104:M109)</f>
        <v>0</v>
      </c>
      <c r="N103" s="234"/>
      <c r="O103" s="234">
        <f>SUM(O104:O109)</f>
        <v>1.23</v>
      </c>
      <c r="P103" s="234"/>
      <c r="Q103" s="234">
        <f>SUM(Q104:Q109)</f>
        <v>2.0299999999999998</v>
      </c>
      <c r="R103" s="235"/>
      <c r="S103" s="235"/>
      <c r="T103" s="236"/>
      <c r="U103" s="230"/>
      <c r="V103" s="230">
        <f>SUM(V104:V109)</f>
        <v>107.06</v>
      </c>
      <c r="W103" s="230"/>
      <c r="X103" s="230"/>
      <c r="AG103" t="s">
        <v>138</v>
      </c>
    </row>
    <row r="104" spans="1:60" outlineLevel="1">
      <c r="A104" s="238">
        <v>40</v>
      </c>
      <c r="B104" s="239" t="s">
        <v>282</v>
      </c>
      <c r="C104" s="259" t="s">
        <v>283</v>
      </c>
      <c r="D104" s="240" t="s">
        <v>141</v>
      </c>
      <c r="E104" s="241">
        <v>112.7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12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1.7999999999999999E-2</v>
      </c>
      <c r="Q104" s="241">
        <f>ROUND(E104*P104,2)</f>
        <v>2.0299999999999998</v>
      </c>
      <c r="R104" s="243" t="s">
        <v>284</v>
      </c>
      <c r="S104" s="243" t="s">
        <v>143</v>
      </c>
      <c r="T104" s="244" t="s">
        <v>144</v>
      </c>
      <c r="U104" s="226">
        <v>0.33</v>
      </c>
      <c r="V104" s="226">
        <f>ROUND(E104*U104,2)</f>
        <v>37.19</v>
      </c>
      <c r="W104" s="226"/>
      <c r="X104" s="226" t="s">
        <v>145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146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3" t="s">
        <v>210</v>
      </c>
      <c r="D105" s="228"/>
      <c r="E105" s="229">
        <v>112.7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157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38">
        <v>41</v>
      </c>
      <c r="B106" s="239" t="s">
        <v>285</v>
      </c>
      <c r="C106" s="259" t="s">
        <v>286</v>
      </c>
      <c r="D106" s="240" t="s">
        <v>141</v>
      </c>
      <c r="E106" s="241">
        <v>112.7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12</v>
      </c>
      <c r="M106" s="243">
        <f>G106*(1+L106/100)</f>
        <v>0</v>
      </c>
      <c r="N106" s="241">
        <v>1.089E-2</v>
      </c>
      <c r="O106" s="241">
        <f>ROUND(E106*N106,2)</f>
        <v>1.23</v>
      </c>
      <c r="P106" s="241">
        <v>0</v>
      </c>
      <c r="Q106" s="241">
        <f>ROUND(E106*P106,2)</f>
        <v>0</v>
      </c>
      <c r="R106" s="243"/>
      <c r="S106" s="243" t="s">
        <v>175</v>
      </c>
      <c r="T106" s="244" t="s">
        <v>176</v>
      </c>
      <c r="U106" s="226">
        <v>0.62</v>
      </c>
      <c r="V106" s="226">
        <f>ROUND(E106*U106,2)</f>
        <v>69.87</v>
      </c>
      <c r="W106" s="226"/>
      <c r="X106" s="226" t="s">
        <v>145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146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60" t="s">
        <v>287</v>
      </c>
      <c r="D107" s="245"/>
      <c r="E107" s="245"/>
      <c r="F107" s="245"/>
      <c r="G107" s="245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148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>
        <v>42</v>
      </c>
      <c r="B108" s="223" t="s">
        <v>288</v>
      </c>
      <c r="C108" s="265" t="s">
        <v>289</v>
      </c>
      <c r="D108" s="224" t="s">
        <v>0</v>
      </c>
      <c r="E108" s="256"/>
      <c r="F108" s="227"/>
      <c r="G108" s="226">
        <f>ROUND(E108*F108,2)</f>
        <v>0</v>
      </c>
      <c r="H108" s="227"/>
      <c r="I108" s="226">
        <f>ROUND(E108*H108,2)</f>
        <v>0</v>
      </c>
      <c r="J108" s="227"/>
      <c r="K108" s="226">
        <f>ROUND(E108*J108,2)</f>
        <v>0</v>
      </c>
      <c r="L108" s="226">
        <v>12</v>
      </c>
      <c r="M108" s="226">
        <f>G108*(1+L108/100)</f>
        <v>0</v>
      </c>
      <c r="N108" s="225">
        <v>0</v>
      </c>
      <c r="O108" s="225">
        <f>ROUND(E108*N108,2)</f>
        <v>0</v>
      </c>
      <c r="P108" s="225">
        <v>0</v>
      </c>
      <c r="Q108" s="225">
        <f>ROUND(E108*P108,2)</f>
        <v>0</v>
      </c>
      <c r="R108" s="226" t="s">
        <v>284</v>
      </c>
      <c r="S108" s="226" t="s">
        <v>143</v>
      </c>
      <c r="T108" s="226" t="s">
        <v>144</v>
      </c>
      <c r="U108" s="226">
        <v>2.3E-2</v>
      </c>
      <c r="V108" s="226">
        <f>ROUND(E108*U108,2)</f>
        <v>0</v>
      </c>
      <c r="W108" s="226"/>
      <c r="X108" s="226" t="s">
        <v>203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204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6" t="s">
        <v>235</v>
      </c>
      <c r="D109" s="257"/>
      <c r="E109" s="257"/>
      <c r="F109" s="257"/>
      <c r="G109" s="257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154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>
      <c r="A110" s="231" t="s">
        <v>137</v>
      </c>
      <c r="B110" s="232" t="s">
        <v>100</v>
      </c>
      <c r="C110" s="258" t="s">
        <v>101</v>
      </c>
      <c r="D110" s="233"/>
      <c r="E110" s="234"/>
      <c r="F110" s="235"/>
      <c r="G110" s="235">
        <f>SUMIF(AG111:AG114,"&lt;&gt;NOR",G111:G114)</f>
        <v>0</v>
      </c>
      <c r="H110" s="235"/>
      <c r="I110" s="235">
        <f>SUM(I111:I114)</f>
        <v>0</v>
      </c>
      <c r="J110" s="235"/>
      <c r="K110" s="235">
        <f>SUM(K111:K114)</f>
        <v>0</v>
      </c>
      <c r="L110" s="235"/>
      <c r="M110" s="235">
        <f>SUM(M111:M114)</f>
        <v>0</v>
      </c>
      <c r="N110" s="234"/>
      <c r="O110" s="234">
        <f>SUM(O111:O114)</f>
        <v>0</v>
      </c>
      <c r="P110" s="234"/>
      <c r="Q110" s="234">
        <f>SUM(Q111:Q114)</f>
        <v>0</v>
      </c>
      <c r="R110" s="235"/>
      <c r="S110" s="235"/>
      <c r="T110" s="236"/>
      <c r="U110" s="230"/>
      <c r="V110" s="230">
        <f>SUM(V111:V114)</f>
        <v>0</v>
      </c>
      <c r="W110" s="230"/>
      <c r="X110" s="230"/>
      <c r="AG110" t="s">
        <v>138</v>
      </c>
    </row>
    <row r="111" spans="1:60" ht="20.399999999999999" outlineLevel="1">
      <c r="A111" s="248">
        <v>43</v>
      </c>
      <c r="B111" s="249" t="s">
        <v>290</v>
      </c>
      <c r="C111" s="264" t="s">
        <v>291</v>
      </c>
      <c r="D111" s="250" t="s">
        <v>253</v>
      </c>
      <c r="E111" s="251">
        <v>7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12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175</v>
      </c>
      <c r="T111" s="254" t="s">
        <v>176</v>
      </c>
      <c r="U111" s="226">
        <v>0</v>
      </c>
      <c r="V111" s="226">
        <f>ROUND(E111*U111,2)</f>
        <v>0</v>
      </c>
      <c r="W111" s="226"/>
      <c r="X111" s="226" t="s">
        <v>145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146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0.399999999999999" outlineLevel="1">
      <c r="A112" s="238">
        <v>44</v>
      </c>
      <c r="B112" s="239" t="s">
        <v>292</v>
      </c>
      <c r="C112" s="259" t="s">
        <v>293</v>
      </c>
      <c r="D112" s="240" t="s">
        <v>253</v>
      </c>
      <c r="E112" s="241">
        <v>8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12</v>
      </c>
      <c r="M112" s="243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3"/>
      <c r="S112" s="243" t="s">
        <v>175</v>
      </c>
      <c r="T112" s="244" t="s">
        <v>176</v>
      </c>
      <c r="U112" s="226">
        <v>0</v>
      </c>
      <c r="V112" s="226">
        <f>ROUND(E112*U112,2)</f>
        <v>0</v>
      </c>
      <c r="W112" s="226"/>
      <c r="X112" s="226" t="s">
        <v>145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146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>
        <v>45</v>
      </c>
      <c r="B113" s="223" t="s">
        <v>294</v>
      </c>
      <c r="C113" s="265" t="s">
        <v>295</v>
      </c>
      <c r="D113" s="224" t="s">
        <v>0</v>
      </c>
      <c r="E113" s="256"/>
      <c r="F113" s="227"/>
      <c r="G113" s="226">
        <f>ROUND(E113*F113,2)</f>
        <v>0</v>
      </c>
      <c r="H113" s="227"/>
      <c r="I113" s="226">
        <f>ROUND(E113*H113,2)</f>
        <v>0</v>
      </c>
      <c r="J113" s="227"/>
      <c r="K113" s="226">
        <f>ROUND(E113*J113,2)</f>
        <v>0</v>
      </c>
      <c r="L113" s="226">
        <v>12</v>
      </c>
      <c r="M113" s="226">
        <f>G113*(1+L113/100)</f>
        <v>0</v>
      </c>
      <c r="N113" s="225">
        <v>0</v>
      </c>
      <c r="O113" s="225">
        <f>ROUND(E113*N113,2)</f>
        <v>0</v>
      </c>
      <c r="P113" s="225">
        <v>0</v>
      </c>
      <c r="Q113" s="225">
        <f>ROUND(E113*P113,2)</f>
        <v>0</v>
      </c>
      <c r="R113" s="226" t="s">
        <v>296</v>
      </c>
      <c r="S113" s="226" t="s">
        <v>143</v>
      </c>
      <c r="T113" s="226" t="s">
        <v>144</v>
      </c>
      <c r="U113" s="226">
        <v>0</v>
      </c>
      <c r="V113" s="226">
        <f>ROUND(E113*U113,2)</f>
        <v>0</v>
      </c>
      <c r="W113" s="226"/>
      <c r="X113" s="226" t="s">
        <v>203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204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66" t="s">
        <v>235</v>
      </c>
      <c r="D114" s="257"/>
      <c r="E114" s="257"/>
      <c r="F114" s="257"/>
      <c r="G114" s="257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154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>
      <c r="A115" s="231" t="s">
        <v>137</v>
      </c>
      <c r="B115" s="232" t="s">
        <v>102</v>
      </c>
      <c r="C115" s="258" t="s">
        <v>103</v>
      </c>
      <c r="D115" s="233"/>
      <c r="E115" s="234"/>
      <c r="F115" s="235"/>
      <c r="G115" s="235">
        <f>SUMIF(AG116:AG127,"&lt;&gt;NOR",G116:G127)</f>
        <v>0</v>
      </c>
      <c r="H115" s="235"/>
      <c r="I115" s="235">
        <f>SUM(I116:I127)</f>
        <v>0</v>
      </c>
      <c r="J115" s="235"/>
      <c r="K115" s="235">
        <f>SUM(K116:K127)</f>
        <v>0</v>
      </c>
      <c r="L115" s="235"/>
      <c r="M115" s="235">
        <f>SUM(M116:M127)</f>
        <v>0</v>
      </c>
      <c r="N115" s="234"/>
      <c r="O115" s="234">
        <f>SUM(O116:O127)</f>
        <v>0.03</v>
      </c>
      <c r="P115" s="234"/>
      <c r="Q115" s="234">
        <f>SUM(Q116:Q127)</f>
        <v>0</v>
      </c>
      <c r="R115" s="235"/>
      <c r="S115" s="235"/>
      <c r="T115" s="236"/>
      <c r="U115" s="230"/>
      <c r="V115" s="230">
        <f>SUM(V116:V127)</f>
        <v>28.900000000000002</v>
      </c>
      <c r="W115" s="230"/>
      <c r="X115" s="230"/>
      <c r="AG115" t="s">
        <v>138</v>
      </c>
    </row>
    <row r="116" spans="1:60" outlineLevel="1">
      <c r="A116" s="238">
        <v>46</v>
      </c>
      <c r="B116" s="239" t="s">
        <v>297</v>
      </c>
      <c r="C116" s="259" t="s">
        <v>298</v>
      </c>
      <c r="D116" s="240" t="s">
        <v>141</v>
      </c>
      <c r="E116" s="241">
        <v>43.593600000000002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12</v>
      </c>
      <c r="M116" s="243">
        <f>G116*(1+L116/100)</f>
        <v>0</v>
      </c>
      <c r="N116" s="241">
        <v>3.2000000000000003E-4</v>
      </c>
      <c r="O116" s="241">
        <f>ROUND(E116*N116,2)</f>
        <v>0.01</v>
      </c>
      <c r="P116" s="241">
        <v>0</v>
      </c>
      <c r="Q116" s="241">
        <f>ROUND(E116*P116,2)</f>
        <v>0</v>
      </c>
      <c r="R116" s="243" t="s">
        <v>299</v>
      </c>
      <c r="S116" s="243" t="s">
        <v>143</v>
      </c>
      <c r="T116" s="244" t="s">
        <v>152</v>
      </c>
      <c r="U116" s="226">
        <v>0.17</v>
      </c>
      <c r="V116" s="226">
        <f>ROUND(E116*U116,2)</f>
        <v>7.41</v>
      </c>
      <c r="W116" s="226"/>
      <c r="X116" s="226" t="s">
        <v>145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146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22"/>
      <c r="B117" s="223"/>
      <c r="C117" s="261" t="s">
        <v>300</v>
      </c>
      <c r="D117" s="246"/>
      <c r="E117" s="246"/>
      <c r="F117" s="246"/>
      <c r="G117" s="24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154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22"/>
      <c r="B118" s="223"/>
      <c r="C118" s="263" t="s">
        <v>301</v>
      </c>
      <c r="D118" s="228"/>
      <c r="E118" s="229">
        <v>12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157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63" t="s">
        <v>302</v>
      </c>
      <c r="D119" s="228"/>
      <c r="E119" s="229">
        <v>12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157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63" t="s">
        <v>303</v>
      </c>
      <c r="D120" s="228"/>
      <c r="E120" s="229">
        <v>1.5072000000000001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157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3" t="s">
        <v>304</v>
      </c>
      <c r="D121" s="228"/>
      <c r="E121" s="229">
        <v>18.086400000000001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157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38">
        <v>47</v>
      </c>
      <c r="B122" s="239" t="s">
        <v>305</v>
      </c>
      <c r="C122" s="259" t="s">
        <v>306</v>
      </c>
      <c r="D122" s="240" t="s">
        <v>141</v>
      </c>
      <c r="E122" s="241">
        <v>10</v>
      </c>
      <c r="F122" s="242"/>
      <c r="G122" s="243">
        <f>ROUND(E122*F122,2)</f>
        <v>0</v>
      </c>
      <c r="H122" s="242"/>
      <c r="I122" s="243">
        <f>ROUND(E122*H122,2)</f>
        <v>0</v>
      </c>
      <c r="J122" s="242"/>
      <c r="K122" s="243">
        <f>ROUND(E122*J122,2)</f>
        <v>0</v>
      </c>
      <c r="L122" s="243">
        <v>12</v>
      </c>
      <c r="M122" s="243">
        <f>G122*(1+L122/100)</f>
        <v>0</v>
      </c>
      <c r="N122" s="241">
        <v>4.4999999999999999E-4</v>
      </c>
      <c r="O122" s="241">
        <f>ROUND(E122*N122,2)</f>
        <v>0</v>
      </c>
      <c r="P122" s="241">
        <v>0</v>
      </c>
      <c r="Q122" s="241">
        <f>ROUND(E122*P122,2)</f>
        <v>0</v>
      </c>
      <c r="R122" s="243" t="s">
        <v>299</v>
      </c>
      <c r="S122" s="243" t="s">
        <v>143</v>
      </c>
      <c r="T122" s="244" t="s">
        <v>152</v>
      </c>
      <c r="U122" s="226">
        <v>0.33</v>
      </c>
      <c r="V122" s="226">
        <f>ROUND(E122*U122,2)</f>
        <v>3.3</v>
      </c>
      <c r="W122" s="226"/>
      <c r="X122" s="226" t="s">
        <v>145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146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22"/>
      <c r="B123" s="223"/>
      <c r="C123" s="263" t="s">
        <v>307</v>
      </c>
      <c r="D123" s="228"/>
      <c r="E123" s="229">
        <v>10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157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ht="20.399999999999999" outlineLevel="1">
      <c r="A124" s="238">
        <v>48</v>
      </c>
      <c r="B124" s="239" t="s">
        <v>308</v>
      </c>
      <c r="C124" s="259" t="s">
        <v>309</v>
      </c>
      <c r="D124" s="240" t="s">
        <v>141</v>
      </c>
      <c r="E124" s="241">
        <v>112.7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12</v>
      </c>
      <c r="M124" s="243">
        <f>G124*(1+L124/100)</f>
        <v>0</v>
      </c>
      <c r="N124" s="241">
        <v>1.6000000000000001E-4</v>
      </c>
      <c r="O124" s="241">
        <f>ROUND(E124*N124,2)</f>
        <v>0.02</v>
      </c>
      <c r="P124" s="241">
        <v>0</v>
      </c>
      <c r="Q124" s="241">
        <f>ROUND(E124*P124,2)</f>
        <v>0</v>
      </c>
      <c r="R124" s="243" t="s">
        <v>299</v>
      </c>
      <c r="S124" s="243" t="s">
        <v>143</v>
      </c>
      <c r="T124" s="244" t="s">
        <v>144</v>
      </c>
      <c r="U124" s="226">
        <v>0.15</v>
      </c>
      <c r="V124" s="226">
        <f>ROUND(E124*U124,2)</f>
        <v>16.91</v>
      </c>
      <c r="W124" s="226"/>
      <c r="X124" s="226" t="s">
        <v>145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146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22"/>
      <c r="B125" s="223"/>
      <c r="C125" s="260" t="s">
        <v>310</v>
      </c>
      <c r="D125" s="245"/>
      <c r="E125" s="245"/>
      <c r="F125" s="245"/>
      <c r="G125" s="245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148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22"/>
      <c r="B126" s="223"/>
      <c r="C126" s="263" t="s">
        <v>210</v>
      </c>
      <c r="D126" s="228"/>
      <c r="E126" s="229">
        <v>112.7</v>
      </c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157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48">
        <v>49</v>
      </c>
      <c r="B127" s="249" t="s">
        <v>311</v>
      </c>
      <c r="C127" s="264" t="s">
        <v>312</v>
      </c>
      <c r="D127" s="250" t="s">
        <v>141</v>
      </c>
      <c r="E127" s="251">
        <v>10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12</v>
      </c>
      <c r="M127" s="253">
        <f>G127*(1+L127/100)</f>
        <v>0</v>
      </c>
      <c r="N127" s="251">
        <v>1.9000000000000001E-4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175</v>
      </c>
      <c r="T127" s="254" t="s">
        <v>176</v>
      </c>
      <c r="U127" s="226">
        <v>0.128</v>
      </c>
      <c r="V127" s="226">
        <f>ROUND(E127*U127,2)</f>
        <v>1.28</v>
      </c>
      <c r="W127" s="226"/>
      <c r="X127" s="226" t="s">
        <v>145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146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>
      <c r="A128" s="231" t="s">
        <v>137</v>
      </c>
      <c r="B128" s="232" t="s">
        <v>104</v>
      </c>
      <c r="C128" s="258" t="s">
        <v>105</v>
      </c>
      <c r="D128" s="233"/>
      <c r="E128" s="234"/>
      <c r="F128" s="235"/>
      <c r="G128" s="235">
        <f>SUMIF(AG129:AG132,"&lt;&gt;NOR",G129:G132)</f>
        <v>0</v>
      </c>
      <c r="H128" s="235"/>
      <c r="I128" s="235">
        <f>SUM(I129:I132)</f>
        <v>0</v>
      </c>
      <c r="J128" s="235"/>
      <c r="K128" s="235">
        <f>SUM(K129:K132)</f>
        <v>0</v>
      </c>
      <c r="L128" s="235"/>
      <c r="M128" s="235">
        <f>SUM(M129:M132)</f>
        <v>0</v>
      </c>
      <c r="N128" s="234"/>
      <c r="O128" s="234">
        <f>SUM(O129:O132)</f>
        <v>0.03</v>
      </c>
      <c r="P128" s="234"/>
      <c r="Q128" s="234">
        <f>SUM(Q129:Q132)</f>
        <v>0</v>
      </c>
      <c r="R128" s="235"/>
      <c r="S128" s="235"/>
      <c r="T128" s="236"/>
      <c r="U128" s="230"/>
      <c r="V128" s="230">
        <f>SUM(V129:V132)</f>
        <v>24.27</v>
      </c>
      <c r="W128" s="230"/>
      <c r="X128" s="230"/>
      <c r="AG128" t="s">
        <v>138</v>
      </c>
    </row>
    <row r="129" spans="1:60" outlineLevel="1">
      <c r="A129" s="238">
        <v>50</v>
      </c>
      <c r="B129" s="239" t="s">
        <v>313</v>
      </c>
      <c r="C129" s="259" t="s">
        <v>314</v>
      </c>
      <c r="D129" s="240" t="s">
        <v>141</v>
      </c>
      <c r="E129" s="241">
        <v>120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12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315</v>
      </c>
      <c r="S129" s="243" t="s">
        <v>143</v>
      </c>
      <c r="T129" s="244" t="s">
        <v>144</v>
      </c>
      <c r="U129" s="226">
        <v>6.9709999999999994E-2</v>
      </c>
      <c r="V129" s="226">
        <f>ROUND(E129*U129,2)</f>
        <v>8.3699999999999992</v>
      </c>
      <c r="W129" s="226"/>
      <c r="X129" s="226" t="s">
        <v>145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146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63" t="s">
        <v>316</v>
      </c>
      <c r="D130" s="228"/>
      <c r="E130" s="229">
        <v>120</v>
      </c>
      <c r="F130" s="226"/>
      <c r="G130" s="226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157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48">
        <v>51</v>
      </c>
      <c r="B131" s="249" t="s">
        <v>317</v>
      </c>
      <c r="C131" s="264" t="s">
        <v>318</v>
      </c>
      <c r="D131" s="250" t="s">
        <v>141</v>
      </c>
      <c r="E131" s="251">
        <v>120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12</v>
      </c>
      <c r="M131" s="253">
        <f>G131*(1+L131/100)</f>
        <v>0</v>
      </c>
      <c r="N131" s="251">
        <v>5.0000000000000002E-5</v>
      </c>
      <c r="O131" s="251">
        <f>ROUND(E131*N131,2)</f>
        <v>0.01</v>
      </c>
      <c r="P131" s="251">
        <v>0</v>
      </c>
      <c r="Q131" s="251">
        <f>ROUND(E131*P131,2)</f>
        <v>0</v>
      </c>
      <c r="R131" s="253"/>
      <c r="S131" s="253" t="s">
        <v>175</v>
      </c>
      <c r="T131" s="254" t="s">
        <v>144</v>
      </c>
      <c r="U131" s="226">
        <v>3.2480000000000002E-2</v>
      </c>
      <c r="V131" s="226">
        <f>ROUND(E131*U131,2)</f>
        <v>3.9</v>
      </c>
      <c r="W131" s="226"/>
      <c r="X131" s="226" t="s">
        <v>145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146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48">
        <v>52</v>
      </c>
      <c r="B132" s="249" t="s">
        <v>319</v>
      </c>
      <c r="C132" s="264" t="s">
        <v>320</v>
      </c>
      <c r="D132" s="250" t="s">
        <v>141</v>
      </c>
      <c r="E132" s="251">
        <v>120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12</v>
      </c>
      <c r="M132" s="253">
        <f>G132*(1+L132/100)</f>
        <v>0</v>
      </c>
      <c r="N132" s="251">
        <v>1.3999999999999999E-4</v>
      </c>
      <c r="O132" s="251">
        <f>ROUND(E132*N132,2)</f>
        <v>0.02</v>
      </c>
      <c r="P132" s="251">
        <v>0</v>
      </c>
      <c r="Q132" s="251">
        <f>ROUND(E132*P132,2)</f>
        <v>0</v>
      </c>
      <c r="R132" s="253"/>
      <c r="S132" s="253" t="s">
        <v>175</v>
      </c>
      <c r="T132" s="254" t="s">
        <v>152</v>
      </c>
      <c r="U132" s="226">
        <v>0.1</v>
      </c>
      <c r="V132" s="226">
        <f>ROUND(E132*U132,2)</f>
        <v>12</v>
      </c>
      <c r="W132" s="226"/>
      <c r="X132" s="226" t="s">
        <v>145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146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>
      <c r="A133" s="231" t="s">
        <v>137</v>
      </c>
      <c r="B133" s="232" t="s">
        <v>106</v>
      </c>
      <c r="C133" s="258" t="s">
        <v>107</v>
      </c>
      <c r="D133" s="233"/>
      <c r="E133" s="234"/>
      <c r="F133" s="235"/>
      <c r="G133" s="235">
        <f>SUMIF(AG134:AG141,"&lt;&gt;NOR",G134:G141)</f>
        <v>0</v>
      </c>
      <c r="H133" s="235"/>
      <c r="I133" s="235">
        <f>SUM(I134:I141)</f>
        <v>0</v>
      </c>
      <c r="J133" s="235"/>
      <c r="K133" s="235">
        <f>SUM(K134:K141)</f>
        <v>0</v>
      </c>
      <c r="L133" s="235"/>
      <c r="M133" s="235">
        <f>SUM(M134:M141)</f>
        <v>0</v>
      </c>
      <c r="N133" s="234"/>
      <c r="O133" s="234">
        <f>SUM(O134:O141)</f>
        <v>0</v>
      </c>
      <c r="P133" s="234"/>
      <c r="Q133" s="234">
        <f>SUM(Q134:Q141)</f>
        <v>0</v>
      </c>
      <c r="R133" s="235"/>
      <c r="S133" s="235"/>
      <c r="T133" s="236"/>
      <c r="U133" s="230"/>
      <c r="V133" s="230">
        <f>SUM(V134:V141)</f>
        <v>21.47</v>
      </c>
      <c r="W133" s="230"/>
      <c r="X133" s="230"/>
      <c r="AG133" t="s">
        <v>138</v>
      </c>
    </row>
    <row r="134" spans="1:60" outlineLevel="1">
      <c r="A134" s="248">
        <v>53</v>
      </c>
      <c r="B134" s="249" t="s">
        <v>321</v>
      </c>
      <c r="C134" s="264" t="s">
        <v>322</v>
      </c>
      <c r="D134" s="250" t="s">
        <v>201</v>
      </c>
      <c r="E134" s="251">
        <v>4.7605000000000004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12</v>
      </c>
      <c r="M134" s="253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3" t="s">
        <v>189</v>
      </c>
      <c r="S134" s="253" t="s">
        <v>143</v>
      </c>
      <c r="T134" s="254" t="s">
        <v>152</v>
      </c>
      <c r="U134" s="226">
        <v>0.93300000000000005</v>
      </c>
      <c r="V134" s="226">
        <f>ROUND(E134*U134,2)</f>
        <v>4.4400000000000004</v>
      </c>
      <c r="W134" s="226"/>
      <c r="X134" s="226" t="s">
        <v>323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324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8">
        <v>54</v>
      </c>
      <c r="B135" s="249" t="s">
        <v>325</v>
      </c>
      <c r="C135" s="264" t="s">
        <v>326</v>
      </c>
      <c r="D135" s="250" t="s">
        <v>201</v>
      </c>
      <c r="E135" s="251">
        <v>9.5209899999999994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12</v>
      </c>
      <c r="M135" s="253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3" t="s">
        <v>189</v>
      </c>
      <c r="S135" s="253" t="s">
        <v>143</v>
      </c>
      <c r="T135" s="254" t="s">
        <v>152</v>
      </c>
      <c r="U135" s="226">
        <v>0.65300000000000002</v>
      </c>
      <c r="V135" s="226">
        <f>ROUND(E135*U135,2)</f>
        <v>6.22</v>
      </c>
      <c r="W135" s="226"/>
      <c r="X135" s="226" t="s">
        <v>323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324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38">
        <v>55</v>
      </c>
      <c r="B136" s="239" t="s">
        <v>327</v>
      </c>
      <c r="C136" s="259" t="s">
        <v>328</v>
      </c>
      <c r="D136" s="240" t="s">
        <v>201</v>
      </c>
      <c r="E136" s="241">
        <v>4.7605000000000004</v>
      </c>
      <c r="F136" s="242"/>
      <c r="G136" s="243">
        <f>ROUND(E136*F136,2)</f>
        <v>0</v>
      </c>
      <c r="H136" s="242"/>
      <c r="I136" s="243">
        <f>ROUND(E136*H136,2)</f>
        <v>0</v>
      </c>
      <c r="J136" s="242"/>
      <c r="K136" s="243">
        <f>ROUND(E136*J136,2)</f>
        <v>0</v>
      </c>
      <c r="L136" s="243">
        <v>12</v>
      </c>
      <c r="M136" s="243">
        <f>G136*(1+L136/100)</f>
        <v>0</v>
      </c>
      <c r="N136" s="241">
        <v>0</v>
      </c>
      <c r="O136" s="241">
        <f>ROUND(E136*N136,2)</f>
        <v>0</v>
      </c>
      <c r="P136" s="241">
        <v>0</v>
      </c>
      <c r="Q136" s="241">
        <f>ROUND(E136*P136,2)</f>
        <v>0</v>
      </c>
      <c r="R136" s="243" t="s">
        <v>189</v>
      </c>
      <c r="S136" s="243" t="s">
        <v>143</v>
      </c>
      <c r="T136" s="244" t="s">
        <v>152</v>
      </c>
      <c r="U136" s="226">
        <v>0.49</v>
      </c>
      <c r="V136" s="226">
        <f>ROUND(E136*U136,2)</f>
        <v>2.33</v>
      </c>
      <c r="W136" s="226"/>
      <c r="X136" s="226" t="s">
        <v>323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324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22"/>
      <c r="B137" s="223"/>
      <c r="C137" s="260" t="s">
        <v>329</v>
      </c>
      <c r="D137" s="245"/>
      <c r="E137" s="245"/>
      <c r="F137" s="245"/>
      <c r="G137" s="245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148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48">
        <v>56</v>
      </c>
      <c r="B138" s="249" t="s">
        <v>330</v>
      </c>
      <c r="C138" s="264" t="s">
        <v>331</v>
      </c>
      <c r="D138" s="250" t="s">
        <v>201</v>
      </c>
      <c r="E138" s="251">
        <v>95.209950000000006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12</v>
      </c>
      <c r="M138" s="253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3" t="s">
        <v>189</v>
      </c>
      <c r="S138" s="253" t="s">
        <v>143</v>
      </c>
      <c r="T138" s="254" t="s">
        <v>152</v>
      </c>
      <c r="U138" s="226">
        <v>0</v>
      </c>
      <c r="V138" s="226">
        <f>ROUND(E138*U138,2)</f>
        <v>0</v>
      </c>
      <c r="W138" s="226"/>
      <c r="X138" s="226" t="s">
        <v>323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324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48">
        <v>57</v>
      </c>
      <c r="B139" s="249" t="s">
        <v>332</v>
      </c>
      <c r="C139" s="264" t="s">
        <v>333</v>
      </c>
      <c r="D139" s="250" t="s">
        <v>201</v>
      </c>
      <c r="E139" s="251">
        <v>4.7605000000000004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12</v>
      </c>
      <c r="M139" s="253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3" t="s">
        <v>189</v>
      </c>
      <c r="S139" s="253" t="s">
        <v>143</v>
      </c>
      <c r="T139" s="254" t="s">
        <v>152</v>
      </c>
      <c r="U139" s="226">
        <v>0.94199999999999995</v>
      </c>
      <c r="V139" s="226">
        <f>ROUND(E139*U139,2)</f>
        <v>4.4800000000000004</v>
      </c>
      <c r="W139" s="226"/>
      <c r="X139" s="226" t="s">
        <v>323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324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48">
        <v>58</v>
      </c>
      <c r="B140" s="249" t="s">
        <v>334</v>
      </c>
      <c r="C140" s="264" t="s">
        <v>335</v>
      </c>
      <c r="D140" s="250" t="s">
        <v>201</v>
      </c>
      <c r="E140" s="251">
        <v>38.083979999999997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12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 t="s">
        <v>189</v>
      </c>
      <c r="S140" s="253" t="s">
        <v>143</v>
      </c>
      <c r="T140" s="254" t="s">
        <v>152</v>
      </c>
      <c r="U140" s="226">
        <v>0.105</v>
      </c>
      <c r="V140" s="226">
        <f>ROUND(E140*U140,2)</f>
        <v>4</v>
      </c>
      <c r="W140" s="226"/>
      <c r="X140" s="226" t="s">
        <v>323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324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38">
        <v>59</v>
      </c>
      <c r="B141" s="239" t="s">
        <v>336</v>
      </c>
      <c r="C141" s="259" t="s">
        <v>337</v>
      </c>
      <c r="D141" s="240" t="s">
        <v>201</v>
      </c>
      <c r="E141" s="241">
        <v>4.7605000000000004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12</v>
      </c>
      <c r="M141" s="243">
        <f>G141*(1+L141/100)</f>
        <v>0</v>
      </c>
      <c r="N141" s="241">
        <v>0</v>
      </c>
      <c r="O141" s="241">
        <f>ROUND(E141*N141,2)</f>
        <v>0</v>
      </c>
      <c r="P141" s="241">
        <v>0</v>
      </c>
      <c r="Q141" s="241">
        <f>ROUND(E141*P141,2)</f>
        <v>0</v>
      </c>
      <c r="R141" s="243" t="s">
        <v>189</v>
      </c>
      <c r="S141" s="243" t="s">
        <v>338</v>
      </c>
      <c r="T141" s="244" t="s">
        <v>338</v>
      </c>
      <c r="U141" s="226">
        <v>0</v>
      </c>
      <c r="V141" s="226">
        <f>ROUND(E141*U141,2)</f>
        <v>0</v>
      </c>
      <c r="W141" s="226"/>
      <c r="X141" s="226" t="s">
        <v>323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324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>
      <c r="A142" s="3"/>
      <c r="B142" s="4"/>
      <c r="C142" s="267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12</v>
      </c>
      <c r="AF142">
        <v>21</v>
      </c>
      <c r="AG142" t="s">
        <v>124</v>
      </c>
    </row>
    <row r="143" spans="1:60">
      <c r="A143" s="218"/>
      <c r="B143" s="219" t="s">
        <v>29</v>
      </c>
      <c r="C143" s="268"/>
      <c r="D143" s="220"/>
      <c r="E143" s="221"/>
      <c r="F143" s="221"/>
      <c r="G143" s="237">
        <f>G8+G11+G26+G35+G44+G47+G53+G67+G76+G103+G110+G115+G128+G133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339</v>
      </c>
    </row>
    <row r="144" spans="1:60">
      <c r="C144" s="269"/>
      <c r="D144" s="10"/>
      <c r="AG144" t="s">
        <v>341</v>
      </c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29">
    <mergeCell ref="C109:G109"/>
    <mergeCell ref="C114:G114"/>
    <mergeCell ref="C117:G117"/>
    <mergeCell ref="C125:G125"/>
    <mergeCell ref="C137:G137"/>
    <mergeCell ref="C78:G78"/>
    <mergeCell ref="C83:G83"/>
    <mergeCell ref="C93:G93"/>
    <mergeCell ref="C98:G98"/>
    <mergeCell ref="C102:G102"/>
    <mergeCell ref="C107:G107"/>
    <mergeCell ref="C37:G37"/>
    <mergeCell ref="C46:G46"/>
    <mergeCell ref="C52:G52"/>
    <mergeCell ref="C59:G59"/>
    <mergeCell ref="C66:G66"/>
    <mergeCell ref="C75:G75"/>
    <mergeCell ref="C14:G14"/>
    <mergeCell ref="C17:G17"/>
    <mergeCell ref="C30:G30"/>
    <mergeCell ref="C31:G31"/>
    <mergeCell ref="C32:G32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78</v>
      </c>
      <c r="C8" s="258" t="s">
        <v>79</v>
      </c>
      <c r="D8" s="233"/>
      <c r="E8" s="234"/>
      <c r="F8" s="235"/>
      <c r="G8" s="235">
        <f>SUMIF(AG9:AG11,"&lt;&gt;NOR",G9:G11)</f>
        <v>0</v>
      </c>
      <c r="H8" s="235"/>
      <c r="I8" s="235">
        <f>SUM(I9:I11)</f>
        <v>0</v>
      </c>
      <c r="J8" s="235"/>
      <c r="K8" s="235">
        <f>SUM(K9:K11)</f>
        <v>0</v>
      </c>
      <c r="L8" s="235"/>
      <c r="M8" s="235">
        <f>SUM(M9:M11)</f>
        <v>0</v>
      </c>
      <c r="N8" s="234"/>
      <c r="O8" s="234">
        <f>SUM(O9:O11)</f>
        <v>0.13</v>
      </c>
      <c r="P8" s="234"/>
      <c r="Q8" s="234">
        <f>SUM(Q9:Q11)</f>
        <v>0</v>
      </c>
      <c r="R8" s="235"/>
      <c r="S8" s="235"/>
      <c r="T8" s="236"/>
      <c r="U8" s="230"/>
      <c r="V8" s="230">
        <f>SUM(V9:V11)</f>
        <v>9.5</v>
      </c>
      <c r="W8" s="230"/>
      <c r="X8" s="230"/>
      <c r="AG8" t="s">
        <v>138</v>
      </c>
    </row>
    <row r="9" spans="1:60" ht="20.399999999999999" outlineLevel="1">
      <c r="A9" s="238">
        <v>1</v>
      </c>
      <c r="B9" s="239" t="s">
        <v>139</v>
      </c>
      <c r="C9" s="259" t="s">
        <v>140</v>
      </c>
      <c r="D9" s="240" t="s">
        <v>141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1.3270000000000001E-2</v>
      </c>
      <c r="O9" s="241">
        <f>ROUND(E9*N9,2)</f>
        <v>0.13</v>
      </c>
      <c r="P9" s="241">
        <v>0</v>
      </c>
      <c r="Q9" s="241">
        <f>ROUND(E9*P9,2)</f>
        <v>0</v>
      </c>
      <c r="R9" s="243" t="s">
        <v>142</v>
      </c>
      <c r="S9" s="243" t="s">
        <v>143</v>
      </c>
      <c r="T9" s="244" t="s">
        <v>144</v>
      </c>
      <c r="U9" s="226">
        <v>0.95</v>
      </c>
      <c r="V9" s="226">
        <f>ROUND(E9*U9,2)</f>
        <v>9.5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147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3" t="s">
        <v>342</v>
      </c>
      <c r="D11" s="228"/>
      <c r="E11" s="229">
        <v>10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>
      <c r="A12" s="231" t="s">
        <v>137</v>
      </c>
      <c r="B12" s="232" t="s">
        <v>82</v>
      </c>
      <c r="C12" s="258" t="s">
        <v>83</v>
      </c>
      <c r="D12" s="233"/>
      <c r="E12" s="234"/>
      <c r="F12" s="235"/>
      <c r="G12" s="235">
        <f>SUMIF(AG13:AG26,"&lt;&gt;NOR",G13:G26)</f>
        <v>0</v>
      </c>
      <c r="H12" s="235"/>
      <c r="I12" s="235">
        <f>SUM(I13:I26)</f>
        <v>0</v>
      </c>
      <c r="J12" s="235"/>
      <c r="K12" s="235">
        <f>SUM(K13:K26)</f>
        <v>0</v>
      </c>
      <c r="L12" s="235"/>
      <c r="M12" s="235">
        <f>SUM(M13:M26)</f>
        <v>0</v>
      </c>
      <c r="N12" s="234"/>
      <c r="O12" s="234">
        <f>SUM(O13:O26)</f>
        <v>6.89</v>
      </c>
      <c r="P12" s="234"/>
      <c r="Q12" s="234">
        <f>SUM(Q13:Q26)</f>
        <v>0</v>
      </c>
      <c r="R12" s="235"/>
      <c r="S12" s="235"/>
      <c r="T12" s="236"/>
      <c r="U12" s="230"/>
      <c r="V12" s="230">
        <f>SUM(V13:V26)</f>
        <v>112.05</v>
      </c>
      <c r="W12" s="230"/>
      <c r="X12" s="230"/>
      <c r="AG12" t="s">
        <v>138</v>
      </c>
    </row>
    <row r="13" spans="1:60" ht="20.399999999999999" outlineLevel="1">
      <c r="A13" s="238">
        <v>2</v>
      </c>
      <c r="B13" s="239" t="s">
        <v>149</v>
      </c>
      <c r="C13" s="259" t="s">
        <v>150</v>
      </c>
      <c r="D13" s="240" t="s">
        <v>141</v>
      </c>
      <c r="E13" s="241">
        <v>338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1.8380000000000001E-2</v>
      </c>
      <c r="O13" s="241">
        <f>ROUND(E13*N13,2)</f>
        <v>6.21</v>
      </c>
      <c r="P13" s="241">
        <v>0</v>
      </c>
      <c r="Q13" s="241">
        <f>ROUND(E13*P13,2)</f>
        <v>0</v>
      </c>
      <c r="R13" s="243" t="s">
        <v>151</v>
      </c>
      <c r="S13" s="243" t="s">
        <v>143</v>
      </c>
      <c r="T13" s="244" t="s">
        <v>152</v>
      </c>
      <c r="U13" s="226">
        <v>0.14000000000000001</v>
      </c>
      <c r="V13" s="226">
        <f>ROUND(E13*U13,2)</f>
        <v>47.32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1" t="s">
        <v>153</v>
      </c>
      <c r="D14" s="246"/>
      <c r="E14" s="246"/>
      <c r="F14" s="246"/>
      <c r="G14" s="24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2" t="s">
        <v>155</v>
      </c>
      <c r="D15" s="247"/>
      <c r="E15" s="247"/>
      <c r="F15" s="247"/>
      <c r="G15" s="247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148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3" t="s">
        <v>343</v>
      </c>
      <c r="D16" s="228"/>
      <c r="E16" s="229">
        <v>338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30.6" outlineLevel="1">
      <c r="A17" s="238">
        <v>3</v>
      </c>
      <c r="B17" s="239" t="s">
        <v>158</v>
      </c>
      <c r="C17" s="259" t="s">
        <v>344</v>
      </c>
      <c r="D17" s="240" t="s">
        <v>141</v>
      </c>
      <c r="E17" s="241">
        <v>676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9.5E-4</v>
      </c>
      <c r="O17" s="241">
        <f>ROUND(E17*N17,2)</f>
        <v>0.64</v>
      </c>
      <c r="P17" s="241">
        <v>0</v>
      </c>
      <c r="Q17" s="241">
        <f>ROUND(E17*P17,2)</f>
        <v>0</v>
      </c>
      <c r="R17" s="243" t="s">
        <v>151</v>
      </c>
      <c r="S17" s="243" t="s">
        <v>143</v>
      </c>
      <c r="T17" s="244" t="s">
        <v>152</v>
      </c>
      <c r="U17" s="226">
        <v>0.01</v>
      </c>
      <c r="V17" s="226">
        <f>ROUND(E17*U17,2)</f>
        <v>6.76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153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3" t="s">
        <v>345</v>
      </c>
      <c r="D19" s="228"/>
      <c r="E19" s="229">
        <v>676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157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4</v>
      </c>
      <c r="B20" s="249" t="s">
        <v>161</v>
      </c>
      <c r="C20" s="264" t="s">
        <v>162</v>
      </c>
      <c r="D20" s="250" t="s">
        <v>141</v>
      </c>
      <c r="E20" s="251">
        <v>338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12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 t="s">
        <v>151</v>
      </c>
      <c r="S20" s="253" t="s">
        <v>143</v>
      </c>
      <c r="T20" s="254" t="s">
        <v>152</v>
      </c>
      <c r="U20" s="226">
        <v>0.11700000000000001</v>
      </c>
      <c r="V20" s="226">
        <f>ROUND(E20*U20,2)</f>
        <v>39.549999999999997</v>
      </c>
      <c r="W20" s="226"/>
      <c r="X20" s="226" t="s">
        <v>145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146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5</v>
      </c>
      <c r="B21" s="239" t="s">
        <v>163</v>
      </c>
      <c r="C21" s="259" t="s">
        <v>164</v>
      </c>
      <c r="D21" s="240" t="s">
        <v>141</v>
      </c>
      <c r="E21" s="241">
        <v>12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12</v>
      </c>
      <c r="M21" s="243">
        <f>G21*(1+L21/100)</f>
        <v>0</v>
      </c>
      <c r="N21" s="241">
        <v>1.2099999999999999E-3</v>
      </c>
      <c r="O21" s="241">
        <f>ROUND(E21*N21,2)</f>
        <v>0.01</v>
      </c>
      <c r="P21" s="241">
        <v>0</v>
      </c>
      <c r="Q21" s="241">
        <f>ROUND(E21*P21,2)</f>
        <v>0</v>
      </c>
      <c r="R21" s="243" t="s">
        <v>151</v>
      </c>
      <c r="S21" s="243" t="s">
        <v>143</v>
      </c>
      <c r="T21" s="244" t="s">
        <v>152</v>
      </c>
      <c r="U21" s="226">
        <v>0.18</v>
      </c>
      <c r="V21" s="226">
        <f>ROUND(E21*U21,2)</f>
        <v>2.16</v>
      </c>
      <c r="W21" s="226"/>
      <c r="X21" s="226" t="s">
        <v>145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3" t="s">
        <v>346</v>
      </c>
      <c r="D22" s="228"/>
      <c r="E22" s="229">
        <v>12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8">
        <v>6</v>
      </c>
      <c r="B23" s="249" t="s">
        <v>166</v>
      </c>
      <c r="C23" s="264" t="s">
        <v>167</v>
      </c>
      <c r="D23" s="250" t="s">
        <v>141</v>
      </c>
      <c r="E23" s="251">
        <v>336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12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 t="s">
        <v>151</v>
      </c>
      <c r="S23" s="253" t="s">
        <v>143</v>
      </c>
      <c r="T23" s="254" t="s">
        <v>152</v>
      </c>
      <c r="U23" s="226">
        <v>3.0300000000000001E-2</v>
      </c>
      <c r="V23" s="226">
        <f>ROUND(E23*U23,2)</f>
        <v>10.18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1">
      <c r="A24" s="248">
        <v>7</v>
      </c>
      <c r="B24" s="249" t="s">
        <v>168</v>
      </c>
      <c r="C24" s="264" t="s">
        <v>347</v>
      </c>
      <c r="D24" s="250" t="s">
        <v>141</v>
      </c>
      <c r="E24" s="251">
        <v>676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12</v>
      </c>
      <c r="M24" s="253">
        <f>G24*(1+L24/100)</f>
        <v>0</v>
      </c>
      <c r="N24" s="251">
        <v>5.0000000000000002E-5</v>
      </c>
      <c r="O24" s="251">
        <f>ROUND(E24*N24,2)</f>
        <v>0.03</v>
      </c>
      <c r="P24" s="251">
        <v>0</v>
      </c>
      <c r="Q24" s="251">
        <f>ROUND(E24*P24,2)</f>
        <v>0</v>
      </c>
      <c r="R24" s="253" t="s">
        <v>151</v>
      </c>
      <c r="S24" s="253" t="s">
        <v>143</v>
      </c>
      <c r="T24" s="254" t="s">
        <v>152</v>
      </c>
      <c r="U24" s="226">
        <v>0</v>
      </c>
      <c r="V24" s="226">
        <f>ROUND(E24*U24,2)</f>
        <v>0</v>
      </c>
      <c r="W24" s="226"/>
      <c r="X24" s="226" t="s">
        <v>145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8</v>
      </c>
      <c r="B25" s="249" t="s">
        <v>170</v>
      </c>
      <c r="C25" s="264" t="s">
        <v>171</v>
      </c>
      <c r="D25" s="250" t="s">
        <v>141</v>
      </c>
      <c r="E25" s="251">
        <v>338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12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 t="s">
        <v>151</v>
      </c>
      <c r="S25" s="253" t="s">
        <v>143</v>
      </c>
      <c r="T25" s="254" t="s">
        <v>152</v>
      </c>
      <c r="U25" s="226">
        <v>1.7999999999999999E-2</v>
      </c>
      <c r="V25" s="226">
        <f>ROUND(E25*U25,2)</f>
        <v>6.08</v>
      </c>
      <c r="W25" s="226"/>
      <c r="X25" s="226" t="s">
        <v>145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9</v>
      </c>
      <c r="B26" s="249" t="s">
        <v>172</v>
      </c>
      <c r="C26" s="264" t="s">
        <v>173</v>
      </c>
      <c r="D26" s="250" t="s">
        <v>174</v>
      </c>
      <c r="E26" s="251">
        <v>1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12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175</v>
      </c>
      <c r="T26" s="254" t="s">
        <v>176</v>
      </c>
      <c r="U26" s="226">
        <v>0</v>
      </c>
      <c r="V26" s="226">
        <f>ROUND(E26*U26,2)</f>
        <v>0</v>
      </c>
      <c r="W26" s="226"/>
      <c r="X26" s="226" t="s">
        <v>145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146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1" t="s">
        <v>137</v>
      </c>
      <c r="B27" s="232" t="s">
        <v>84</v>
      </c>
      <c r="C27" s="258" t="s">
        <v>85</v>
      </c>
      <c r="D27" s="233"/>
      <c r="E27" s="234"/>
      <c r="F27" s="235"/>
      <c r="G27" s="235">
        <f>SUMIF(AG28:AG35,"&lt;&gt;NOR",G28:G35)</f>
        <v>0</v>
      </c>
      <c r="H27" s="235"/>
      <c r="I27" s="235">
        <f>SUM(I28:I35)</f>
        <v>0</v>
      </c>
      <c r="J27" s="235"/>
      <c r="K27" s="235">
        <f>SUM(K28:K35)</f>
        <v>0</v>
      </c>
      <c r="L27" s="235"/>
      <c r="M27" s="235">
        <f>SUM(M28:M35)</f>
        <v>0</v>
      </c>
      <c r="N27" s="234"/>
      <c r="O27" s="234">
        <f>SUM(O28:O35)</f>
        <v>0.37</v>
      </c>
      <c r="P27" s="234"/>
      <c r="Q27" s="234">
        <f>SUM(Q28:Q35)</f>
        <v>0</v>
      </c>
      <c r="R27" s="235"/>
      <c r="S27" s="235"/>
      <c r="T27" s="236"/>
      <c r="U27" s="230"/>
      <c r="V27" s="230">
        <f>SUM(V28:V35)</f>
        <v>58.64</v>
      </c>
      <c r="W27" s="230"/>
      <c r="X27" s="230"/>
      <c r="AG27" t="s">
        <v>138</v>
      </c>
    </row>
    <row r="28" spans="1:60" outlineLevel="1">
      <c r="A28" s="238">
        <v>10</v>
      </c>
      <c r="B28" s="239" t="s">
        <v>177</v>
      </c>
      <c r="C28" s="259" t="s">
        <v>178</v>
      </c>
      <c r="D28" s="240" t="s">
        <v>141</v>
      </c>
      <c r="E28" s="241">
        <v>90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4.0000000000000003E-5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142</v>
      </c>
      <c r="S28" s="243" t="s">
        <v>143</v>
      </c>
      <c r="T28" s="244" t="s">
        <v>152</v>
      </c>
      <c r="U28" s="226">
        <v>0.31</v>
      </c>
      <c r="V28" s="226">
        <f>ROUND(E28*U28,2)</f>
        <v>27.9</v>
      </c>
      <c r="W28" s="226"/>
      <c r="X28" s="226" t="s">
        <v>145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146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3" t="s">
        <v>348</v>
      </c>
      <c r="D29" s="228"/>
      <c r="E29" s="229">
        <v>90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0.399999999999999" outlineLevel="1">
      <c r="A30" s="238">
        <v>11</v>
      </c>
      <c r="B30" s="239" t="s">
        <v>180</v>
      </c>
      <c r="C30" s="259" t="s">
        <v>181</v>
      </c>
      <c r="D30" s="240" t="s">
        <v>182</v>
      </c>
      <c r="E30" s="241">
        <v>29.28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1.261E-2</v>
      </c>
      <c r="O30" s="241">
        <f>ROUND(E30*N30,2)</f>
        <v>0.37</v>
      </c>
      <c r="P30" s="241">
        <v>0</v>
      </c>
      <c r="Q30" s="241">
        <f>ROUND(E30*P30,2)</f>
        <v>0</v>
      </c>
      <c r="R30" s="243" t="s">
        <v>142</v>
      </c>
      <c r="S30" s="243" t="s">
        <v>143</v>
      </c>
      <c r="T30" s="244" t="s">
        <v>152</v>
      </c>
      <c r="U30" s="226">
        <v>1.05</v>
      </c>
      <c r="V30" s="226">
        <f>ROUND(E30*U30,2)</f>
        <v>30.74</v>
      </c>
      <c r="W30" s="226"/>
      <c r="X30" s="226" t="s">
        <v>145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146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0" t="s">
        <v>340</v>
      </c>
      <c r="D31" s="245"/>
      <c r="E31" s="245"/>
      <c r="F31" s="245"/>
      <c r="G31" s="245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148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2" t="s">
        <v>183</v>
      </c>
      <c r="D32" s="247"/>
      <c r="E32" s="247"/>
      <c r="F32" s="247"/>
      <c r="G32" s="247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148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2" t="s">
        <v>184</v>
      </c>
      <c r="D33" s="247"/>
      <c r="E33" s="247"/>
      <c r="F33" s="247"/>
      <c r="G33" s="247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148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2" t="s">
        <v>185</v>
      </c>
      <c r="D34" s="247"/>
      <c r="E34" s="247"/>
      <c r="F34" s="247"/>
      <c r="G34" s="247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148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55" t="str">
        <f>C34</f>
        <v>- standardního tmelení Q2, to je: základní tmelení Q1+ dodatečné tmelení (tmelení najemno) a případné přebroušení.</v>
      </c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3" t="s">
        <v>349</v>
      </c>
      <c r="D35" s="228"/>
      <c r="E35" s="229">
        <v>29.28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>
      <c r="A36" s="231" t="s">
        <v>137</v>
      </c>
      <c r="B36" s="232" t="s">
        <v>86</v>
      </c>
      <c r="C36" s="258" t="s">
        <v>87</v>
      </c>
      <c r="D36" s="233"/>
      <c r="E36" s="234"/>
      <c r="F36" s="235"/>
      <c r="G36" s="235">
        <f>SUMIF(AG37:AG45,"&lt;&gt;NOR",G37:G45)</f>
        <v>0</v>
      </c>
      <c r="H36" s="235"/>
      <c r="I36" s="235">
        <f>SUM(I37:I45)</f>
        <v>0</v>
      </c>
      <c r="J36" s="235"/>
      <c r="K36" s="235">
        <f>SUM(K37:K45)</f>
        <v>0</v>
      </c>
      <c r="L36" s="235"/>
      <c r="M36" s="235">
        <f>SUM(M37:M45)</f>
        <v>0</v>
      </c>
      <c r="N36" s="234"/>
      <c r="O36" s="234">
        <f>SUM(O37:O45)</f>
        <v>0.02</v>
      </c>
      <c r="P36" s="234"/>
      <c r="Q36" s="234">
        <f>SUM(Q37:Q45)</f>
        <v>0.54</v>
      </c>
      <c r="R36" s="235"/>
      <c r="S36" s="235"/>
      <c r="T36" s="236"/>
      <c r="U36" s="230"/>
      <c r="V36" s="230">
        <f>SUM(V37:V45)</f>
        <v>10.989999999999998</v>
      </c>
      <c r="W36" s="230"/>
      <c r="X36" s="230"/>
      <c r="AG36" t="s">
        <v>138</v>
      </c>
    </row>
    <row r="37" spans="1:60" outlineLevel="1">
      <c r="A37" s="238">
        <v>12</v>
      </c>
      <c r="B37" s="239" t="s">
        <v>187</v>
      </c>
      <c r="C37" s="259" t="s">
        <v>188</v>
      </c>
      <c r="D37" s="240" t="s">
        <v>141</v>
      </c>
      <c r="E37" s="241">
        <v>8.7360000000000007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1E-3</v>
      </c>
      <c r="O37" s="241">
        <f>ROUND(E37*N37,2)</f>
        <v>0.01</v>
      </c>
      <c r="P37" s="241">
        <v>3.1E-2</v>
      </c>
      <c r="Q37" s="241">
        <f>ROUND(E37*P37,2)</f>
        <v>0.27</v>
      </c>
      <c r="R37" s="243" t="s">
        <v>189</v>
      </c>
      <c r="S37" s="243" t="s">
        <v>143</v>
      </c>
      <c r="T37" s="244" t="s">
        <v>144</v>
      </c>
      <c r="U37" s="226">
        <v>0.33</v>
      </c>
      <c r="V37" s="226">
        <f>ROUND(E37*U37,2)</f>
        <v>2.88</v>
      </c>
      <c r="W37" s="226"/>
      <c r="X37" s="226" t="s">
        <v>145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146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190</v>
      </c>
      <c r="D38" s="246"/>
      <c r="E38" s="246"/>
      <c r="F38" s="246"/>
      <c r="G38" s="24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3" t="s">
        <v>350</v>
      </c>
      <c r="D39" s="228"/>
      <c r="E39" s="229">
        <v>4.7880000000000003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3" t="s">
        <v>351</v>
      </c>
      <c r="D40" s="228"/>
      <c r="E40" s="229">
        <v>3.948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157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8">
        <v>13</v>
      </c>
      <c r="B41" s="239" t="s">
        <v>192</v>
      </c>
      <c r="C41" s="259" t="s">
        <v>193</v>
      </c>
      <c r="D41" s="240" t="s">
        <v>182</v>
      </c>
      <c r="E41" s="241">
        <v>29.28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12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175</v>
      </c>
      <c r="T41" s="244" t="s">
        <v>176</v>
      </c>
      <c r="U41" s="226">
        <v>0</v>
      </c>
      <c r="V41" s="226">
        <f>ROUND(E41*U41,2)</f>
        <v>0</v>
      </c>
      <c r="W41" s="226"/>
      <c r="X41" s="226" t="s">
        <v>145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146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3" t="s">
        <v>352</v>
      </c>
      <c r="D42" s="228"/>
      <c r="E42" s="229">
        <v>29.28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8">
        <v>14</v>
      </c>
      <c r="B43" s="239" t="s">
        <v>195</v>
      </c>
      <c r="C43" s="259" t="s">
        <v>196</v>
      </c>
      <c r="D43" s="240" t="s">
        <v>141</v>
      </c>
      <c r="E43" s="241">
        <v>23.175999999999998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3.3E-4</v>
      </c>
      <c r="O43" s="241">
        <f>ROUND(E43*N43,2)</f>
        <v>0.01</v>
      </c>
      <c r="P43" s="241">
        <v>1.183E-2</v>
      </c>
      <c r="Q43" s="241">
        <f>ROUND(E43*P43,2)</f>
        <v>0.27</v>
      </c>
      <c r="R43" s="243"/>
      <c r="S43" s="243" t="s">
        <v>175</v>
      </c>
      <c r="T43" s="244" t="s">
        <v>144</v>
      </c>
      <c r="U43" s="226">
        <v>0.35</v>
      </c>
      <c r="V43" s="226">
        <f>ROUND(E43*U43,2)</f>
        <v>8.11</v>
      </c>
      <c r="W43" s="226"/>
      <c r="X43" s="226" t="s">
        <v>145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146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3" t="s">
        <v>353</v>
      </c>
      <c r="D44" s="228"/>
      <c r="E44" s="229">
        <v>13.176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157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3" t="s">
        <v>342</v>
      </c>
      <c r="D45" s="228"/>
      <c r="E45" s="229">
        <v>10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157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137</v>
      </c>
      <c r="B46" s="232" t="s">
        <v>88</v>
      </c>
      <c r="C46" s="258" t="s">
        <v>89</v>
      </c>
      <c r="D46" s="233"/>
      <c r="E46" s="234"/>
      <c r="F46" s="235"/>
      <c r="G46" s="235">
        <f>SUMIF(AG47:AG48,"&lt;&gt;NOR",G47:G48)</f>
        <v>0</v>
      </c>
      <c r="H46" s="235"/>
      <c r="I46" s="235">
        <f>SUM(I47:I48)</f>
        <v>0</v>
      </c>
      <c r="J46" s="235"/>
      <c r="K46" s="235">
        <f>SUM(K47:K48)</f>
        <v>0</v>
      </c>
      <c r="L46" s="235"/>
      <c r="M46" s="235">
        <f>SUM(M47:M48)</f>
        <v>0</v>
      </c>
      <c r="N46" s="234"/>
      <c r="O46" s="234">
        <f>SUM(O47:O48)</f>
        <v>0</v>
      </c>
      <c r="P46" s="234"/>
      <c r="Q46" s="234">
        <f>SUM(Q47:Q48)</f>
        <v>0</v>
      </c>
      <c r="R46" s="235"/>
      <c r="S46" s="235"/>
      <c r="T46" s="236"/>
      <c r="U46" s="230"/>
      <c r="V46" s="230">
        <f>SUM(V47:V48)</f>
        <v>19.13</v>
      </c>
      <c r="W46" s="230"/>
      <c r="X46" s="230"/>
      <c r="AG46" t="s">
        <v>138</v>
      </c>
    </row>
    <row r="47" spans="1:60" ht="30.6" outlineLevel="1">
      <c r="A47" s="238">
        <v>15</v>
      </c>
      <c r="B47" s="239" t="s">
        <v>199</v>
      </c>
      <c r="C47" s="259" t="s">
        <v>354</v>
      </c>
      <c r="D47" s="240" t="s">
        <v>201</v>
      </c>
      <c r="E47" s="241">
        <v>7.4248599999999998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202</v>
      </c>
      <c r="S47" s="243" t="s">
        <v>143</v>
      </c>
      <c r="T47" s="244" t="s">
        <v>152</v>
      </c>
      <c r="U47" s="226">
        <v>2.577</v>
      </c>
      <c r="V47" s="226">
        <f>ROUND(E47*U47,2)</f>
        <v>19.13</v>
      </c>
      <c r="W47" s="226"/>
      <c r="X47" s="226" t="s">
        <v>203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204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1" t="s">
        <v>205</v>
      </c>
      <c r="D48" s="246"/>
      <c r="E48" s="246"/>
      <c r="F48" s="246"/>
      <c r="G48" s="24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154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>
      <c r="A49" s="231" t="s">
        <v>137</v>
      </c>
      <c r="B49" s="232" t="s">
        <v>90</v>
      </c>
      <c r="C49" s="258" t="s">
        <v>91</v>
      </c>
      <c r="D49" s="233"/>
      <c r="E49" s="234"/>
      <c r="F49" s="235"/>
      <c r="G49" s="235">
        <f>SUMIF(AG50:AG54,"&lt;&gt;NOR",G50:G54)</f>
        <v>0</v>
      </c>
      <c r="H49" s="235"/>
      <c r="I49" s="235">
        <f>SUM(I50:I54)</f>
        <v>0</v>
      </c>
      <c r="J49" s="235"/>
      <c r="K49" s="235">
        <f>SUM(K50:K54)</f>
        <v>0</v>
      </c>
      <c r="L49" s="235"/>
      <c r="M49" s="235">
        <f>SUM(M50:M54)</f>
        <v>0</v>
      </c>
      <c r="N49" s="234"/>
      <c r="O49" s="234">
        <f>SUM(O50:O54)</f>
        <v>0</v>
      </c>
      <c r="P49" s="234"/>
      <c r="Q49" s="234">
        <f>SUM(Q50:Q54)</f>
        <v>0.03</v>
      </c>
      <c r="R49" s="235"/>
      <c r="S49" s="235"/>
      <c r="T49" s="236"/>
      <c r="U49" s="230"/>
      <c r="V49" s="230">
        <f>SUM(V50:V54)</f>
        <v>0.96</v>
      </c>
      <c r="W49" s="230"/>
      <c r="X49" s="230"/>
      <c r="AG49" t="s">
        <v>138</v>
      </c>
    </row>
    <row r="50" spans="1:60" outlineLevel="1">
      <c r="A50" s="238">
        <v>16</v>
      </c>
      <c r="B50" s="239" t="s">
        <v>206</v>
      </c>
      <c r="C50" s="259" t="s">
        <v>207</v>
      </c>
      <c r="D50" s="240" t="s">
        <v>141</v>
      </c>
      <c r="E50" s="241">
        <v>24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12</v>
      </c>
      <c r="M50" s="243">
        <f>G50*(1+L50/100)</f>
        <v>0</v>
      </c>
      <c r="N50" s="241">
        <v>0</v>
      </c>
      <c r="O50" s="241">
        <f>ROUND(E50*N50,2)</f>
        <v>0</v>
      </c>
      <c r="P50" s="241">
        <v>1.15E-3</v>
      </c>
      <c r="Q50" s="241">
        <f>ROUND(E50*P50,2)</f>
        <v>0.03</v>
      </c>
      <c r="R50" s="243" t="s">
        <v>208</v>
      </c>
      <c r="S50" s="243" t="s">
        <v>143</v>
      </c>
      <c r="T50" s="244" t="s">
        <v>144</v>
      </c>
      <c r="U50" s="226">
        <v>0.04</v>
      </c>
      <c r="V50" s="226">
        <f>ROUND(E50*U50,2)</f>
        <v>0.96</v>
      </c>
      <c r="W50" s="226"/>
      <c r="X50" s="226" t="s">
        <v>145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146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3" t="s">
        <v>209</v>
      </c>
      <c r="D51" s="228"/>
      <c r="E51" s="229"/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157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3" t="s">
        <v>355</v>
      </c>
      <c r="D52" s="228"/>
      <c r="E52" s="229">
        <v>24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157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>
        <v>17</v>
      </c>
      <c r="B53" s="223" t="s">
        <v>211</v>
      </c>
      <c r="C53" s="265" t="s">
        <v>212</v>
      </c>
      <c r="D53" s="224" t="s">
        <v>0</v>
      </c>
      <c r="E53" s="256"/>
      <c r="F53" s="227"/>
      <c r="G53" s="226">
        <f>ROUND(E53*F53,2)</f>
        <v>0</v>
      </c>
      <c r="H53" s="227"/>
      <c r="I53" s="226">
        <f>ROUND(E53*H53,2)</f>
        <v>0</v>
      </c>
      <c r="J53" s="227"/>
      <c r="K53" s="226">
        <f>ROUND(E53*J53,2)</f>
        <v>0</v>
      </c>
      <c r="L53" s="226">
        <v>12</v>
      </c>
      <c r="M53" s="226">
        <f>G53*(1+L53/100)</f>
        <v>0</v>
      </c>
      <c r="N53" s="225">
        <v>0</v>
      </c>
      <c r="O53" s="225">
        <f>ROUND(E53*N53,2)</f>
        <v>0</v>
      </c>
      <c r="P53" s="225">
        <v>0</v>
      </c>
      <c r="Q53" s="225">
        <f>ROUND(E53*P53,2)</f>
        <v>0</v>
      </c>
      <c r="R53" s="226" t="s">
        <v>208</v>
      </c>
      <c r="S53" s="226" t="s">
        <v>143</v>
      </c>
      <c r="T53" s="226" t="s">
        <v>144</v>
      </c>
      <c r="U53" s="226">
        <v>0</v>
      </c>
      <c r="V53" s="226">
        <f>ROUND(E53*U53,2)</f>
        <v>0</v>
      </c>
      <c r="W53" s="226"/>
      <c r="X53" s="226" t="s">
        <v>203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204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6" t="s">
        <v>213</v>
      </c>
      <c r="D54" s="257"/>
      <c r="E54" s="257"/>
      <c r="F54" s="257"/>
      <c r="G54" s="257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154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>
      <c r="A55" s="231" t="s">
        <v>137</v>
      </c>
      <c r="B55" s="232" t="s">
        <v>92</v>
      </c>
      <c r="C55" s="258" t="s">
        <v>93</v>
      </c>
      <c r="D55" s="233"/>
      <c r="E55" s="234"/>
      <c r="F55" s="235"/>
      <c r="G55" s="235">
        <f>SUMIF(AG56:AG68,"&lt;&gt;NOR",G56:G68)</f>
        <v>0</v>
      </c>
      <c r="H55" s="235"/>
      <c r="I55" s="235">
        <f>SUM(I56:I68)</f>
        <v>0</v>
      </c>
      <c r="J55" s="235"/>
      <c r="K55" s="235">
        <f>SUM(K56:K68)</f>
        <v>0</v>
      </c>
      <c r="L55" s="235"/>
      <c r="M55" s="235">
        <f>SUM(M56:M68)</f>
        <v>0</v>
      </c>
      <c r="N55" s="234"/>
      <c r="O55" s="234">
        <f>SUM(O56:O68)</f>
        <v>0.03</v>
      </c>
      <c r="P55" s="234"/>
      <c r="Q55" s="234">
        <f>SUM(Q56:Q68)</f>
        <v>0</v>
      </c>
      <c r="R55" s="235"/>
      <c r="S55" s="235"/>
      <c r="T55" s="236"/>
      <c r="U55" s="230"/>
      <c r="V55" s="230">
        <f>SUM(V56:V68)</f>
        <v>10.76</v>
      </c>
      <c r="W55" s="230"/>
      <c r="X55" s="230"/>
      <c r="AG55" t="s">
        <v>138</v>
      </c>
    </row>
    <row r="56" spans="1:60" outlineLevel="1">
      <c r="A56" s="238">
        <v>18</v>
      </c>
      <c r="B56" s="239" t="s">
        <v>214</v>
      </c>
      <c r="C56" s="259" t="s">
        <v>215</v>
      </c>
      <c r="D56" s="240" t="s">
        <v>141</v>
      </c>
      <c r="E56" s="241">
        <v>11.712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12</v>
      </c>
      <c r="M56" s="243">
        <f>G56*(1+L56/100)</f>
        <v>0</v>
      </c>
      <c r="N56" s="241">
        <v>5.2999999999999998E-4</v>
      </c>
      <c r="O56" s="241">
        <f>ROUND(E56*N56,2)</f>
        <v>0.01</v>
      </c>
      <c r="P56" s="241">
        <v>0</v>
      </c>
      <c r="Q56" s="241">
        <f>ROUND(E56*P56,2)</f>
        <v>0</v>
      </c>
      <c r="R56" s="243" t="s">
        <v>216</v>
      </c>
      <c r="S56" s="243" t="s">
        <v>143</v>
      </c>
      <c r="T56" s="244" t="s">
        <v>144</v>
      </c>
      <c r="U56" s="226">
        <v>0.23</v>
      </c>
      <c r="V56" s="226">
        <f>ROUND(E56*U56,2)</f>
        <v>2.69</v>
      </c>
      <c r="W56" s="226"/>
      <c r="X56" s="226" t="s">
        <v>145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146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3" t="s">
        <v>356</v>
      </c>
      <c r="D57" s="228"/>
      <c r="E57" s="229">
        <v>11.712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157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8">
        <v>19</v>
      </c>
      <c r="B58" s="239" t="s">
        <v>218</v>
      </c>
      <c r="C58" s="259" t="s">
        <v>219</v>
      </c>
      <c r="D58" s="240" t="s">
        <v>141</v>
      </c>
      <c r="E58" s="241">
        <v>10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12</v>
      </c>
      <c r="M58" s="243">
        <f>G58*(1+L58/100)</f>
        <v>0</v>
      </c>
      <c r="N58" s="241">
        <v>8.3000000000000001E-4</v>
      </c>
      <c r="O58" s="241">
        <f>ROUND(E58*N58,2)</f>
        <v>0.01</v>
      </c>
      <c r="P58" s="241">
        <v>0</v>
      </c>
      <c r="Q58" s="241">
        <f>ROUND(E58*P58,2)</f>
        <v>0</v>
      </c>
      <c r="R58" s="243" t="s">
        <v>216</v>
      </c>
      <c r="S58" s="243" t="s">
        <v>143</v>
      </c>
      <c r="T58" s="244" t="s">
        <v>144</v>
      </c>
      <c r="U58" s="226">
        <v>0.46</v>
      </c>
      <c r="V58" s="226">
        <f>ROUND(E58*U58,2)</f>
        <v>4.5999999999999996</v>
      </c>
      <c r="W58" s="226"/>
      <c r="X58" s="226" t="s">
        <v>145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146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3" t="s">
        <v>342</v>
      </c>
      <c r="D59" s="228"/>
      <c r="E59" s="229">
        <v>10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157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38">
        <v>20</v>
      </c>
      <c r="B60" s="239" t="s">
        <v>221</v>
      </c>
      <c r="C60" s="259" t="s">
        <v>222</v>
      </c>
      <c r="D60" s="240" t="s">
        <v>141</v>
      </c>
      <c r="E60" s="241">
        <v>21.712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1.4999999999999999E-4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175</v>
      </c>
      <c r="T60" s="244" t="s">
        <v>144</v>
      </c>
      <c r="U60" s="226">
        <v>0.16</v>
      </c>
      <c r="V60" s="226">
        <f>ROUND(E60*U60,2)</f>
        <v>3.47</v>
      </c>
      <c r="W60" s="226"/>
      <c r="X60" s="226" t="s">
        <v>145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146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0" t="s">
        <v>223</v>
      </c>
      <c r="D61" s="245"/>
      <c r="E61" s="245"/>
      <c r="F61" s="245"/>
      <c r="G61" s="245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148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22"/>
      <c r="B62" s="223"/>
      <c r="C62" s="263" t="s">
        <v>356</v>
      </c>
      <c r="D62" s="228"/>
      <c r="E62" s="229">
        <v>11.712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15"/>
      <c r="Z62" s="215"/>
      <c r="AA62" s="215"/>
      <c r="AB62" s="215"/>
      <c r="AC62" s="215"/>
      <c r="AD62" s="215"/>
      <c r="AE62" s="215"/>
      <c r="AF62" s="215"/>
      <c r="AG62" s="215" t="s">
        <v>157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3" t="s">
        <v>342</v>
      </c>
      <c r="D63" s="228"/>
      <c r="E63" s="229">
        <v>10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15"/>
      <c r="Z63" s="215"/>
      <c r="AA63" s="215"/>
      <c r="AB63" s="215"/>
      <c r="AC63" s="215"/>
      <c r="AD63" s="215"/>
      <c r="AE63" s="215"/>
      <c r="AF63" s="215"/>
      <c r="AG63" s="215" t="s">
        <v>157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38">
        <v>21</v>
      </c>
      <c r="B64" s="239" t="s">
        <v>226</v>
      </c>
      <c r="C64" s="259" t="s">
        <v>227</v>
      </c>
      <c r="D64" s="240" t="s">
        <v>228</v>
      </c>
      <c r="E64" s="241">
        <v>3.3448799999999999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12</v>
      </c>
      <c r="M64" s="243">
        <f>G64*(1+L64/100)</f>
        <v>0</v>
      </c>
      <c r="N64" s="241">
        <v>3.0000000000000001E-3</v>
      </c>
      <c r="O64" s="241">
        <f>ROUND(E64*N64,2)</f>
        <v>0.01</v>
      </c>
      <c r="P64" s="241">
        <v>0</v>
      </c>
      <c r="Q64" s="241">
        <f>ROUND(E64*P64,2)</f>
        <v>0</v>
      </c>
      <c r="R64" s="243"/>
      <c r="S64" s="243" t="s">
        <v>175</v>
      </c>
      <c r="T64" s="244" t="s">
        <v>176</v>
      </c>
      <c r="U64" s="226">
        <v>0</v>
      </c>
      <c r="V64" s="226">
        <f>ROUND(E64*U64,2)</f>
        <v>0</v>
      </c>
      <c r="W64" s="226"/>
      <c r="X64" s="226" t="s">
        <v>229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230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/>
      <c r="B65" s="223"/>
      <c r="C65" s="263" t="s">
        <v>357</v>
      </c>
      <c r="D65" s="228"/>
      <c r="E65" s="229">
        <v>0.61487999999999998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15"/>
      <c r="Z65" s="215"/>
      <c r="AA65" s="215"/>
      <c r="AB65" s="215"/>
      <c r="AC65" s="215"/>
      <c r="AD65" s="215"/>
      <c r="AE65" s="215"/>
      <c r="AF65" s="215"/>
      <c r="AG65" s="215" t="s">
        <v>157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3" t="s">
        <v>358</v>
      </c>
      <c r="D66" s="228"/>
      <c r="E66" s="229">
        <v>2.73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157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>
        <v>22</v>
      </c>
      <c r="B67" s="223" t="s">
        <v>233</v>
      </c>
      <c r="C67" s="265" t="s">
        <v>234</v>
      </c>
      <c r="D67" s="224" t="s">
        <v>0</v>
      </c>
      <c r="E67" s="256"/>
      <c r="F67" s="227"/>
      <c r="G67" s="226">
        <f>ROUND(E67*F67,2)</f>
        <v>0</v>
      </c>
      <c r="H67" s="227"/>
      <c r="I67" s="226">
        <f>ROUND(E67*H67,2)</f>
        <v>0</v>
      </c>
      <c r="J67" s="227"/>
      <c r="K67" s="226">
        <f>ROUND(E67*J67,2)</f>
        <v>0</v>
      </c>
      <c r="L67" s="226">
        <v>12</v>
      </c>
      <c r="M67" s="226">
        <f>G67*(1+L67/100)</f>
        <v>0</v>
      </c>
      <c r="N67" s="225">
        <v>0</v>
      </c>
      <c r="O67" s="225">
        <f>ROUND(E67*N67,2)</f>
        <v>0</v>
      </c>
      <c r="P67" s="225">
        <v>0</v>
      </c>
      <c r="Q67" s="225">
        <f>ROUND(E67*P67,2)</f>
        <v>0</v>
      </c>
      <c r="R67" s="226" t="s">
        <v>216</v>
      </c>
      <c r="S67" s="226" t="s">
        <v>143</v>
      </c>
      <c r="T67" s="226" t="s">
        <v>144</v>
      </c>
      <c r="U67" s="226">
        <v>0</v>
      </c>
      <c r="V67" s="226">
        <f>ROUND(E67*U67,2)</f>
        <v>0</v>
      </c>
      <c r="W67" s="226"/>
      <c r="X67" s="226" t="s">
        <v>203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204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6" t="s">
        <v>235</v>
      </c>
      <c r="D68" s="257"/>
      <c r="E68" s="257"/>
      <c r="F68" s="257"/>
      <c r="G68" s="257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154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>
      <c r="A69" s="231" t="s">
        <v>137</v>
      </c>
      <c r="B69" s="232" t="s">
        <v>94</v>
      </c>
      <c r="C69" s="258" t="s">
        <v>95</v>
      </c>
      <c r="D69" s="233"/>
      <c r="E69" s="234"/>
      <c r="F69" s="235"/>
      <c r="G69" s="235">
        <f>SUMIF(AG70:AG77,"&lt;&gt;NOR",G70:G77)</f>
        <v>0</v>
      </c>
      <c r="H69" s="235"/>
      <c r="I69" s="235">
        <f>SUM(I70:I77)</f>
        <v>0</v>
      </c>
      <c r="J69" s="235"/>
      <c r="K69" s="235">
        <f>SUM(K70:K77)</f>
        <v>0</v>
      </c>
      <c r="L69" s="235"/>
      <c r="M69" s="235">
        <f>SUM(M70:M77)</f>
        <v>0</v>
      </c>
      <c r="N69" s="234"/>
      <c r="O69" s="234">
        <f>SUM(O70:O77)</f>
        <v>0.09</v>
      </c>
      <c r="P69" s="234"/>
      <c r="Q69" s="234">
        <f>SUM(Q70:Q77)</f>
        <v>0.08</v>
      </c>
      <c r="R69" s="235"/>
      <c r="S69" s="235"/>
      <c r="T69" s="236"/>
      <c r="U69" s="230"/>
      <c r="V69" s="230">
        <f>SUM(V70:V77)</f>
        <v>9.36</v>
      </c>
      <c r="W69" s="230"/>
      <c r="X69" s="230"/>
      <c r="AG69" t="s">
        <v>138</v>
      </c>
    </row>
    <row r="70" spans="1:60" ht="20.399999999999999" outlineLevel="1">
      <c r="A70" s="238">
        <v>23</v>
      </c>
      <c r="B70" s="239" t="s">
        <v>236</v>
      </c>
      <c r="C70" s="259" t="s">
        <v>237</v>
      </c>
      <c r="D70" s="240" t="s">
        <v>141</v>
      </c>
      <c r="E70" s="241">
        <v>6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12</v>
      </c>
      <c r="M70" s="243">
        <f>G70*(1+L70/100)</f>
        <v>0</v>
      </c>
      <c r="N70" s="241">
        <v>1.452E-2</v>
      </c>
      <c r="O70" s="241">
        <f>ROUND(E70*N70,2)</f>
        <v>0.09</v>
      </c>
      <c r="P70" s="241">
        <v>0</v>
      </c>
      <c r="Q70" s="241">
        <f>ROUND(E70*P70,2)</f>
        <v>0</v>
      </c>
      <c r="R70" s="243" t="s">
        <v>238</v>
      </c>
      <c r="S70" s="243" t="s">
        <v>143</v>
      </c>
      <c r="T70" s="244" t="s">
        <v>144</v>
      </c>
      <c r="U70" s="226">
        <v>0.27</v>
      </c>
      <c r="V70" s="226">
        <f>ROUND(E70*U70,2)</f>
        <v>1.62</v>
      </c>
      <c r="W70" s="226"/>
      <c r="X70" s="226" t="s">
        <v>145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146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3" t="s">
        <v>239</v>
      </c>
      <c r="D71" s="228"/>
      <c r="E71" s="229"/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157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3" t="s">
        <v>359</v>
      </c>
      <c r="D72" s="228"/>
      <c r="E72" s="229">
        <v>6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157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ht="20.399999999999999" outlineLevel="1">
      <c r="A73" s="238">
        <v>24</v>
      </c>
      <c r="B73" s="239" t="s">
        <v>241</v>
      </c>
      <c r="C73" s="259" t="s">
        <v>360</v>
      </c>
      <c r="D73" s="240" t="s">
        <v>141</v>
      </c>
      <c r="E73" s="241">
        <v>6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1.6000000000000001E-4</v>
      </c>
      <c r="O73" s="241">
        <f>ROUND(E73*N73,2)</f>
        <v>0</v>
      </c>
      <c r="P73" s="241">
        <v>1.32E-2</v>
      </c>
      <c r="Q73" s="241">
        <f>ROUND(E73*P73,2)</f>
        <v>0.08</v>
      </c>
      <c r="R73" s="243" t="s">
        <v>238</v>
      </c>
      <c r="S73" s="243" t="s">
        <v>143</v>
      </c>
      <c r="T73" s="244" t="s">
        <v>144</v>
      </c>
      <c r="U73" s="226">
        <v>1.29</v>
      </c>
      <c r="V73" s="226">
        <f>ROUND(E73*U73,2)</f>
        <v>7.74</v>
      </c>
      <c r="W73" s="226"/>
      <c r="X73" s="226" t="s">
        <v>145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146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63" t="s">
        <v>239</v>
      </c>
      <c r="D74" s="228"/>
      <c r="E74" s="229"/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15"/>
      <c r="Z74" s="215"/>
      <c r="AA74" s="215"/>
      <c r="AB74" s="215"/>
      <c r="AC74" s="215"/>
      <c r="AD74" s="215"/>
      <c r="AE74" s="215"/>
      <c r="AF74" s="215"/>
      <c r="AG74" s="215" t="s">
        <v>157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22"/>
      <c r="B75" s="223"/>
      <c r="C75" s="263" t="s">
        <v>359</v>
      </c>
      <c r="D75" s="228"/>
      <c r="E75" s="229">
        <v>6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15"/>
      <c r="Z75" s="215"/>
      <c r="AA75" s="215"/>
      <c r="AB75" s="215"/>
      <c r="AC75" s="215"/>
      <c r="AD75" s="215"/>
      <c r="AE75" s="215"/>
      <c r="AF75" s="215"/>
      <c r="AG75" s="215" t="s">
        <v>157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>
        <v>25</v>
      </c>
      <c r="B76" s="223" t="s">
        <v>243</v>
      </c>
      <c r="C76" s="265" t="s">
        <v>244</v>
      </c>
      <c r="D76" s="224" t="s">
        <v>0</v>
      </c>
      <c r="E76" s="256"/>
      <c r="F76" s="227"/>
      <c r="G76" s="226">
        <f>ROUND(E76*F76,2)</f>
        <v>0</v>
      </c>
      <c r="H76" s="227"/>
      <c r="I76" s="226">
        <f>ROUND(E76*H76,2)</f>
        <v>0</v>
      </c>
      <c r="J76" s="227"/>
      <c r="K76" s="226">
        <f>ROUND(E76*J76,2)</f>
        <v>0</v>
      </c>
      <c r="L76" s="226">
        <v>12</v>
      </c>
      <c r="M76" s="226">
        <f>G76*(1+L76/100)</f>
        <v>0</v>
      </c>
      <c r="N76" s="225">
        <v>0</v>
      </c>
      <c r="O76" s="225">
        <f>ROUND(E76*N76,2)</f>
        <v>0</v>
      </c>
      <c r="P76" s="225">
        <v>0</v>
      </c>
      <c r="Q76" s="225">
        <f>ROUND(E76*P76,2)</f>
        <v>0</v>
      </c>
      <c r="R76" s="226" t="s">
        <v>238</v>
      </c>
      <c r="S76" s="226" t="s">
        <v>143</v>
      </c>
      <c r="T76" s="226" t="s">
        <v>144</v>
      </c>
      <c r="U76" s="226">
        <v>0</v>
      </c>
      <c r="V76" s="226">
        <f>ROUND(E76*U76,2)</f>
        <v>0</v>
      </c>
      <c r="W76" s="226"/>
      <c r="X76" s="226" t="s">
        <v>203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204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22"/>
      <c r="B77" s="223"/>
      <c r="C77" s="266" t="s">
        <v>235</v>
      </c>
      <c r="D77" s="257"/>
      <c r="E77" s="257"/>
      <c r="F77" s="257"/>
      <c r="G77" s="257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15"/>
      <c r="Z77" s="215"/>
      <c r="AA77" s="215"/>
      <c r="AB77" s="215"/>
      <c r="AC77" s="215"/>
      <c r="AD77" s="215"/>
      <c r="AE77" s="215"/>
      <c r="AF77" s="215"/>
      <c r="AG77" s="215" t="s">
        <v>154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231" t="s">
        <v>137</v>
      </c>
      <c r="B78" s="232" t="s">
        <v>98</v>
      </c>
      <c r="C78" s="258" t="s">
        <v>99</v>
      </c>
      <c r="D78" s="233"/>
      <c r="E78" s="234"/>
      <c r="F78" s="235"/>
      <c r="G78" s="235">
        <f>SUMIF(AG79:AG84,"&lt;&gt;NOR",G79:G84)</f>
        <v>0</v>
      </c>
      <c r="H78" s="235"/>
      <c r="I78" s="235">
        <f>SUM(I79:I84)</f>
        <v>0</v>
      </c>
      <c r="J78" s="235"/>
      <c r="K78" s="235">
        <f>SUM(K79:K84)</f>
        <v>0</v>
      </c>
      <c r="L78" s="235"/>
      <c r="M78" s="235">
        <f>SUM(M79:M84)</f>
        <v>0</v>
      </c>
      <c r="N78" s="234"/>
      <c r="O78" s="234">
        <f>SUM(O79:O84)</f>
        <v>0.26</v>
      </c>
      <c r="P78" s="234"/>
      <c r="Q78" s="234">
        <f>SUM(Q79:Q84)</f>
        <v>0.43</v>
      </c>
      <c r="R78" s="235"/>
      <c r="S78" s="235"/>
      <c r="T78" s="236"/>
      <c r="U78" s="230"/>
      <c r="V78" s="230">
        <f>SUM(V79:V84)</f>
        <v>22.8</v>
      </c>
      <c r="W78" s="230"/>
      <c r="X78" s="230"/>
      <c r="AG78" t="s">
        <v>138</v>
      </c>
    </row>
    <row r="79" spans="1:60" outlineLevel="1">
      <c r="A79" s="238">
        <v>26</v>
      </c>
      <c r="B79" s="239" t="s">
        <v>282</v>
      </c>
      <c r="C79" s="259" t="s">
        <v>283</v>
      </c>
      <c r="D79" s="240" t="s">
        <v>141</v>
      </c>
      <c r="E79" s="241">
        <v>24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12</v>
      </c>
      <c r="M79" s="243">
        <f>G79*(1+L79/100)</f>
        <v>0</v>
      </c>
      <c r="N79" s="241">
        <v>0</v>
      </c>
      <c r="O79" s="241">
        <f>ROUND(E79*N79,2)</f>
        <v>0</v>
      </c>
      <c r="P79" s="241">
        <v>1.7999999999999999E-2</v>
      </c>
      <c r="Q79" s="241">
        <f>ROUND(E79*P79,2)</f>
        <v>0.43</v>
      </c>
      <c r="R79" s="243" t="s">
        <v>284</v>
      </c>
      <c r="S79" s="243" t="s">
        <v>143</v>
      </c>
      <c r="T79" s="244" t="s">
        <v>144</v>
      </c>
      <c r="U79" s="226">
        <v>0.33</v>
      </c>
      <c r="V79" s="226">
        <f>ROUND(E79*U79,2)</f>
        <v>7.92</v>
      </c>
      <c r="W79" s="226"/>
      <c r="X79" s="226" t="s">
        <v>145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146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3" t="s">
        <v>355</v>
      </c>
      <c r="D80" s="228"/>
      <c r="E80" s="229">
        <v>24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157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38">
        <v>27</v>
      </c>
      <c r="B81" s="239" t="s">
        <v>285</v>
      </c>
      <c r="C81" s="259" t="s">
        <v>286</v>
      </c>
      <c r="D81" s="240" t="s">
        <v>141</v>
      </c>
      <c r="E81" s="241">
        <v>24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12</v>
      </c>
      <c r="M81" s="243">
        <f>G81*(1+L81/100)</f>
        <v>0</v>
      </c>
      <c r="N81" s="241">
        <v>1.089E-2</v>
      </c>
      <c r="O81" s="241">
        <f>ROUND(E81*N81,2)</f>
        <v>0.26</v>
      </c>
      <c r="P81" s="241">
        <v>0</v>
      </c>
      <c r="Q81" s="241">
        <f>ROUND(E81*P81,2)</f>
        <v>0</v>
      </c>
      <c r="R81" s="243"/>
      <c r="S81" s="243" t="s">
        <v>175</v>
      </c>
      <c r="T81" s="244" t="s">
        <v>176</v>
      </c>
      <c r="U81" s="226">
        <v>0.62</v>
      </c>
      <c r="V81" s="226">
        <f>ROUND(E81*U81,2)</f>
        <v>14.88</v>
      </c>
      <c r="W81" s="226"/>
      <c r="X81" s="226" t="s">
        <v>145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146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22"/>
      <c r="B82" s="223"/>
      <c r="C82" s="260" t="s">
        <v>287</v>
      </c>
      <c r="D82" s="245"/>
      <c r="E82" s="245"/>
      <c r="F82" s="245"/>
      <c r="G82" s="245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15"/>
      <c r="Z82" s="215"/>
      <c r="AA82" s="215"/>
      <c r="AB82" s="215"/>
      <c r="AC82" s="215"/>
      <c r="AD82" s="215"/>
      <c r="AE82" s="215"/>
      <c r="AF82" s="215"/>
      <c r="AG82" s="215" t="s">
        <v>148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>
        <v>28</v>
      </c>
      <c r="B83" s="223" t="s">
        <v>288</v>
      </c>
      <c r="C83" s="265" t="s">
        <v>289</v>
      </c>
      <c r="D83" s="224" t="s">
        <v>0</v>
      </c>
      <c r="E83" s="256"/>
      <c r="F83" s="227"/>
      <c r="G83" s="226">
        <f>ROUND(E83*F83,2)</f>
        <v>0</v>
      </c>
      <c r="H83" s="227"/>
      <c r="I83" s="226">
        <f>ROUND(E83*H83,2)</f>
        <v>0</v>
      </c>
      <c r="J83" s="227"/>
      <c r="K83" s="226">
        <f>ROUND(E83*J83,2)</f>
        <v>0</v>
      </c>
      <c r="L83" s="226">
        <v>12</v>
      </c>
      <c r="M83" s="226">
        <f>G83*(1+L83/100)</f>
        <v>0</v>
      </c>
      <c r="N83" s="225">
        <v>0</v>
      </c>
      <c r="O83" s="225">
        <f>ROUND(E83*N83,2)</f>
        <v>0</v>
      </c>
      <c r="P83" s="225">
        <v>0</v>
      </c>
      <c r="Q83" s="225">
        <f>ROUND(E83*P83,2)</f>
        <v>0</v>
      </c>
      <c r="R83" s="226" t="s">
        <v>284</v>
      </c>
      <c r="S83" s="226" t="s">
        <v>143</v>
      </c>
      <c r="T83" s="226" t="s">
        <v>144</v>
      </c>
      <c r="U83" s="226">
        <v>2.3E-2</v>
      </c>
      <c r="V83" s="226">
        <f>ROUND(E83*U83,2)</f>
        <v>0</v>
      </c>
      <c r="W83" s="226"/>
      <c r="X83" s="226" t="s">
        <v>203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204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6" t="s">
        <v>235</v>
      </c>
      <c r="D84" s="257"/>
      <c r="E84" s="257"/>
      <c r="F84" s="257"/>
      <c r="G84" s="257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154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>
      <c r="A85" s="231" t="s">
        <v>137</v>
      </c>
      <c r="B85" s="232" t="s">
        <v>100</v>
      </c>
      <c r="C85" s="258" t="s">
        <v>101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AG85" t="s">
        <v>138</v>
      </c>
    </row>
    <row r="86" spans="1:60" ht="20.399999999999999" outlineLevel="1">
      <c r="A86" s="248">
        <v>29</v>
      </c>
      <c r="B86" s="249" t="s">
        <v>290</v>
      </c>
      <c r="C86" s="264" t="s">
        <v>291</v>
      </c>
      <c r="D86" s="250" t="s">
        <v>253</v>
      </c>
      <c r="E86" s="251">
        <v>3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12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175</v>
      </c>
      <c r="T86" s="254" t="s">
        <v>176</v>
      </c>
      <c r="U86" s="226">
        <v>0</v>
      </c>
      <c r="V86" s="226">
        <f>ROUND(E86*U86,2)</f>
        <v>0</v>
      </c>
      <c r="W86" s="226"/>
      <c r="X86" s="226" t="s">
        <v>145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146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0.399999999999999" outlineLevel="1">
      <c r="A87" s="238">
        <v>30</v>
      </c>
      <c r="B87" s="239" t="s">
        <v>292</v>
      </c>
      <c r="C87" s="259" t="s">
        <v>293</v>
      </c>
      <c r="D87" s="240" t="s">
        <v>253</v>
      </c>
      <c r="E87" s="241">
        <v>3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175</v>
      </c>
      <c r="T87" s="244" t="s">
        <v>176</v>
      </c>
      <c r="U87" s="226">
        <v>0</v>
      </c>
      <c r="V87" s="226">
        <f>ROUND(E87*U87,2)</f>
        <v>0</v>
      </c>
      <c r="W87" s="226"/>
      <c r="X87" s="226" t="s">
        <v>145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146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>
        <v>31</v>
      </c>
      <c r="B88" s="223" t="s">
        <v>294</v>
      </c>
      <c r="C88" s="265" t="s">
        <v>295</v>
      </c>
      <c r="D88" s="224" t="s">
        <v>0</v>
      </c>
      <c r="E88" s="256"/>
      <c r="F88" s="227"/>
      <c r="G88" s="226">
        <f>ROUND(E88*F88,2)</f>
        <v>0</v>
      </c>
      <c r="H88" s="227"/>
      <c r="I88" s="226">
        <f>ROUND(E88*H88,2)</f>
        <v>0</v>
      </c>
      <c r="J88" s="227"/>
      <c r="K88" s="226">
        <f>ROUND(E88*J88,2)</f>
        <v>0</v>
      </c>
      <c r="L88" s="226">
        <v>12</v>
      </c>
      <c r="M88" s="226">
        <f>G88*(1+L88/100)</f>
        <v>0</v>
      </c>
      <c r="N88" s="225">
        <v>0</v>
      </c>
      <c r="O88" s="225">
        <f>ROUND(E88*N88,2)</f>
        <v>0</v>
      </c>
      <c r="P88" s="225">
        <v>0</v>
      </c>
      <c r="Q88" s="225">
        <f>ROUND(E88*P88,2)</f>
        <v>0</v>
      </c>
      <c r="R88" s="226" t="s">
        <v>296</v>
      </c>
      <c r="S88" s="226" t="s">
        <v>143</v>
      </c>
      <c r="T88" s="226" t="s">
        <v>144</v>
      </c>
      <c r="U88" s="226">
        <v>0</v>
      </c>
      <c r="V88" s="226">
        <f>ROUND(E88*U88,2)</f>
        <v>0</v>
      </c>
      <c r="W88" s="226"/>
      <c r="X88" s="226" t="s">
        <v>203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204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66" t="s">
        <v>235</v>
      </c>
      <c r="D89" s="257"/>
      <c r="E89" s="257"/>
      <c r="F89" s="257"/>
      <c r="G89" s="257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15"/>
      <c r="Z89" s="215"/>
      <c r="AA89" s="215"/>
      <c r="AB89" s="215"/>
      <c r="AC89" s="215"/>
      <c r="AD89" s="215"/>
      <c r="AE89" s="215"/>
      <c r="AF89" s="215"/>
      <c r="AG89" s="215" t="s">
        <v>154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>
      <c r="A90" s="231" t="s">
        <v>137</v>
      </c>
      <c r="B90" s="232" t="s">
        <v>102</v>
      </c>
      <c r="C90" s="258" t="s">
        <v>103</v>
      </c>
      <c r="D90" s="233"/>
      <c r="E90" s="234"/>
      <c r="F90" s="235"/>
      <c r="G90" s="235">
        <f>SUMIF(AG91:AG94,"&lt;&gt;NOR",G91:G94)</f>
        <v>0</v>
      </c>
      <c r="H90" s="235"/>
      <c r="I90" s="235">
        <f>SUM(I91:I94)</f>
        <v>0</v>
      </c>
      <c r="J90" s="235"/>
      <c r="K90" s="235">
        <f>SUM(K91:K94)</f>
        <v>0</v>
      </c>
      <c r="L90" s="235"/>
      <c r="M90" s="235">
        <f>SUM(M91:M94)</f>
        <v>0</v>
      </c>
      <c r="N90" s="234"/>
      <c r="O90" s="234">
        <f>SUM(O91:O94)</f>
        <v>0</v>
      </c>
      <c r="P90" s="234"/>
      <c r="Q90" s="234">
        <f>SUM(Q91:Q94)</f>
        <v>0</v>
      </c>
      <c r="R90" s="235"/>
      <c r="S90" s="235"/>
      <c r="T90" s="236"/>
      <c r="U90" s="230"/>
      <c r="V90" s="230">
        <f>SUM(V91:V94)</f>
        <v>3.6</v>
      </c>
      <c r="W90" s="230"/>
      <c r="X90" s="230"/>
      <c r="AG90" t="s">
        <v>138</v>
      </c>
    </row>
    <row r="91" spans="1:60" ht="20.399999999999999" outlineLevel="1">
      <c r="A91" s="238">
        <v>32</v>
      </c>
      <c r="B91" s="239" t="s">
        <v>308</v>
      </c>
      <c r="C91" s="259" t="s">
        <v>361</v>
      </c>
      <c r="D91" s="240" t="s">
        <v>141</v>
      </c>
      <c r="E91" s="241">
        <v>24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1.6000000000000001E-4</v>
      </c>
      <c r="O91" s="241">
        <f>ROUND(E91*N91,2)</f>
        <v>0</v>
      </c>
      <c r="P91" s="241">
        <v>0</v>
      </c>
      <c r="Q91" s="241">
        <f>ROUND(E91*P91,2)</f>
        <v>0</v>
      </c>
      <c r="R91" s="243" t="s">
        <v>299</v>
      </c>
      <c r="S91" s="243" t="s">
        <v>143</v>
      </c>
      <c r="T91" s="244" t="s">
        <v>144</v>
      </c>
      <c r="U91" s="226">
        <v>0.15</v>
      </c>
      <c r="V91" s="226">
        <f>ROUND(E91*U91,2)</f>
        <v>3.6</v>
      </c>
      <c r="W91" s="226"/>
      <c r="X91" s="226" t="s">
        <v>145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146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1" t="s">
        <v>362</v>
      </c>
      <c r="D92" s="246"/>
      <c r="E92" s="246"/>
      <c r="F92" s="246"/>
      <c r="G92" s="24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154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62" t="s">
        <v>310</v>
      </c>
      <c r="D93" s="247"/>
      <c r="E93" s="247"/>
      <c r="F93" s="247"/>
      <c r="G93" s="247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148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63" t="s">
        <v>355</v>
      </c>
      <c r="D94" s="228"/>
      <c r="E94" s="229">
        <v>24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15"/>
      <c r="Z94" s="215"/>
      <c r="AA94" s="215"/>
      <c r="AB94" s="215"/>
      <c r="AC94" s="215"/>
      <c r="AD94" s="215"/>
      <c r="AE94" s="215"/>
      <c r="AF94" s="215"/>
      <c r="AG94" s="215" t="s">
        <v>157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>
      <c r="A95" s="231" t="s">
        <v>137</v>
      </c>
      <c r="B95" s="232" t="s">
        <v>104</v>
      </c>
      <c r="C95" s="258" t="s">
        <v>105</v>
      </c>
      <c r="D95" s="233"/>
      <c r="E95" s="234"/>
      <c r="F95" s="235"/>
      <c r="G95" s="235">
        <f>SUMIF(AG96:AG98,"&lt;&gt;NOR",G96:G98)</f>
        <v>0</v>
      </c>
      <c r="H95" s="235"/>
      <c r="I95" s="235">
        <f>SUM(I96:I98)</f>
        <v>0</v>
      </c>
      <c r="J95" s="235"/>
      <c r="K95" s="235">
        <f>SUM(K96:K98)</f>
        <v>0</v>
      </c>
      <c r="L95" s="235"/>
      <c r="M95" s="235">
        <f>SUM(M96:M98)</f>
        <v>0</v>
      </c>
      <c r="N95" s="234"/>
      <c r="O95" s="234">
        <f>SUM(O96:O98)</f>
        <v>0.01</v>
      </c>
      <c r="P95" s="234"/>
      <c r="Q95" s="234">
        <f>SUM(Q96:Q98)</f>
        <v>0</v>
      </c>
      <c r="R95" s="235"/>
      <c r="S95" s="235"/>
      <c r="T95" s="236"/>
      <c r="U95" s="230"/>
      <c r="V95" s="230">
        <f>SUM(V96:V98)</f>
        <v>12.129999999999999</v>
      </c>
      <c r="W95" s="230"/>
      <c r="X95" s="230"/>
      <c r="AG95" t="s">
        <v>138</v>
      </c>
    </row>
    <row r="96" spans="1:60" outlineLevel="1">
      <c r="A96" s="248">
        <v>33</v>
      </c>
      <c r="B96" s="249" t="s">
        <v>313</v>
      </c>
      <c r="C96" s="264" t="s">
        <v>314</v>
      </c>
      <c r="D96" s="250" t="s">
        <v>141</v>
      </c>
      <c r="E96" s="251">
        <v>60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12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 t="s">
        <v>315</v>
      </c>
      <c r="S96" s="253" t="s">
        <v>143</v>
      </c>
      <c r="T96" s="254" t="s">
        <v>144</v>
      </c>
      <c r="U96" s="226">
        <v>6.9709999999999994E-2</v>
      </c>
      <c r="V96" s="226">
        <f>ROUND(E96*U96,2)</f>
        <v>4.18</v>
      </c>
      <c r="W96" s="226"/>
      <c r="X96" s="226" t="s">
        <v>145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146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8">
        <v>34</v>
      </c>
      <c r="B97" s="249" t="s">
        <v>317</v>
      </c>
      <c r="C97" s="264" t="s">
        <v>318</v>
      </c>
      <c r="D97" s="250" t="s">
        <v>141</v>
      </c>
      <c r="E97" s="251">
        <v>60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12</v>
      </c>
      <c r="M97" s="253">
        <f>G97*(1+L97/100)</f>
        <v>0</v>
      </c>
      <c r="N97" s="251">
        <v>5.0000000000000002E-5</v>
      </c>
      <c r="O97" s="251">
        <f>ROUND(E97*N97,2)</f>
        <v>0</v>
      </c>
      <c r="P97" s="251">
        <v>0</v>
      </c>
      <c r="Q97" s="251">
        <f>ROUND(E97*P97,2)</f>
        <v>0</v>
      </c>
      <c r="R97" s="253"/>
      <c r="S97" s="253" t="s">
        <v>175</v>
      </c>
      <c r="T97" s="254" t="s">
        <v>144</v>
      </c>
      <c r="U97" s="226">
        <v>3.2480000000000002E-2</v>
      </c>
      <c r="V97" s="226">
        <f>ROUND(E97*U97,2)</f>
        <v>1.95</v>
      </c>
      <c r="W97" s="226"/>
      <c r="X97" s="226" t="s">
        <v>145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146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8">
        <v>35</v>
      </c>
      <c r="B98" s="249" t="s">
        <v>319</v>
      </c>
      <c r="C98" s="264" t="s">
        <v>320</v>
      </c>
      <c r="D98" s="250" t="s">
        <v>141</v>
      </c>
      <c r="E98" s="251">
        <v>60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12</v>
      </c>
      <c r="M98" s="253">
        <f>G98*(1+L98/100)</f>
        <v>0</v>
      </c>
      <c r="N98" s="251">
        <v>1.3999999999999999E-4</v>
      </c>
      <c r="O98" s="251">
        <f>ROUND(E98*N98,2)</f>
        <v>0.01</v>
      </c>
      <c r="P98" s="251">
        <v>0</v>
      </c>
      <c r="Q98" s="251">
        <f>ROUND(E98*P98,2)</f>
        <v>0</v>
      </c>
      <c r="R98" s="253"/>
      <c r="S98" s="253" t="s">
        <v>175</v>
      </c>
      <c r="T98" s="254" t="s">
        <v>152</v>
      </c>
      <c r="U98" s="226">
        <v>0.1</v>
      </c>
      <c r="V98" s="226">
        <f>ROUND(E98*U98,2)</f>
        <v>6</v>
      </c>
      <c r="W98" s="226"/>
      <c r="X98" s="226" t="s">
        <v>145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146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>
      <c r="A99" s="231" t="s">
        <v>137</v>
      </c>
      <c r="B99" s="232" t="s">
        <v>106</v>
      </c>
      <c r="C99" s="258" t="s">
        <v>107</v>
      </c>
      <c r="D99" s="233"/>
      <c r="E99" s="234"/>
      <c r="F99" s="235"/>
      <c r="G99" s="235">
        <f>SUMIF(AG100:AG107,"&lt;&gt;NOR",G100:G107)</f>
        <v>0</v>
      </c>
      <c r="H99" s="235"/>
      <c r="I99" s="235">
        <f>SUM(I100:I107)</f>
        <v>0</v>
      </c>
      <c r="J99" s="235"/>
      <c r="K99" s="235">
        <f>SUM(K100:K107)</f>
        <v>0</v>
      </c>
      <c r="L99" s="235"/>
      <c r="M99" s="235">
        <f>SUM(M100:M107)</f>
        <v>0</v>
      </c>
      <c r="N99" s="234"/>
      <c r="O99" s="234">
        <f>SUM(O100:O107)</f>
        <v>0</v>
      </c>
      <c r="P99" s="234"/>
      <c r="Q99" s="234">
        <f>SUM(Q100:Q107)</f>
        <v>0</v>
      </c>
      <c r="R99" s="235"/>
      <c r="S99" s="235"/>
      <c r="T99" s="236"/>
      <c r="U99" s="230"/>
      <c r="V99" s="230">
        <f>SUM(V100:V107)</f>
        <v>4.8899999999999997</v>
      </c>
      <c r="W99" s="230"/>
      <c r="X99" s="230"/>
      <c r="AG99" t="s">
        <v>138</v>
      </c>
    </row>
    <row r="100" spans="1:60" outlineLevel="1">
      <c r="A100" s="248">
        <v>36</v>
      </c>
      <c r="B100" s="249" t="s">
        <v>321</v>
      </c>
      <c r="C100" s="264" t="s">
        <v>322</v>
      </c>
      <c r="D100" s="250" t="s">
        <v>201</v>
      </c>
      <c r="E100" s="251">
        <v>1.08379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12</v>
      </c>
      <c r="M100" s="253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3" t="s">
        <v>189</v>
      </c>
      <c r="S100" s="253" t="s">
        <v>143</v>
      </c>
      <c r="T100" s="254" t="s">
        <v>152</v>
      </c>
      <c r="U100" s="226">
        <v>0.93300000000000005</v>
      </c>
      <c r="V100" s="226">
        <f>ROUND(E100*U100,2)</f>
        <v>1.01</v>
      </c>
      <c r="W100" s="226"/>
      <c r="X100" s="226" t="s">
        <v>323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324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48">
        <v>37</v>
      </c>
      <c r="B101" s="249" t="s">
        <v>325</v>
      </c>
      <c r="C101" s="264" t="s">
        <v>326</v>
      </c>
      <c r="D101" s="250" t="s">
        <v>201</v>
      </c>
      <c r="E101" s="251">
        <v>2.1675800000000001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12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 t="s">
        <v>189</v>
      </c>
      <c r="S101" s="253" t="s">
        <v>143</v>
      </c>
      <c r="T101" s="254" t="s">
        <v>152</v>
      </c>
      <c r="U101" s="226">
        <v>0.65300000000000002</v>
      </c>
      <c r="V101" s="226">
        <f>ROUND(E101*U101,2)</f>
        <v>1.42</v>
      </c>
      <c r="W101" s="226"/>
      <c r="X101" s="226" t="s">
        <v>323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324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38">
        <v>38</v>
      </c>
      <c r="B102" s="239" t="s">
        <v>327</v>
      </c>
      <c r="C102" s="259" t="s">
        <v>328</v>
      </c>
      <c r="D102" s="240" t="s">
        <v>201</v>
      </c>
      <c r="E102" s="241">
        <v>1.08379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12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 t="s">
        <v>189</v>
      </c>
      <c r="S102" s="243" t="s">
        <v>143</v>
      </c>
      <c r="T102" s="244" t="s">
        <v>152</v>
      </c>
      <c r="U102" s="226">
        <v>0.49</v>
      </c>
      <c r="V102" s="226">
        <f>ROUND(E102*U102,2)</f>
        <v>0.53</v>
      </c>
      <c r="W102" s="226"/>
      <c r="X102" s="226" t="s">
        <v>323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324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60" t="s">
        <v>329</v>
      </c>
      <c r="D103" s="245"/>
      <c r="E103" s="245"/>
      <c r="F103" s="245"/>
      <c r="G103" s="245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148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8">
        <v>39</v>
      </c>
      <c r="B104" s="249" t="s">
        <v>330</v>
      </c>
      <c r="C104" s="264" t="s">
        <v>331</v>
      </c>
      <c r="D104" s="250" t="s">
        <v>201</v>
      </c>
      <c r="E104" s="251">
        <v>21.67576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12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 t="s">
        <v>189</v>
      </c>
      <c r="S104" s="253" t="s">
        <v>143</v>
      </c>
      <c r="T104" s="254" t="s">
        <v>152</v>
      </c>
      <c r="U104" s="226">
        <v>0</v>
      </c>
      <c r="V104" s="226">
        <f>ROUND(E104*U104,2)</f>
        <v>0</v>
      </c>
      <c r="W104" s="226"/>
      <c r="X104" s="226" t="s">
        <v>323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324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8">
        <v>40</v>
      </c>
      <c r="B105" s="249" t="s">
        <v>332</v>
      </c>
      <c r="C105" s="264" t="s">
        <v>333</v>
      </c>
      <c r="D105" s="250" t="s">
        <v>201</v>
      </c>
      <c r="E105" s="251">
        <v>1.08379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12</v>
      </c>
      <c r="M105" s="253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3" t="s">
        <v>189</v>
      </c>
      <c r="S105" s="253" t="s">
        <v>143</v>
      </c>
      <c r="T105" s="254" t="s">
        <v>152</v>
      </c>
      <c r="U105" s="226">
        <v>0.94199999999999995</v>
      </c>
      <c r="V105" s="226">
        <f>ROUND(E105*U105,2)</f>
        <v>1.02</v>
      </c>
      <c r="W105" s="226"/>
      <c r="X105" s="226" t="s">
        <v>323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324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48">
        <v>41</v>
      </c>
      <c r="B106" s="249" t="s">
        <v>334</v>
      </c>
      <c r="C106" s="264" t="s">
        <v>335</v>
      </c>
      <c r="D106" s="250" t="s">
        <v>201</v>
      </c>
      <c r="E106" s="251">
        <v>8.6702999999999992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12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 t="s">
        <v>189</v>
      </c>
      <c r="S106" s="253" t="s">
        <v>143</v>
      </c>
      <c r="T106" s="254" t="s">
        <v>152</v>
      </c>
      <c r="U106" s="226">
        <v>0.105</v>
      </c>
      <c r="V106" s="226">
        <f>ROUND(E106*U106,2)</f>
        <v>0.91</v>
      </c>
      <c r="W106" s="226"/>
      <c r="X106" s="226" t="s">
        <v>323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324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38">
        <v>42</v>
      </c>
      <c r="B107" s="239" t="s">
        <v>336</v>
      </c>
      <c r="C107" s="259" t="s">
        <v>363</v>
      </c>
      <c r="D107" s="240" t="s">
        <v>201</v>
      </c>
      <c r="E107" s="241">
        <v>1.08379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12</v>
      </c>
      <c r="M107" s="243">
        <f>G107*(1+L107/100)</f>
        <v>0</v>
      </c>
      <c r="N107" s="241">
        <v>0</v>
      </c>
      <c r="O107" s="241">
        <f>ROUND(E107*N107,2)</f>
        <v>0</v>
      </c>
      <c r="P107" s="241">
        <v>0</v>
      </c>
      <c r="Q107" s="241">
        <f>ROUND(E107*P107,2)</f>
        <v>0</v>
      </c>
      <c r="R107" s="243" t="s">
        <v>189</v>
      </c>
      <c r="S107" s="243" t="s">
        <v>338</v>
      </c>
      <c r="T107" s="244" t="s">
        <v>338</v>
      </c>
      <c r="U107" s="226">
        <v>0</v>
      </c>
      <c r="V107" s="226">
        <f>ROUND(E107*U107,2)</f>
        <v>0</v>
      </c>
      <c r="W107" s="226"/>
      <c r="X107" s="226" t="s">
        <v>323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324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>
      <c r="A108" s="3"/>
      <c r="B108" s="4"/>
      <c r="C108" s="267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12</v>
      </c>
      <c r="AF108">
        <v>21</v>
      </c>
      <c r="AG108" t="s">
        <v>124</v>
      </c>
    </row>
    <row r="109" spans="1:60">
      <c r="A109" s="218"/>
      <c r="B109" s="219" t="s">
        <v>29</v>
      </c>
      <c r="C109" s="268"/>
      <c r="D109" s="220"/>
      <c r="E109" s="221"/>
      <c r="F109" s="221"/>
      <c r="G109" s="237">
        <f>G8+G12+G27+G36+G46+G49+G55+G69+G78+G85+G90+G95+G99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339</v>
      </c>
    </row>
    <row r="110" spans="1:60">
      <c r="C110" s="269"/>
      <c r="D110" s="10"/>
      <c r="AG110" t="s">
        <v>341</v>
      </c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24">
    <mergeCell ref="C82:G82"/>
    <mergeCell ref="C84:G84"/>
    <mergeCell ref="C89:G89"/>
    <mergeCell ref="C92:G92"/>
    <mergeCell ref="C93:G93"/>
    <mergeCell ref="C103:G103"/>
    <mergeCell ref="C38:G38"/>
    <mergeCell ref="C48:G48"/>
    <mergeCell ref="C54:G54"/>
    <mergeCell ref="C61:G61"/>
    <mergeCell ref="C68:G68"/>
    <mergeCell ref="C77:G77"/>
    <mergeCell ref="C15:G15"/>
    <mergeCell ref="C18:G18"/>
    <mergeCell ref="C31:G31"/>
    <mergeCell ref="C32:G32"/>
    <mergeCell ref="C33:G33"/>
    <mergeCell ref="C34:G3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76</v>
      </c>
      <c r="C8" s="258" t="s">
        <v>77</v>
      </c>
      <c r="D8" s="233"/>
      <c r="E8" s="234"/>
      <c r="F8" s="235"/>
      <c r="G8" s="235">
        <f>SUMIF(AG9:AG11,"&lt;&gt;NOR",G9:G11)</f>
        <v>0</v>
      </c>
      <c r="H8" s="235"/>
      <c r="I8" s="235">
        <f>SUM(I9:I11)</f>
        <v>0</v>
      </c>
      <c r="J8" s="235"/>
      <c r="K8" s="235">
        <f>SUM(K9:K11)</f>
        <v>0</v>
      </c>
      <c r="L8" s="235"/>
      <c r="M8" s="235">
        <f>SUM(M9:M11)</f>
        <v>0</v>
      </c>
      <c r="N8" s="234"/>
      <c r="O8" s="234">
        <f>SUM(O9:O11)</f>
        <v>0</v>
      </c>
      <c r="P8" s="234"/>
      <c r="Q8" s="234">
        <f>SUM(Q9:Q11)</f>
        <v>0</v>
      </c>
      <c r="R8" s="235"/>
      <c r="S8" s="235"/>
      <c r="T8" s="236"/>
      <c r="U8" s="230"/>
      <c r="V8" s="230">
        <f>SUM(V9:V11)</f>
        <v>3.84</v>
      </c>
      <c r="W8" s="230"/>
      <c r="X8" s="230"/>
      <c r="AG8" t="s">
        <v>138</v>
      </c>
    </row>
    <row r="9" spans="1:60" ht="20.399999999999999" outlineLevel="1">
      <c r="A9" s="238">
        <v>1</v>
      </c>
      <c r="B9" s="239" t="s">
        <v>364</v>
      </c>
      <c r="C9" s="259" t="s">
        <v>365</v>
      </c>
      <c r="D9" s="240" t="s">
        <v>141</v>
      </c>
      <c r="E9" s="241">
        <v>12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2.0000000000000002E-5</v>
      </c>
      <c r="O9" s="241">
        <f>ROUND(E9*N9,2)</f>
        <v>0</v>
      </c>
      <c r="P9" s="241">
        <v>0</v>
      </c>
      <c r="Q9" s="241">
        <f>ROUND(E9*P9,2)</f>
        <v>0</v>
      </c>
      <c r="R9" s="243" t="s">
        <v>366</v>
      </c>
      <c r="S9" s="243" t="s">
        <v>143</v>
      </c>
      <c r="T9" s="244" t="s">
        <v>144</v>
      </c>
      <c r="U9" s="226">
        <v>0.32</v>
      </c>
      <c r="V9" s="226">
        <f>ROUND(E9*U9,2)</f>
        <v>3.84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3" t="s">
        <v>367</v>
      </c>
      <c r="D10" s="228"/>
      <c r="E10" s="229">
        <v>2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3" t="s">
        <v>368</v>
      </c>
      <c r="D11" s="228"/>
      <c r="E11" s="229">
        <v>10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>
      <c r="A12" s="231" t="s">
        <v>137</v>
      </c>
      <c r="B12" s="232" t="s">
        <v>80</v>
      </c>
      <c r="C12" s="258" t="s">
        <v>81</v>
      </c>
      <c r="D12" s="233"/>
      <c r="E12" s="234"/>
      <c r="F12" s="235"/>
      <c r="G12" s="235">
        <f>SUMIF(AG13:AG26,"&lt;&gt;NOR",G13:G26)</f>
        <v>0</v>
      </c>
      <c r="H12" s="235"/>
      <c r="I12" s="235">
        <f>SUM(I13:I26)</f>
        <v>0</v>
      </c>
      <c r="J12" s="235"/>
      <c r="K12" s="235">
        <f>SUM(K13:K26)</f>
        <v>0</v>
      </c>
      <c r="L12" s="235"/>
      <c r="M12" s="235">
        <f>SUM(M13:M26)</f>
        <v>0</v>
      </c>
      <c r="N12" s="234"/>
      <c r="O12" s="234">
        <f>SUM(O13:O26)</f>
        <v>0.47</v>
      </c>
      <c r="P12" s="234"/>
      <c r="Q12" s="234">
        <f>SUM(Q13:Q26)</f>
        <v>0</v>
      </c>
      <c r="R12" s="235"/>
      <c r="S12" s="235"/>
      <c r="T12" s="236"/>
      <c r="U12" s="230"/>
      <c r="V12" s="230">
        <f>SUM(V13:V26)</f>
        <v>17.25</v>
      </c>
      <c r="W12" s="230"/>
      <c r="X12" s="230"/>
      <c r="AG12" t="s">
        <v>138</v>
      </c>
    </row>
    <row r="13" spans="1:60" ht="20.399999999999999" outlineLevel="1">
      <c r="A13" s="238">
        <v>2</v>
      </c>
      <c r="B13" s="239" t="s">
        <v>369</v>
      </c>
      <c r="C13" s="259" t="s">
        <v>370</v>
      </c>
      <c r="D13" s="240" t="s">
        <v>141</v>
      </c>
      <c r="E13" s="241">
        <v>10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7.2399999999999999E-3</v>
      </c>
      <c r="O13" s="241">
        <f>ROUND(E13*N13,2)</f>
        <v>7.0000000000000007E-2</v>
      </c>
      <c r="P13" s="241">
        <v>0</v>
      </c>
      <c r="Q13" s="241">
        <f>ROUND(E13*P13,2)</f>
        <v>0</v>
      </c>
      <c r="R13" s="243" t="s">
        <v>202</v>
      </c>
      <c r="S13" s="243" t="s">
        <v>143</v>
      </c>
      <c r="T13" s="244" t="s">
        <v>144</v>
      </c>
      <c r="U13" s="226">
        <v>0.3886</v>
      </c>
      <c r="V13" s="226">
        <f>ROUND(E13*U13,2)</f>
        <v>3.89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1" t="s">
        <v>371</v>
      </c>
      <c r="D14" s="246"/>
      <c r="E14" s="246"/>
      <c r="F14" s="246"/>
      <c r="G14" s="24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3" t="s">
        <v>368</v>
      </c>
      <c r="D15" s="228"/>
      <c r="E15" s="229">
        <v>10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3</v>
      </c>
      <c r="B16" s="239" t="s">
        <v>372</v>
      </c>
      <c r="C16" s="259" t="s">
        <v>373</v>
      </c>
      <c r="D16" s="240" t="s">
        <v>141</v>
      </c>
      <c r="E16" s="241">
        <v>2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12</v>
      </c>
      <c r="M16" s="243">
        <f>G16*(1+L16/100)</f>
        <v>0</v>
      </c>
      <c r="N16" s="241">
        <v>8.3000000000000001E-4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142</v>
      </c>
      <c r="S16" s="243" t="s">
        <v>143</v>
      </c>
      <c r="T16" s="244" t="s">
        <v>144</v>
      </c>
      <c r="U16" s="226">
        <v>0.21</v>
      </c>
      <c r="V16" s="226">
        <f>ROUND(E16*U16,2)</f>
        <v>0.42</v>
      </c>
      <c r="W16" s="226"/>
      <c r="X16" s="226" t="s">
        <v>145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374</v>
      </c>
      <c r="D17" s="246"/>
      <c r="E17" s="246"/>
      <c r="F17" s="246"/>
      <c r="G17" s="24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2" t="s">
        <v>375</v>
      </c>
      <c r="D18" s="247"/>
      <c r="E18" s="247"/>
      <c r="F18" s="247"/>
      <c r="G18" s="247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148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3" t="s">
        <v>367</v>
      </c>
      <c r="D19" s="228"/>
      <c r="E19" s="229">
        <v>2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157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0.399999999999999" outlineLevel="1">
      <c r="A20" s="238">
        <v>4</v>
      </c>
      <c r="B20" s="239" t="s">
        <v>376</v>
      </c>
      <c r="C20" s="259" t="s">
        <v>377</v>
      </c>
      <c r="D20" s="240" t="s">
        <v>141</v>
      </c>
      <c r="E20" s="241">
        <v>10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3.5000000000000003E-2</v>
      </c>
      <c r="O20" s="241">
        <f>ROUND(E20*N20,2)</f>
        <v>0.35</v>
      </c>
      <c r="P20" s="241">
        <v>0</v>
      </c>
      <c r="Q20" s="241">
        <f>ROUND(E20*P20,2)</f>
        <v>0</v>
      </c>
      <c r="R20" s="243" t="s">
        <v>142</v>
      </c>
      <c r="S20" s="243" t="s">
        <v>143</v>
      </c>
      <c r="T20" s="244" t="s">
        <v>144</v>
      </c>
      <c r="U20" s="226">
        <v>0.79200999999999999</v>
      </c>
      <c r="V20" s="226">
        <f>ROUND(E20*U20,2)</f>
        <v>7.92</v>
      </c>
      <c r="W20" s="226"/>
      <c r="X20" s="226" t="s">
        <v>145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146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378</v>
      </c>
      <c r="D21" s="246"/>
      <c r="E21" s="246"/>
      <c r="F21" s="246"/>
      <c r="G21" s="24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3" t="s">
        <v>368</v>
      </c>
      <c r="D22" s="228"/>
      <c r="E22" s="229">
        <v>10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5</v>
      </c>
      <c r="B23" s="239" t="s">
        <v>379</v>
      </c>
      <c r="C23" s="259" t="s">
        <v>380</v>
      </c>
      <c r="D23" s="240" t="s">
        <v>141</v>
      </c>
      <c r="E23" s="241">
        <v>20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12</v>
      </c>
      <c r="M23" s="243">
        <f>G23*(1+L23/100)</f>
        <v>0</v>
      </c>
      <c r="N23" s="241">
        <v>3.2000000000000003E-4</v>
      </c>
      <c r="O23" s="241">
        <f>ROUND(E23*N23,2)</f>
        <v>0.01</v>
      </c>
      <c r="P23" s="241">
        <v>0</v>
      </c>
      <c r="Q23" s="241">
        <f>ROUND(E23*P23,2)</f>
        <v>0</v>
      </c>
      <c r="R23" s="243"/>
      <c r="S23" s="243" t="s">
        <v>175</v>
      </c>
      <c r="T23" s="244" t="s">
        <v>144</v>
      </c>
      <c r="U23" s="226">
        <v>7.0000000000000007E-2</v>
      </c>
      <c r="V23" s="226">
        <f>ROUND(E23*U23,2)</f>
        <v>1.4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3" t="s">
        <v>381</v>
      </c>
      <c r="D24" s="228"/>
      <c r="E24" s="229">
        <v>20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6</v>
      </c>
      <c r="B25" s="239" t="s">
        <v>382</v>
      </c>
      <c r="C25" s="259" t="s">
        <v>383</v>
      </c>
      <c r="D25" s="240" t="s">
        <v>141</v>
      </c>
      <c r="E25" s="241">
        <v>10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12</v>
      </c>
      <c r="M25" s="243">
        <f>G25*(1+L25/100)</f>
        <v>0</v>
      </c>
      <c r="N25" s="241">
        <v>3.6700000000000001E-3</v>
      </c>
      <c r="O25" s="241">
        <f>ROUND(E25*N25,2)</f>
        <v>0.04</v>
      </c>
      <c r="P25" s="241">
        <v>0</v>
      </c>
      <c r="Q25" s="241">
        <f>ROUND(E25*P25,2)</f>
        <v>0</v>
      </c>
      <c r="R25" s="243"/>
      <c r="S25" s="243" t="s">
        <v>175</v>
      </c>
      <c r="T25" s="244" t="s">
        <v>144</v>
      </c>
      <c r="U25" s="226">
        <v>0.36199999999999999</v>
      </c>
      <c r="V25" s="226">
        <f>ROUND(E25*U25,2)</f>
        <v>3.62</v>
      </c>
      <c r="W25" s="226"/>
      <c r="X25" s="226" t="s">
        <v>145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3" t="s">
        <v>368</v>
      </c>
      <c r="D26" s="228"/>
      <c r="E26" s="229">
        <v>10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1" t="s">
        <v>137</v>
      </c>
      <c r="B27" s="232" t="s">
        <v>82</v>
      </c>
      <c r="C27" s="258" t="s">
        <v>83</v>
      </c>
      <c r="D27" s="233"/>
      <c r="E27" s="234"/>
      <c r="F27" s="235"/>
      <c r="G27" s="235">
        <f>SUMIF(AG28:AG29,"&lt;&gt;NOR",G28:G29)</f>
        <v>0</v>
      </c>
      <c r="H27" s="235"/>
      <c r="I27" s="235">
        <f>SUM(I28:I29)</f>
        <v>0</v>
      </c>
      <c r="J27" s="235"/>
      <c r="K27" s="235">
        <f>SUM(K28:K29)</f>
        <v>0</v>
      </c>
      <c r="L27" s="235"/>
      <c r="M27" s="235">
        <f>SUM(M28:M29)</f>
        <v>0</v>
      </c>
      <c r="N27" s="234"/>
      <c r="O27" s="234">
        <f>SUM(O28:O29)</f>
        <v>0</v>
      </c>
      <c r="P27" s="234"/>
      <c r="Q27" s="234">
        <f>SUM(Q28:Q29)</f>
        <v>0</v>
      </c>
      <c r="R27" s="235"/>
      <c r="S27" s="235"/>
      <c r="T27" s="236"/>
      <c r="U27" s="230"/>
      <c r="V27" s="230">
        <f>SUM(V28:V29)</f>
        <v>0</v>
      </c>
      <c r="W27" s="230"/>
      <c r="X27" s="230"/>
      <c r="AG27" t="s">
        <v>138</v>
      </c>
    </row>
    <row r="28" spans="1:60" outlineLevel="1">
      <c r="A28" s="248">
        <v>7</v>
      </c>
      <c r="B28" s="249" t="s">
        <v>384</v>
      </c>
      <c r="C28" s="264" t="s">
        <v>385</v>
      </c>
      <c r="D28" s="250" t="s">
        <v>174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12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175</v>
      </c>
      <c r="T28" s="254" t="s">
        <v>176</v>
      </c>
      <c r="U28" s="226">
        <v>0</v>
      </c>
      <c r="V28" s="226">
        <f>ROUND(E28*U28,2)</f>
        <v>0</v>
      </c>
      <c r="W28" s="226"/>
      <c r="X28" s="226" t="s">
        <v>145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146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8</v>
      </c>
      <c r="B29" s="249" t="s">
        <v>386</v>
      </c>
      <c r="C29" s="264" t="s">
        <v>387</v>
      </c>
      <c r="D29" s="250" t="s">
        <v>388</v>
      </c>
      <c r="E29" s="251">
        <v>12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12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175</v>
      </c>
      <c r="T29" s="254" t="s">
        <v>176</v>
      </c>
      <c r="U29" s="226">
        <v>0</v>
      </c>
      <c r="V29" s="226">
        <f>ROUND(E29*U29,2)</f>
        <v>0</v>
      </c>
      <c r="W29" s="226"/>
      <c r="X29" s="226" t="s">
        <v>145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31" t="s">
        <v>137</v>
      </c>
      <c r="B30" s="232" t="s">
        <v>86</v>
      </c>
      <c r="C30" s="258" t="s">
        <v>87</v>
      </c>
      <c r="D30" s="233"/>
      <c r="E30" s="234"/>
      <c r="F30" s="235"/>
      <c r="G30" s="235">
        <f>SUMIF(AG31:AG32,"&lt;&gt;NOR",G31:G32)</f>
        <v>0</v>
      </c>
      <c r="H30" s="235"/>
      <c r="I30" s="235">
        <f>SUM(I31:I32)</f>
        <v>0</v>
      </c>
      <c r="J30" s="235"/>
      <c r="K30" s="235">
        <f>SUM(K31:K32)</f>
        <v>0</v>
      </c>
      <c r="L30" s="235"/>
      <c r="M30" s="235">
        <f>SUM(M31:M32)</f>
        <v>0</v>
      </c>
      <c r="N30" s="234"/>
      <c r="O30" s="234">
        <f>SUM(O31:O32)</f>
        <v>0</v>
      </c>
      <c r="P30" s="234"/>
      <c r="Q30" s="234">
        <f>SUM(Q31:Q32)</f>
        <v>0.16</v>
      </c>
      <c r="R30" s="235"/>
      <c r="S30" s="235"/>
      <c r="T30" s="236"/>
      <c r="U30" s="230"/>
      <c r="V30" s="230">
        <f>SUM(V31:V32)</f>
        <v>0.6</v>
      </c>
      <c r="W30" s="230"/>
      <c r="X30" s="230"/>
      <c r="AG30" t="s">
        <v>138</v>
      </c>
    </row>
    <row r="31" spans="1:60" ht="30.6" outlineLevel="1">
      <c r="A31" s="238">
        <v>9</v>
      </c>
      <c r="B31" s="239" t="s">
        <v>389</v>
      </c>
      <c r="C31" s="259" t="s">
        <v>390</v>
      </c>
      <c r="D31" s="240" t="s">
        <v>141</v>
      </c>
      <c r="E31" s="241">
        <v>10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1.6E-2</v>
      </c>
      <c r="Q31" s="241">
        <f>ROUND(E31*P31,2)</f>
        <v>0.16</v>
      </c>
      <c r="R31" s="243" t="s">
        <v>189</v>
      </c>
      <c r="S31" s="243" t="s">
        <v>143</v>
      </c>
      <c r="T31" s="244" t="s">
        <v>144</v>
      </c>
      <c r="U31" s="226">
        <v>0.06</v>
      </c>
      <c r="V31" s="226">
        <f>ROUND(E31*U31,2)</f>
        <v>0.6</v>
      </c>
      <c r="W31" s="226"/>
      <c r="X31" s="226" t="s">
        <v>145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146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3" t="s">
        <v>368</v>
      </c>
      <c r="D32" s="228"/>
      <c r="E32" s="229">
        <v>10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>
      <c r="A33" s="231" t="s">
        <v>137</v>
      </c>
      <c r="B33" s="232" t="s">
        <v>88</v>
      </c>
      <c r="C33" s="258" t="s">
        <v>89</v>
      </c>
      <c r="D33" s="233"/>
      <c r="E33" s="234"/>
      <c r="F33" s="235"/>
      <c r="G33" s="235">
        <f>SUMIF(AG34:AG35,"&lt;&gt;NOR",G34:G35)</f>
        <v>0</v>
      </c>
      <c r="H33" s="235"/>
      <c r="I33" s="235">
        <f>SUM(I34:I35)</f>
        <v>0</v>
      </c>
      <c r="J33" s="235"/>
      <c r="K33" s="235">
        <f>SUM(K34:K35)</f>
        <v>0</v>
      </c>
      <c r="L33" s="235"/>
      <c r="M33" s="235">
        <f>SUM(M34:M35)</f>
        <v>0</v>
      </c>
      <c r="N33" s="234"/>
      <c r="O33" s="234">
        <f>SUM(O34:O35)</f>
        <v>0</v>
      </c>
      <c r="P33" s="234"/>
      <c r="Q33" s="234">
        <f>SUM(Q34:Q35)</f>
        <v>0</v>
      </c>
      <c r="R33" s="235"/>
      <c r="S33" s="235"/>
      <c r="T33" s="236"/>
      <c r="U33" s="230"/>
      <c r="V33" s="230">
        <f>SUM(V34:V35)</f>
        <v>1.2</v>
      </c>
      <c r="W33" s="230"/>
      <c r="X33" s="230"/>
      <c r="AG33" t="s">
        <v>138</v>
      </c>
    </row>
    <row r="34" spans="1:60" ht="30.6" outlineLevel="1">
      <c r="A34" s="238">
        <v>10</v>
      </c>
      <c r="B34" s="239" t="s">
        <v>199</v>
      </c>
      <c r="C34" s="259" t="s">
        <v>354</v>
      </c>
      <c r="D34" s="240" t="s">
        <v>201</v>
      </c>
      <c r="E34" s="241">
        <v>0.46739999999999998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12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202</v>
      </c>
      <c r="S34" s="243" t="s">
        <v>143</v>
      </c>
      <c r="T34" s="244" t="s">
        <v>144</v>
      </c>
      <c r="U34" s="226">
        <v>2.577</v>
      </c>
      <c r="V34" s="226">
        <f>ROUND(E34*U34,2)</f>
        <v>1.2</v>
      </c>
      <c r="W34" s="226"/>
      <c r="X34" s="226" t="s">
        <v>203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204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205</v>
      </c>
      <c r="D35" s="246"/>
      <c r="E35" s="246"/>
      <c r="F35" s="246"/>
      <c r="G35" s="24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>
      <c r="A36" s="231" t="s">
        <v>137</v>
      </c>
      <c r="B36" s="232" t="s">
        <v>96</v>
      </c>
      <c r="C36" s="258" t="s">
        <v>97</v>
      </c>
      <c r="D36" s="233"/>
      <c r="E36" s="234"/>
      <c r="F36" s="235"/>
      <c r="G36" s="235">
        <f>SUMIF(AG37:AG38,"&lt;&gt;NOR",G37:G38)</f>
        <v>0</v>
      </c>
      <c r="H36" s="235"/>
      <c r="I36" s="235">
        <f>SUM(I37:I38)</f>
        <v>0</v>
      </c>
      <c r="J36" s="235"/>
      <c r="K36" s="235">
        <f>SUM(K37:K38)</f>
        <v>0</v>
      </c>
      <c r="L36" s="235"/>
      <c r="M36" s="235">
        <f>SUM(M37:M38)</f>
        <v>0</v>
      </c>
      <c r="N36" s="234"/>
      <c r="O36" s="234">
        <f>SUM(O37:O38)</f>
        <v>0</v>
      </c>
      <c r="P36" s="234"/>
      <c r="Q36" s="234">
        <f>SUM(Q37:Q38)</f>
        <v>0</v>
      </c>
      <c r="R36" s="235"/>
      <c r="S36" s="235"/>
      <c r="T36" s="236"/>
      <c r="U36" s="230"/>
      <c r="V36" s="230">
        <f>SUM(V37:V38)</f>
        <v>0</v>
      </c>
      <c r="W36" s="230"/>
      <c r="X36" s="230"/>
      <c r="AG36" t="s">
        <v>138</v>
      </c>
    </row>
    <row r="37" spans="1:60" outlineLevel="1">
      <c r="A37" s="248">
        <v>11</v>
      </c>
      <c r="B37" s="249" t="s">
        <v>391</v>
      </c>
      <c r="C37" s="264" t="s">
        <v>392</v>
      </c>
      <c r="D37" s="250" t="s">
        <v>388</v>
      </c>
      <c r="E37" s="251">
        <v>24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12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175</v>
      </c>
      <c r="T37" s="254" t="s">
        <v>176</v>
      </c>
      <c r="U37" s="226">
        <v>0</v>
      </c>
      <c r="V37" s="226">
        <f>ROUND(E37*U37,2)</f>
        <v>0</v>
      </c>
      <c r="W37" s="226"/>
      <c r="X37" s="226" t="s">
        <v>145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146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12</v>
      </c>
      <c r="B38" s="249" t="s">
        <v>393</v>
      </c>
      <c r="C38" s="264" t="s">
        <v>394</v>
      </c>
      <c r="D38" s="250" t="s">
        <v>174</v>
      </c>
      <c r="E38" s="251">
        <v>1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12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175</v>
      </c>
      <c r="T38" s="254" t="s">
        <v>176</v>
      </c>
      <c r="U38" s="226">
        <v>0</v>
      </c>
      <c r="V38" s="226">
        <f>ROUND(E38*U38,2)</f>
        <v>0</v>
      </c>
      <c r="W38" s="226"/>
      <c r="X38" s="226" t="s">
        <v>145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146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231" t="s">
        <v>137</v>
      </c>
      <c r="B39" s="232" t="s">
        <v>102</v>
      </c>
      <c r="C39" s="258" t="s">
        <v>103</v>
      </c>
      <c r="D39" s="233"/>
      <c r="E39" s="234"/>
      <c r="F39" s="235"/>
      <c r="G39" s="235">
        <f>SUMIF(AG40:AG45,"&lt;&gt;NOR",G40:G45)</f>
        <v>0</v>
      </c>
      <c r="H39" s="235"/>
      <c r="I39" s="235">
        <f>SUM(I40:I45)</f>
        <v>0</v>
      </c>
      <c r="J39" s="235"/>
      <c r="K39" s="235">
        <f>SUM(K40:K45)</f>
        <v>0</v>
      </c>
      <c r="L39" s="235"/>
      <c r="M39" s="235">
        <f>SUM(M40:M45)</f>
        <v>0</v>
      </c>
      <c r="N39" s="234"/>
      <c r="O39" s="234">
        <f>SUM(O40:O45)</f>
        <v>0.23</v>
      </c>
      <c r="P39" s="234"/>
      <c r="Q39" s="234">
        <f>SUM(Q40:Q45)</f>
        <v>0</v>
      </c>
      <c r="R39" s="235"/>
      <c r="S39" s="235"/>
      <c r="T39" s="236"/>
      <c r="U39" s="230"/>
      <c r="V39" s="230">
        <f>SUM(V40:V45)</f>
        <v>313.95</v>
      </c>
      <c r="W39" s="230"/>
      <c r="X39" s="230"/>
      <c r="AG39" t="s">
        <v>138</v>
      </c>
    </row>
    <row r="40" spans="1:60" outlineLevel="1">
      <c r="A40" s="248">
        <v>13</v>
      </c>
      <c r="B40" s="249" t="s">
        <v>305</v>
      </c>
      <c r="C40" s="264" t="s">
        <v>306</v>
      </c>
      <c r="D40" s="250" t="s">
        <v>141</v>
      </c>
      <c r="E40" s="251">
        <v>483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12</v>
      </c>
      <c r="M40" s="253">
        <f>G40*(1+L40/100)</f>
        <v>0</v>
      </c>
      <c r="N40" s="251">
        <v>4.4999999999999999E-4</v>
      </c>
      <c r="O40" s="251">
        <f>ROUND(E40*N40,2)</f>
        <v>0.22</v>
      </c>
      <c r="P40" s="251">
        <v>0</v>
      </c>
      <c r="Q40" s="251">
        <f>ROUND(E40*P40,2)</f>
        <v>0</v>
      </c>
      <c r="R40" s="253" t="s">
        <v>299</v>
      </c>
      <c r="S40" s="253" t="s">
        <v>143</v>
      </c>
      <c r="T40" s="254" t="s">
        <v>144</v>
      </c>
      <c r="U40" s="226">
        <v>0.33</v>
      </c>
      <c r="V40" s="226">
        <f>ROUND(E40*U40,2)</f>
        <v>159.38999999999999</v>
      </c>
      <c r="W40" s="226"/>
      <c r="X40" s="226" t="s">
        <v>145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146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14</v>
      </c>
      <c r="B41" s="249" t="s">
        <v>395</v>
      </c>
      <c r="C41" s="264" t="s">
        <v>396</v>
      </c>
      <c r="D41" s="250" t="s">
        <v>141</v>
      </c>
      <c r="E41" s="251">
        <v>483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12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175</v>
      </c>
      <c r="T41" s="254" t="s">
        <v>176</v>
      </c>
      <c r="U41" s="226">
        <v>0</v>
      </c>
      <c r="V41" s="226">
        <f>ROUND(E41*U41,2)</f>
        <v>0</v>
      </c>
      <c r="W41" s="226"/>
      <c r="X41" s="226" t="s">
        <v>145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146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38">
        <v>15</v>
      </c>
      <c r="B42" s="239" t="s">
        <v>397</v>
      </c>
      <c r="C42" s="259" t="s">
        <v>398</v>
      </c>
      <c r="D42" s="240" t="s">
        <v>141</v>
      </c>
      <c r="E42" s="241">
        <v>25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175</v>
      </c>
      <c r="T42" s="244" t="s">
        <v>176</v>
      </c>
      <c r="U42" s="226">
        <v>0</v>
      </c>
      <c r="V42" s="226">
        <f>ROUND(E42*U42,2)</f>
        <v>0</v>
      </c>
      <c r="W42" s="226"/>
      <c r="X42" s="226" t="s">
        <v>145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146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3" t="s">
        <v>399</v>
      </c>
      <c r="D43" s="228"/>
      <c r="E43" s="229">
        <v>25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16</v>
      </c>
      <c r="B44" s="249" t="s">
        <v>400</v>
      </c>
      <c r="C44" s="264" t="s">
        <v>401</v>
      </c>
      <c r="D44" s="250" t="s">
        <v>141</v>
      </c>
      <c r="E44" s="251">
        <v>483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12</v>
      </c>
      <c r="M44" s="253">
        <f>G44*(1+L44/100)</f>
        <v>0</v>
      </c>
      <c r="N44" s="251">
        <v>2.0000000000000002E-5</v>
      </c>
      <c r="O44" s="251">
        <f>ROUND(E44*N44,2)</f>
        <v>0.01</v>
      </c>
      <c r="P44" s="251">
        <v>0</v>
      </c>
      <c r="Q44" s="251">
        <f>ROUND(E44*P44,2)</f>
        <v>0</v>
      </c>
      <c r="R44" s="253"/>
      <c r="S44" s="253" t="s">
        <v>175</v>
      </c>
      <c r="T44" s="254" t="s">
        <v>176</v>
      </c>
      <c r="U44" s="226">
        <v>0.32</v>
      </c>
      <c r="V44" s="226">
        <f>ROUND(E44*U44,2)</f>
        <v>154.56</v>
      </c>
      <c r="W44" s="226"/>
      <c r="X44" s="226" t="s">
        <v>145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146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17</v>
      </c>
      <c r="B45" s="249" t="s">
        <v>402</v>
      </c>
      <c r="C45" s="264" t="s">
        <v>403</v>
      </c>
      <c r="D45" s="250" t="s">
        <v>174</v>
      </c>
      <c r="E45" s="251">
        <v>1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12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175</v>
      </c>
      <c r="T45" s="254" t="s">
        <v>176</v>
      </c>
      <c r="U45" s="226">
        <v>0</v>
      </c>
      <c r="V45" s="226">
        <f>ROUND(E45*U45,2)</f>
        <v>0</v>
      </c>
      <c r="W45" s="226"/>
      <c r="X45" s="226" t="s">
        <v>145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146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137</v>
      </c>
      <c r="B46" s="232" t="s">
        <v>106</v>
      </c>
      <c r="C46" s="258" t="s">
        <v>107</v>
      </c>
      <c r="D46" s="233"/>
      <c r="E46" s="234"/>
      <c r="F46" s="235"/>
      <c r="G46" s="235">
        <f>SUMIF(AG47:AG54,"&lt;&gt;NOR",G47:G54)</f>
        <v>0</v>
      </c>
      <c r="H46" s="235"/>
      <c r="I46" s="235">
        <f>SUM(I47:I54)</f>
        <v>0</v>
      </c>
      <c r="J46" s="235"/>
      <c r="K46" s="235">
        <f>SUM(K47:K54)</f>
        <v>0</v>
      </c>
      <c r="L46" s="235"/>
      <c r="M46" s="235">
        <f>SUM(M47:M54)</f>
        <v>0</v>
      </c>
      <c r="N46" s="234"/>
      <c r="O46" s="234">
        <f>SUM(O47:O54)</f>
        <v>0</v>
      </c>
      <c r="P46" s="234"/>
      <c r="Q46" s="234">
        <f>SUM(Q47:Q54)</f>
        <v>0</v>
      </c>
      <c r="R46" s="235"/>
      <c r="S46" s="235"/>
      <c r="T46" s="236"/>
      <c r="U46" s="230"/>
      <c r="V46" s="230">
        <f>SUM(V47:V54)</f>
        <v>0.72</v>
      </c>
      <c r="W46" s="230"/>
      <c r="X46" s="230"/>
      <c r="AG46" t="s">
        <v>138</v>
      </c>
    </row>
    <row r="47" spans="1:60" outlineLevel="1">
      <c r="A47" s="248">
        <v>18</v>
      </c>
      <c r="B47" s="249" t="s">
        <v>321</v>
      </c>
      <c r="C47" s="264" t="s">
        <v>322</v>
      </c>
      <c r="D47" s="250" t="s">
        <v>201</v>
      </c>
      <c r="E47" s="251">
        <v>0.16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12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 t="s">
        <v>189</v>
      </c>
      <c r="S47" s="253" t="s">
        <v>143</v>
      </c>
      <c r="T47" s="254" t="s">
        <v>152</v>
      </c>
      <c r="U47" s="226">
        <v>0.93300000000000005</v>
      </c>
      <c r="V47" s="226">
        <f>ROUND(E47*U47,2)</f>
        <v>0.15</v>
      </c>
      <c r="W47" s="226"/>
      <c r="X47" s="226" t="s">
        <v>323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324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8">
        <v>19</v>
      </c>
      <c r="B48" s="249" t="s">
        <v>325</v>
      </c>
      <c r="C48" s="264" t="s">
        <v>326</v>
      </c>
      <c r="D48" s="250" t="s">
        <v>201</v>
      </c>
      <c r="E48" s="251">
        <v>0.32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12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 t="s">
        <v>189</v>
      </c>
      <c r="S48" s="253" t="s">
        <v>143</v>
      </c>
      <c r="T48" s="254" t="s">
        <v>152</v>
      </c>
      <c r="U48" s="226">
        <v>0.65300000000000002</v>
      </c>
      <c r="V48" s="226">
        <f>ROUND(E48*U48,2)</f>
        <v>0.21</v>
      </c>
      <c r="W48" s="226"/>
      <c r="X48" s="226" t="s">
        <v>323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324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38">
        <v>20</v>
      </c>
      <c r="B49" s="239" t="s">
        <v>327</v>
      </c>
      <c r="C49" s="259" t="s">
        <v>328</v>
      </c>
      <c r="D49" s="240" t="s">
        <v>201</v>
      </c>
      <c r="E49" s="241">
        <v>0.16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 t="s">
        <v>189</v>
      </c>
      <c r="S49" s="243" t="s">
        <v>143</v>
      </c>
      <c r="T49" s="244" t="s">
        <v>152</v>
      </c>
      <c r="U49" s="226">
        <v>0.49</v>
      </c>
      <c r="V49" s="226">
        <f>ROUND(E49*U49,2)</f>
        <v>0.08</v>
      </c>
      <c r="W49" s="226"/>
      <c r="X49" s="226" t="s">
        <v>323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324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60" t="s">
        <v>329</v>
      </c>
      <c r="D50" s="245"/>
      <c r="E50" s="245"/>
      <c r="F50" s="245"/>
      <c r="G50" s="245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148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21</v>
      </c>
      <c r="B51" s="249" t="s">
        <v>330</v>
      </c>
      <c r="C51" s="264" t="s">
        <v>331</v>
      </c>
      <c r="D51" s="250" t="s">
        <v>201</v>
      </c>
      <c r="E51" s="251">
        <v>3.2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12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 t="s">
        <v>189</v>
      </c>
      <c r="S51" s="253" t="s">
        <v>143</v>
      </c>
      <c r="T51" s="254" t="s">
        <v>152</v>
      </c>
      <c r="U51" s="226">
        <v>0</v>
      </c>
      <c r="V51" s="226">
        <f>ROUND(E51*U51,2)</f>
        <v>0</v>
      </c>
      <c r="W51" s="226"/>
      <c r="X51" s="226" t="s">
        <v>323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324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8">
        <v>22</v>
      </c>
      <c r="B52" s="249" t="s">
        <v>332</v>
      </c>
      <c r="C52" s="264" t="s">
        <v>333</v>
      </c>
      <c r="D52" s="250" t="s">
        <v>201</v>
      </c>
      <c r="E52" s="251">
        <v>0.16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12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 t="s">
        <v>189</v>
      </c>
      <c r="S52" s="253" t="s">
        <v>143</v>
      </c>
      <c r="T52" s="254" t="s">
        <v>152</v>
      </c>
      <c r="U52" s="226">
        <v>0.94199999999999995</v>
      </c>
      <c r="V52" s="226">
        <f>ROUND(E52*U52,2)</f>
        <v>0.15</v>
      </c>
      <c r="W52" s="226"/>
      <c r="X52" s="226" t="s">
        <v>323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324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8">
        <v>23</v>
      </c>
      <c r="B53" s="249" t="s">
        <v>334</v>
      </c>
      <c r="C53" s="264" t="s">
        <v>335</v>
      </c>
      <c r="D53" s="250" t="s">
        <v>201</v>
      </c>
      <c r="E53" s="251">
        <v>1.28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12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 t="s">
        <v>189</v>
      </c>
      <c r="S53" s="253" t="s">
        <v>143</v>
      </c>
      <c r="T53" s="254" t="s">
        <v>152</v>
      </c>
      <c r="U53" s="226">
        <v>0.105</v>
      </c>
      <c r="V53" s="226">
        <f>ROUND(E53*U53,2)</f>
        <v>0.13</v>
      </c>
      <c r="W53" s="226"/>
      <c r="X53" s="226" t="s">
        <v>323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324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38">
        <v>24</v>
      </c>
      <c r="B54" s="239" t="s">
        <v>336</v>
      </c>
      <c r="C54" s="259" t="s">
        <v>363</v>
      </c>
      <c r="D54" s="240" t="s">
        <v>201</v>
      </c>
      <c r="E54" s="241">
        <v>0.16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12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 t="s">
        <v>189</v>
      </c>
      <c r="S54" s="243" t="s">
        <v>338</v>
      </c>
      <c r="T54" s="244" t="s">
        <v>338</v>
      </c>
      <c r="U54" s="226">
        <v>0</v>
      </c>
      <c r="V54" s="226">
        <f>ROUND(E54*U54,2)</f>
        <v>0</v>
      </c>
      <c r="W54" s="226"/>
      <c r="X54" s="226" t="s">
        <v>323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324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>
      <c r="A55" s="3"/>
      <c r="B55" s="4"/>
      <c r="C55" s="26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12</v>
      </c>
      <c r="AF55">
        <v>21</v>
      </c>
      <c r="AG55" t="s">
        <v>124</v>
      </c>
    </row>
    <row r="56" spans="1:60">
      <c r="A56" s="218"/>
      <c r="B56" s="219" t="s">
        <v>29</v>
      </c>
      <c r="C56" s="268"/>
      <c r="D56" s="220"/>
      <c r="E56" s="221"/>
      <c r="F56" s="221"/>
      <c r="G56" s="237">
        <f>G8+G12+G27+G30+G33+G36+G39+G46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339</v>
      </c>
    </row>
    <row r="57" spans="1:60">
      <c r="C57" s="269"/>
      <c r="D57" s="10"/>
      <c r="AG57" t="s">
        <v>341</v>
      </c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10">
    <mergeCell ref="C18:G18"/>
    <mergeCell ref="C21:G21"/>
    <mergeCell ref="C35:G35"/>
    <mergeCell ref="C50:G50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62</v>
      </c>
      <c r="C8" s="258" t="s">
        <v>62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0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0</v>
      </c>
      <c r="W8" s="230"/>
      <c r="X8" s="230"/>
      <c r="AG8" t="s">
        <v>138</v>
      </c>
    </row>
    <row r="9" spans="1:60" outlineLevel="1">
      <c r="A9" s="248">
        <v>1</v>
      </c>
      <c r="B9" s="249" t="s">
        <v>404</v>
      </c>
      <c r="C9" s="264" t="s">
        <v>405</v>
      </c>
      <c r="D9" s="250" t="s">
        <v>174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12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175</v>
      </c>
      <c r="T9" s="254" t="s">
        <v>176</v>
      </c>
      <c r="U9" s="226">
        <v>0</v>
      </c>
      <c r="V9" s="226">
        <f>ROUND(E9*U9,2)</f>
        <v>0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406</v>
      </c>
      <c r="C10" s="264" t="s">
        <v>407</v>
      </c>
      <c r="D10" s="250" t="s">
        <v>174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12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175</v>
      </c>
      <c r="T10" s="254" t="s">
        <v>176</v>
      </c>
      <c r="U10" s="226">
        <v>0</v>
      </c>
      <c r="V10" s="226">
        <f>ROUND(E10*U10,2)</f>
        <v>0</v>
      </c>
      <c r="W10" s="226"/>
      <c r="X10" s="226" t="s">
        <v>145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146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408</v>
      </c>
      <c r="C11" s="264" t="s">
        <v>409</v>
      </c>
      <c r="D11" s="250" t="s">
        <v>174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12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175</v>
      </c>
      <c r="T11" s="254" t="s">
        <v>176</v>
      </c>
      <c r="U11" s="226">
        <v>0</v>
      </c>
      <c r="V11" s="226">
        <f>ROUND(E11*U11,2)</f>
        <v>0</v>
      </c>
      <c r="W11" s="226"/>
      <c r="X11" s="226" t="s">
        <v>145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146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410</v>
      </c>
      <c r="C12" s="264" t="s">
        <v>411</v>
      </c>
      <c r="D12" s="250" t="s">
        <v>174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12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175</v>
      </c>
      <c r="T12" s="254" t="s">
        <v>176</v>
      </c>
      <c r="U12" s="226">
        <v>0</v>
      </c>
      <c r="V12" s="226">
        <f>ROUND(E12*U12,2)</f>
        <v>0</v>
      </c>
      <c r="W12" s="226"/>
      <c r="X12" s="226" t="s">
        <v>145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146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412</v>
      </c>
      <c r="C13" s="264" t="s">
        <v>413</v>
      </c>
      <c r="D13" s="250" t="s">
        <v>174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12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175</v>
      </c>
      <c r="T13" s="254" t="s">
        <v>176</v>
      </c>
      <c r="U13" s="226">
        <v>0</v>
      </c>
      <c r="V13" s="226">
        <f>ROUND(E13*U13,2)</f>
        <v>0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414</v>
      </c>
      <c r="C14" s="264" t="s">
        <v>415</v>
      </c>
      <c r="D14" s="250" t="s">
        <v>141</v>
      </c>
      <c r="E14" s="251">
        <v>120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12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175</v>
      </c>
      <c r="T14" s="254" t="s">
        <v>176</v>
      </c>
      <c r="U14" s="226">
        <v>0</v>
      </c>
      <c r="V14" s="226">
        <f>ROUND(E14*U14,2)</f>
        <v>0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0.399999999999999" outlineLevel="1">
      <c r="A15" s="248">
        <v>7</v>
      </c>
      <c r="B15" s="249" t="s">
        <v>416</v>
      </c>
      <c r="C15" s="264" t="s">
        <v>417</v>
      </c>
      <c r="D15" s="250" t="s">
        <v>253</v>
      </c>
      <c r="E15" s="251">
        <v>19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12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175</v>
      </c>
      <c r="T15" s="254" t="s">
        <v>176</v>
      </c>
      <c r="U15" s="226">
        <v>0</v>
      </c>
      <c r="V15" s="226">
        <f>ROUND(E15*U15,2)</f>
        <v>0</v>
      </c>
      <c r="W15" s="226"/>
      <c r="X15" s="226" t="s">
        <v>145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418</v>
      </c>
      <c r="C16" s="264" t="s">
        <v>419</v>
      </c>
      <c r="D16" s="250" t="s">
        <v>174</v>
      </c>
      <c r="E16" s="251">
        <v>1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12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175</v>
      </c>
      <c r="T16" s="254" t="s">
        <v>176</v>
      </c>
      <c r="U16" s="226">
        <v>0</v>
      </c>
      <c r="V16" s="226">
        <f>ROUND(E16*U16,2)</f>
        <v>0</v>
      </c>
      <c r="W16" s="226"/>
      <c r="X16" s="226" t="s">
        <v>145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420</v>
      </c>
      <c r="C17" s="264" t="s">
        <v>421</v>
      </c>
      <c r="D17" s="250" t="s">
        <v>174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12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175</v>
      </c>
      <c r="T17" s="254" t="s">
        <v>176</v>
      </c>
      <c r="U17" s="226">
        <v>0</v>
      </c>
      <c r="V17" s="226">
        <f>ROUND(E17*U17,2)</f>
        <v>0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38">
        <v>10</v>
      </c>
      <c r="B18" s="239" t="s">
        <v>422</v>
      </c>
      <c r="C18" s="259" t="s">
        <v>423</v>
      </c>
      <c r="D18" s="240" t="s">
        <v>174</v>
      </c>
      <c r="E18" s="241">
        <v>1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12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175</v>
      </c>
      <c r="T18" s="244" t="s">
        <v>176</v>
      </c>
      <c r="U18" s="226">
        <v>0</v>
      </c>
      <c r="V18" s="226">
        <f>ROUND(E18*U18,2)</f>
        <v>0</v>
      </c>
      <c r="W18" s="226"/>
      <c r="X18" s="226" t="s">
        <v>145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3"/>
      <c r="B19" s="4"/>
      <c r="C19" s="26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12</v>
      </c>
      <c r="AF19">
        <v>21</v>
      </c>
      <c r="AG19" t="s">
        <v>124</v>
      </c>
    </row>
    <row r="20" spans="1:60">
      <c r="A20" s="218"/>
      <c r="B20" s="219" t="s">
        <v>29</v>
      </c>
      <c r="C20" s="268"/>
      <c r="D20" s="220"/>
      <c r="E20" s="221"/>
      <c r="F20" s="221"/>
      <c r="G20" s="237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339</v>
      </c>
    </row>
    <row r="21" spans="1:60">
      <c r="C21" s="269"/>
      <c r="D21" s="10"/>
      <c r="AG21" t="s">
        <v>341</v>
      </c>
    </row>
    <row r="22" spans="1:60">
      <c r="D22" s="10"/>
    </row>
    <row r="23" spans="1:60">
      <c r="D23" s="10"/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2024-03-04T12:59:34Z</dcterms:modified>
</cp:coreProperties>
</file>