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9BB15FCB-7920-49E8-9837-33CC9A5F32E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VRN" sheetId="12" r:id="rId4"/>
    <sheet name="byt č.11" sheetId="13" r:id="rId5"/>
    <sheet name="byt č.1" sheetId="14" r:id="rId6"/>
    <sheet name="byt č.7" sheetId="15" r:id="rId7"/>
    <sheet name="byt č.10" sheetId="16" r:id="rId8"/>
  </sheets>
  <externalReferences>
    <externalReference r:id="rId9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5">'byt č.1'!$1:$7</definedName>
    <definedName name="_xlnm.Print_Titles" localSheetId="7">'byt č.10'!$1:$7</definedName>
    <definedName name="_xlnm.Print_Titles" localSheetId="4">'byt č.11'!$1:$7</definedName>
    <definedName name="_xlnm.Print_Titles" localSheetId="6">'byt č.7'!$1:$7</definedName>
    <definedName name="_xlnm.Print_Titles" localSheetId="3">VRN!$1:$7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5">'byt č.1'!$A$1:$X$72</definedName>
    <definedName name="_xlnm.Print_Area" localSheetId="7">'byt č.10'!$A$1:$X$77</definedName>
    <definedName name="_xlnm.Print_Area" localSheetId="4">'byt č.11'!$A$1:$X$425</definedName>
    <definedName name="_xlnm.Print_Area" localSheetId="6">'byt č.7'!$A$1:$X$76</definedName>
    <definedName name="_xlnm.Print_Area" localSheetId="1">Stavba!$A$1:$J$75</definedName>
    <definedName name="_xlnm.Print_Area" localSheetId="3">VRN!$A$1:$X$28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G9" i="16"/>
  <c r="M9" i="16" s="1"/>
  <c r="I9" i="16"/>
  <c r="I8" i="16" s="1"/>
  <c r="K9" i="16"/>
  <c r="K8" i="16" s="1"/>
  <c r="O9" i="16"/>
  <c r="O8" i="16" s="1"/>
  <c r="Q9" i="16"/>
  <c r="Q8" i="16" s="1"/>
  <c r="V9" i="16"/>
  <c r="V8" i="16" s="1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G8" i="16" s="1"/>
  <c r="I16" i="16"/>
  <c r="K16" i="16"/>
  <c r="O16" i="16"/>
  <c r="Q16" i="16"/>
  <c r="V16" i="16"/>
  <c r="G17" i="16"/>
  <c r="G18" i="16"/>
  <c r="M18" i="16" s="1"/>
  <c r="I18" i="16"/>
  <c r="I17" i="16" s="1"/>
  <c r="K18" i="16"/>
  <c r="K17" i="16" s="1"/>
  <c r="O18" i="16"/>
  <c r="O17" i="16" s="1"/>
  <c r="Q18" i="16"/>
  <c r="Q17" i="16" s="1"/>
  <c r="V18" i="16"/>
  <c r="V17" i="16" s="1"/>
  <c r="G19" i="16"/>
  <c r="AE67" i="16" s="1"/>
  <c r="F44" i="1" s="1"/>
  <c r="H44" i="1" s="1"/>
  <c r="I44" i="1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G23" i="16"/>
  <c r="I23" i="16"/>
  <c r="K23" i="16"/>
  <c r="M23" i="16"/>
  <c r="O23" i="16"/>
  <c r="Q23" i="16"/>
  <c r="V23" i="16"/>
  <c r="G38" i="16"/>
  <c r="M38" i="16" s="1"/>
  <c r="I38" i="16"/>
  <c r="K38" i="16"/>
  <c r="O38" i="16"/>
  <c r="Q38" i="16"/>
  <c r="V38" i="16"/>
  <c r="G40" i="16"/>
  <c r="I40" i="16"/>
  <c r="I39" i="16" s="1"/>
  <c r="K40" i="16"/>
  <c r="K39" i="16" s="1"/>
  <c r="O40" i="16"/>
  <c r="O39" i="16" s="1"/>
  <c r="Q40" i="16"/>
  <c r="Q39" i="16" s="1"/>
  <c r="V40" i="16"/>
  <c r="G41" i="16"/>
  <c r="M41" i="16" s="1"/>
  <c r="I41" i="16"/>
  <c r="K41" i="16"/>
  <c r="O41" i="16"/>
  <c r="Q41" i="16"/>
  <c r="V41" i="16"/>
  <c r="G42" i="16"/>
  <c r="I42" i="16"/>
  <c r="K42" i="16"/>
  <c r="M42" i="16"/>
  <c r="O42" i="16"/>
  <c r="Q42" i="16"/>
  <c r="V42" i="16"/>
  <c r="G43" i="16"/>
  <c r="I43" i="16"/>
  <c r="K43" i="16"/>
  <c r="M43" i="16"/>
  <c r="O43" i="16"/>
  <c r="Q43" i="16"/>
  <c r="V43" i="16"/>
  <c r="G44" i="16"/>
  <c r="I44" i="16"/>
  <c r="K44" i="16"/>
  <c r="M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V39" i="16" s="1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8" i="16"/>
  <c r="M58" i="16" s="1"/>
  <c r="I58" i="16"/>
  <c r="I57" i="16" s="1"/>
  <c r="K58" i="16"/>
  <c r="K57" i="16" s="1"/>
  <c r="O58" i="16"/>
  <c r="O57" i="16" s="1"/>
  <c r="Q58" i="16"/>
  <c r="V58" i="16"/>
  <c r="V57" i="16" s="1"/>
  <c r="G59" i="16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I61" i="16"/>
  <c r="K61" i="16"/>
  <c r="M61" i="16"/>
  <c r="O61" i="16"/>
  <c r="Q61" i="16"/>
  <c r="V61" i="16"/>
  <c r="G62" i="16"/>
  <c r="I62" i="16"/>
  <c r="K62" i="16"/>
  <c r="M62" i="16"/>
  <c r="O62" i="16"/>
  <c r="Q62" i="16"/>
  <c r="V62" i="16"/>
  <c r="G63" i="16"/>
  <c r="I63" i="16"/>
  <c r="K63" i="16"/>
  <c r="M63" i="16"/>
  <c r="O63" i="16"/>
  <c r="Q63" i="16"/>
  <c r="V63" i="16"/>
  <c r="G64" i="16"/>
  <c r="I64" i="16"/>
  <c r="K64" i="16"/>
  <c r="M64" i="16"/>
  <c r="O64" i="16"/>
  <c r="Q64" i="16"/>
  <c r="Q57" i="16" s="1"/>
  <c r="V64" i="16"/>
  <c r="G65" i="16"/>
  <c r="M65" i="16" s="1"/>
  <c r="I65" i="16"/>
  <c r="K65" i="16"/>
  <c r="O65" i="16"/>
  <c r="Q65" i="16"/>
  <c r="V65" i="16"/>
  <c r="AF67" i="16"/>
  <c r="G44" i="1" s="1"/>
  <c r="G9" i="15"/>
  <c r="M9" i="15" s="1"/>
  <c r="I9" i="15"/>
  <c r="I8" i="15" s="1"/>
  <c r="K9" i="15"/>
  <c r="K8" i="15" s="1"/>
  <c r="O9" i="15"/>
  <c r="O8" i="15" s="1"/>
  <c r="Q9" i="15"/>
  <c r="Q8" i="15" s="1"/>
  <c r="V9" i="15"/>
  <c r="G10" i="15"/>
  <c r="M10" i="15" s="1"/>
  <c r="I10" i="15"/>
  <c r="K10" i="15"/>
  <c r="O10" i="15"/>
  <c r="Q10" i="15"/>
  <c r="V10" i="15"/>
  <c r="V8" i="15" s="1"/>
  <c r="G11" i="15"/>
  <c r="M11" i="15" s="1"/>
  <c r="I11" i="15"/>
  <c r="K11" i="15"/>
  <c r="O11" i="15"/>
  <c r="Q11" i="15"/>
  <c r="V11" i="15"/>
  <c r="G12" i="15"/>
  <c r="I12" i="15"/>
  <c r="K12" i="15"/>
  <c r="M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I16" i="15"/>
  <c r="K16" i="15"/>
  <c r="O16" i="15"/>
  <c r="Q16" i="15"/>
  <c r="V16" i="15"/>
  <c r="G18" i="15"/>
  <c r="M18" i="15" s="1"/>
  <c r="I18" i="15"/>
  <c r="I17" i="15" s="1"/>
  <c r="K18" i="15"/>
  <c r="K17" i="15" s="1"/>
  <c r="O18" i="15"/>
  <c r="O17" i="15" s="1"/>
  <c r="Q18" i="15"/>
  <c r="Q17" i="15" s="1"/>
  <c r="V18" i="15"/>
  <c r="V17" i="15" s="1"/>
  <c r="G19" i="15"/>
  <c r="I19" i="15"/>
  <c r="K19" i="15"/>
  <c r="M19" i="15"/>
  <c r="O19" i="15"/>
  <c r="Q19" i="15"/>
  <c r="V19" i="15"/>
  <c r="G20" i="15"/>
  <c r="G17" i="15" s="1"/>
  <c r="I20" i="15"/>
  <c r="K20" i="15"/>
  <c r="O20" i="15"/>
  <c r="Q20" i="15"/>
  <c r="V20" i="15"/>
  <c r="G23" i="15"/>
  <c r="I23" i="15"/>
  <c r="K23" i="15"/>
  <c r="M23" i="15"/>
  <c r="O23" i="15"/>
  <c r="Q23" i="15"/>
  <c r="V23" i="15"/>
  <c r="G38" i="15"/>
  <c r="M38" i="15" s="1"/>
  <c r="I38" i="15"/>
  <c r="K38" i="15"/>
  <c r="O38" i="15"/>
  <c r="Q38" i="15"/>
  <c r="V38" i="15"/>
  <c r="G40" i="15"/>
  <c r="I40" i="15"/>
  <c r="I39" i="15" s="1"/>
  <c r="K40" i="15"/>
  <c r="K39" i="15" s="1"/>
  <c r="O40" i="15"/>
  <c r="O39" i="15" s="1"/>
  <c r="Q40" i="15"/>
  <c r="V40" i="15"/>
  <c r="G41" i="15"/>
  <c r="M41" i="15" s="1"/>
  <c r="I41" i="15"/>
  <c r="K41" i="15"/>
  <c r="O41" i="15"/>
  <c r="Q41" i="15"/>
  <c r="Q39" i="15" s="1"/>
  <c r="V41" i="15"/>
  <c r="G42" i="15"/>
  <c r="I42" i="15"/>
  <c r="K42" i="15"/>
  <c r="M42" i="15"/>
  <c r="O42" i="15"/>
  <c r="Q42" i="15"/>
  <c r="V42" i="15"/>
  <c r="G43" i="15"/>
  <c r="M43" i="15" s="1"/>
  <c r="I43" i="15"/>
  <c r="K43" i="15"/>
  <c r="O43" i="15"/>
  <c r="Q43" i="15"/>
  <c r="V43" i="15"/>
  <c r="G44" i="15"/>
  <c r="I44" i="15"/>
  <c r="K44" i="15"/>
  <c r="M44" i="15"/>
  <c r="O44" i="15"/>
  <c r="Q44" i="15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V39" i="15" s="1"/>
  <c r="G48" i="15"/>
  <c r="M48" i="15" s="1"/>
  <c r="I48" i="15"/>
  <c r="K48" i="15"/>
  <c r="O48" i="15"/>
  <c r="Q48" i="15"/>
  <c r="V48" i="15"/>
  <c r="G52" i="15"/>
  <c r="M52" i="15" s="1"/>
  <c r="I52" i="15"/>
  <c r="K52" i="15"/>
  <c r="O52" i="15"/>
  <c r="Q52" i="15"/>
  <c r="V52" i="15"/>
  <c r="G53" i="15"/>
  <c r="I53" i="15"/>
  <c r="K53" i="15"/>
  <c r="M53" i="15"/>
  <c r="O53" i="15"/>
  <c r="Q53" i="15"/>
  <c r="V53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I56" i="15"/>
  <c r="K56" i="15"/>
  <c r="M56" i="15"/>
  <c r="O56" i="15"/>
  <c r="Q56" i="15"/>
  <c r="V56" i="15"/>
  <c r="Q57" i="15"/>
  <c r="G58" i="15"/>
  <c r="M58" i="15" s="1"/>
  <c r="I58" i="15"/>
  <c r="I57" i="15" s="1"/>
  <c r="K58" i="15"/>
  <c r="K57" i="15" s="1"/>
  <c r="O58" i="15"/>
  <c r="O57" i="15" s="1"/>
  <c r="Q58" i="15"/>
  <c r="V58" i="15"/>
  <c r="V57" i="15" s="1"/>
  <c r="G59" i="15"/>
  <c r="G57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G64" i="15"/>
  <c r="I64" i="15"/>
  <c r="K64" i="15"/>
  <c r="M64" i="15"/>
  <c r="O64" i="15"/>
  <c r="Q64" i="15"/>
  <c r="V64" i="15"/>
  <c r="AF66" i="15"/>
  <c r="G45" i="1" s="1"/>
  <c r="G9" i="14"/>
  <c r="M9" i="14" s="1"/>
  <c r="I9" i="14"/>
  <c r="I8" i="14" s="1"/>
  <c r="K9" i="14"/>
  <c r="K8" i="14" s="1"/>
  <c r="O9" i="14"/>
  <c r="O8" i="14" s="1"/>
  <c r="Q9" i="14"/>
  <c r="Q8" i="14" s="1"/>
  <c r="V9" i="14"/>
  <c r="G10" i="14"/>
  <c r="M10" i="14" s="1"/>
  <c r="I10" i="14"/>
  <c r="K10" i="14"/>
  <c r="O10" i="14"/>
  <c r="Q10" i="14"/>
  <c r="V10" i="14"/>
  <c r="V8" i="14" s="1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I16" i="14"/>
  <c r="K16" i="14"/>
  <c r="O16" i="14"/>
  <c r="Q16" i="14"/>
  <c r="V16" i="14"/>
  <c r="G18" i="14"/>
  <c r="M18" i="14" s="1"/>
  <c r="M17" i="14" s="1"/>
  <c r="I18" i="14"/>
  <c r="I17" i="14" s="1"/>
  <c r="K18" i="14"/>
  <c r="K17" i="14" s="1"/>
  <c r="O18" i="14"/>
  <c r="O17" i="14" s="1"/>
  <c r="Q18" i="14"/>
  <c r="Q17" i="14" s="1"/>
  <c r="V18" i="14"/>
  <c r="V17" i="14" s="1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35" i="14"/>
  <c r="I35" i="14"/>
  <c r="K35" i="14"/>
  <c r="M35" i="14"/>
  <c r="O35" i="14"/>
  <c r="Q35" i="14"/>
  <c r="V35" i="14"/>
  <c r="G37" i="14"/>
  <c r="M37" i="14" s="1"/>
  <c r="I37" i="14"/>
  <c r="I36" i="14" s="1"/>
  <c r="K37" i="14"/>
  <c r="K36" i="14" s="1"/>
  <c r="O37" i="14"/>
  <c r="Q37" i="14"/>
  <c r="V37" i="14"/>
  <c r="V36" i="14" s="1"/>
  <c r="G38" i="14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O36" i="14" s="1"/>
  <c r="Q40" i="14"/>
  <c r="V40" i="14"/>
  <c r="G41" i="14"/>
  <c r="I41" i="14"/>
  <c r="K41" i="14"/>
  <c r="M41" i="14"/>
  <c r="O41" i="14"/>
  <c r="Q41" i="14"/>
  <c r="V41" i="14"/>
  <c r="G42" i="14"/>
  <c r="I42" i="14"/>
  <c r="K42" i="14"/>
  <c r="M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Q36" i="14" s="1"/>
  <c r="V44" i="14"/>
  <c r="G45" i="14"/>
  <c r="M45" i="14" s="1"/>
  <c r="I45" i="14"/>
  <c r="K45" i="14"/>
  <c r="O45" i="14"/>
  <c r="Q45" i="14"/>
  <c r="V45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I52" i="14"/>
  <c r="K52" i="14"/>
  <c r="M52" i="14"/>
  <c r="O52" i="14"/>
  <c r="Q52" i="14"/>
  <c r="V52" i="14"/>
  <c r="G53" i="14"/>
  <c r="I53" i="14"/>
  <c r="K53" i="14"/>
  <c r="M53" i="14"/>
  <c r="O53" i="14"/>
  <c r="Q53" i="14"/>
  <c r="V53" i="14"/>
  <c r="O54" i="14"/>
  <c r="G55" i="14"/>
  <c r="I55" i="14"/>
  <c r="I54" i="14" s="1"/>
  <c r="K55" i="14"/>
  <c r="K54" i="14" s="1"/>
  <c r="O55" i="14"/>
  <c r="Q55" i="14"/>
  <c r="Q54" i="14" s="1"/>
  <c r="V55" i="14"/>
  <c r="V54" i="14" s="1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I59" i="14"/>
  <c r="K59" i="14"/>
  <c r="M59" i="14"/>
  <c r="O59" i="14"/>
  <c r="Q59" i="14"/>
  <c r="V59" i="14"/>
  <c r="G60" i="14"/>
  <c r="I60" i="14"/>
  <c r="K60" i="14"/>
  <c r="M60" i="14"/>
  <c r="O60" i="14"/>
  <c r="Q60" i="14"/>
  <c r="V60" i="14"/>
  <c r="AF62" i="14"/>
  <c r="G43" i="1" s="1"/>
  <c r="G8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0" i="13"/>
  <c r="M10" i="13" s="1"/>
  <c r="I10" i="13"/>
  <c r="K10" i="13"/>
  <c r="O10" i="13"/>
  <c r="Q10" i="13"/>
  <c r="V10" i="13"/>
  <c r="G12" i="13"/>
  <c r="I12" i="13"/>
  <c r="K12" i="13"/>
  <c r="M12" i="13"/>
  <c r="O12" i="13"/>
  <c r="Q12" i="13"/>
  <c r="V12" i="13"/>
  <c r="G14" i="13"/>
  <c r="I14" i="13"/>
  <c r="I13" i="13" s="1"/>
  <c r="K14" i="13"/>
  <c r="M14" i="13"/>
  <c r="O14" i="13"/>
  <c r="Q14" i="13"/>
  <c r="Q13" i="13" s="1"/>
  <c r="V14" i="13"/>
  <c r="V13" i="13" s="1"/>
  <c r="G17" i="13"/>
  <c r="M17" i="13" s="1"/>
  <c r="I17" i="13"/>
  <c r="K17" i="13"/>
  <c r="K13" i="13" s="1"/>
  <c r="O17" i="13"/>
  <c r="Q17" i="13"/>
  <c r="V17" i="13"/>
  <c r="G24" i="13"/>
  <c r="M24" i="13" s="1"/>
  <c r="I24" i="13"/>
  <c r="K24" i="13"/>
  <c r="O24" i="13"/>
  <c r="Q24" i="13"/>
  <c r="V24" i="13"/>
  <c r="G27" i="13"/>
  <c r="M27" i="13" s="1"/>
  <c r="I27" i="13"/>
  <c r="K27" i="13"/>
  <c r="O27" i="13"/>
  <c r="O13" i="13" s="1"/>
  <c r="Q27" i="13"/>
  <c r="V27" i="13"/>
  <c r="G31" i="13"/>
  <c r="M31" i="13" s="1"/>
  <c r="I31" i="13"/>
  <c r="K31" i="13"/>
  <c r="O31" i="13"/>
  <c r="Q31" i="13"/>
  <c r="V31" i="13"/>
  <c r="G45" i="13"/>
  <c r="M45" i="13" s="1"/>
  <c r="I45" i="13"/>
  <c r="K45" i="13"/>
  <c r="O45" i="13"/>
  <c r="Q45" i="13"/>
  <c r="V45" i="13"/>
  <c r="G48" i="13"/>
  <c r="I48" i="13"/>
  <c r="K48" i="13"/>
  <c r="M48" i="13"/>
  <c r="O48" i="13"/>
  <c r="Q48" i="13"/>
  <c r="V48" i="13"/>
  <c r="G52" i="13"/>
  <c r="M52" i="13" s="1"/>
  <c r="I52" i="13"/>
  <c r="K52" i="13"/>
  <c r="O52" i="13"/>
  <c r="Q52" i="13"/>
  <c r="V52" i="13"/>
  <c r="G55" i="13"/>
  <c r="M55" i="13" s="1"/>
  <c r="I55" i="13"/>
  <c r="K55" i="13"/>
  <c r="O55" i="13"/>
  <c r="Q55" i="13"/>
  <c r="V55" i="13"/>
  <c r="K56" i="13"/>
  <c r="V56" i="13"/>
  <c r="G57" i="13"/>
  <c r="I57" i="13"/>
  <c r="I56" i="13" s="1"/>
  <c r="K57" i="13"/>
  <c r="M57" i="13"/>
  <c r="O57" i="13"/>
  <c r="Q57" i="13"/>
  <c r="V57" i="13"/>
  <c r="G64" i="13"/>
  <c r="I64" i="13"/>
  <c r="K64" i="13"/>
  <c r="O64" i="13"/>
  <c r="O56" i="13" s="1"/>
  <c r="Q64" i="13"/>
  <c r="V64" i="13"/>
  <c r="G71" i="13"/>
  <c r="I71" i="13"/>
  <c r="K71" i="13"/>
  <c r="M71" i="13"/>
  <c r="O71" i="13"/>
  <c r="Q71" i="13"/>
  <c r="Q56" i="13" s="1"/>
  <c r="V71" i="13"/>
  <c r="K78" i="13"/>
  <c r="V78" i="13"/>
  <c r="G79" i="13"/>
  <c r="I79" i="13"/>
  <c r="I78" i="13" s="1"/>
  <c r="K79" i="13"/>
  <c r="M79" i="13"/>
  <c r="O79" i="13"/>
  <c r="Q79" i="13"/>
  <c r="Q78" i="13" s="1"/>
  <c r="V79" i="13"/>
  <c r="G86" i="13"/>
  <c r="G78" i="13" s="1"/>
  <c r="I56" i="1" s="1"/>
  <c r="I86" i="13"/>
  <c r="K86" i="13"/>
  <c r="O86" i="13"/>
  <c r="O78" i="13" s="1"/>
  <c r="Q86" i="13"/>
  <c r="V86" i="13"/>
  <c r="G90" i="13"/>
  <c r="G89" i="13" s="1"/>
  <c r="I57" i="1" s="1"/>
  <c r="I90" i="13"/>
  <c r="K90" i="13"/>
  <c r="K89" i="13" s="1"/>
  <c r="O90" i="13"/>
  <c r="O89" i="13" s="1"/>
  <c r="Q90" i="13"/>
  <c r="V90" i="13"/>
  <c r="V89" i="13" s="1"/>
  <c r="G91" i="13"/>
  <c r="M91" i="13" s="1"/>
  <c r="I91" i="13"/>
  <c r="K91" i="13"/>
  <c r="O91" i="13"/>
  <c r="Q91" i="13"/>
  <c r="V91" i="13"/>
  <c r="G92" i="13"/>
  <c r="M92" i="13" s="1"/>
  <c r="I92" i="13"/>
  <c r="K92" i="13"/>
  <c r="O92" i="13"/>
  <c r="Q92" i="13"/>
  <c r="V92" i="13"/>
  <c r="G93" i="13"/>
  <c r="I93" i="13"/>
  <c r="I89" i="13" s="1"/>
  <c r="K93" i="13"/>
  <c r="M93" i="13"/>
  <c r="O93" i="13"/>
  <c r="Q93" i="13"/>
  <c r="Q89" i="13" s="1"/>
  <c r="V93" i="13"/>
  <c r="G100" i="13"/>
  <c r="M100" i="13" s="1"/>
  <c r="I100" i="13"/>
  <c r="K100" i="13"/>
  <c r="O100" i="13"/>
  <c r="Q100" i="13"/>
  <c r="V100" i="13"/>
  <c r="G114" i="13"/>
  <c r="M114" i="13" s="1"/>
  <c r="I114" i="13"/>
  <c r="K114" i="13"/>
  <c r="O114" i="13"/>
  <c r="Q114" i="13"/>
  <c r="V114" i="13"/>
  <c r="G115" i="13"/>
  <c r="M115" i="13" s="1"/>
  <c r="I115" i="13"/>
  <c r="K115" i="13"/>
  <c r="O115" i="13"/>
  <c r="Q115" i="13"/>
  <c r="V115" i="13"/>
  <c r="I121" i="13"/>
  <c r="Q121" i="13"/>
  <c r="G122" i="13"/>
  <c r="M122" i="13" s="1"/>
  <c r="M121" i="13" s="1"/>
  <c r="I122" i="13"/>
  <c r="K122" i="13"/>
  <c r="K121" i="13" s="1"/>
  <c r="O122" i="13"/>
  <c r="O121" i="13" s="1"/>
  <c r="Q122" i="13"/>
  <c r="V122" i="13"/>
  <c r="V121" i="13" s="1"/>
  <c r="G124" i="13"/>
  <c r="I124" i="13"/>
  <c r="I123" i="13" s="1"/>
  <c r="K124" i="13"/>
  <c r="O124" i="13"/>
  <c r="O123" i="13" s="1"/>
  <c r="Q124" i="13"/>
  <c r="V124" i="13"/>
  <c r="V123" i="13" s="1"/>
  <c r="G128" i="13"/>
  <c r="M128" i="13" s="1"/>
  <c r="I128" i="13"/>
  <c r="K128" i="13"/>
  <c r="K123" i="13" s="1"/>
  <c r="O128" i="13"/>
  <c r="Q128" i="13"/>
  <c r="Q123" i="13" s="1"/>
  <c r="V128" i="13"/>
  <c r="G132" i="13"/>
  <c r="M132" i="13" s="1"/>
  <c r="I132" i="13"/>
  <c r="K132" i="13"/>
  <c r="O132" i="13"/>
  <c r="Q132" i="13"/>
  <c r="V132" i="13"/>
  <c r="I133" i="13"/>
  <c r="V133" i="13"/>
  <c r="G134" i="13"/>
  <c r="G133" i="13" s="1"/>
  <c r="I134" i="13"/>
  <c r="K134" i="13"/>
  <c r="K133" i="13" s="1"/>
  <c r="O134" i="13"/>
  <c r="O133" i="13" s="1"/>
  <c r="Q134" i="13"/>
  <c r="Q133" i="13" s="1"/>
  <c r="V134" i="13"/>
  <c r="G136" i="13"/>
  <c r="M136" i="13" s="1"/>
  <c r="I136" i="13"/>
  <c r="K136" i="13"/>
  <c r="K135" i="13" s="1"/>
  <c r="O136" i="13"/>
  <c r="O135" i="13" s="1"/>
  <c r="Q136" i="13"/>
  <c r="V136" i="13"/>
  <c r="V135" i="13" s="1"/>
  <c r="G137" i="13"/>
  <c r="I137" i="13"/>
  <c r="K137" i="13"/>
  <c r="M137" i="13"/>
  <c r="O137" i="13"/>
  <c r="Q137" i="13"/>
  <c r="V137" i="13"/>
  <c r="G138" i="13"/>
  <c r="I138" i="13"/>
  <c r="K138" i="13"/>
  <c r="O138" i="13"/>
  <c r="Q138" i="13"/>
  <c r="V138" i="13"/>
  <c r="G139" i="13"/>
  <c r="M139" i="13" s="1"/>
  <c r="I139" i="13"/>
  <c r="I135" i="13" s="1"/>
  <c r="K139" i="13"/>
  <c r="O139" i="13"/>
  <c r="Q139" i="13"/>
  <c r="Q135" i="13" s="1"/>
  <c r="V139" i="13"/>
  <c r="G140" i="13"/>
  <c r="M140" i="13" s="1"/>
  <c r="I140" i="13"/>
  <c r="K140" i="13"/>
  <c r="O140" i="13"/>
  <c r="Q140" i="13"/>
  <c r="V140" i="13"/>
  <c r="G141" i="13"/>
  <c r="M141" i="13" s="1"/>
  <c r="I141" i="13"/>
  <c r="K141" i="13"/>
  <c r="O141" i="13"/>
  <c r="Q141" i="13"/>
  <c r="V141" i="13"/>
  <c r="G142" i="13"/>
  <c r="M142" i="13" s="1"/>
  <c r="I142" i="13"/>
  <c r="K142" i="13"/>
  <c r="O142" i="13"/>
  <c r="Q142" i="13"/>
  <c r="V142" i="13"/>
  <c r="G144" i="13"/>
  <c r="M144" i="13" s="1"/>
  <c r="I144" i="13"/>
  <c r="K144" i="13"/>
  <c r="K143" i="13" s="1"/>
  <c r="O144" i="13"/>
  <c r="O143" i="13" s="1"/>
  <c r="Q144" i="13"/>
  <c r="V144" i="13"/>
  <c r="V143" i="13" s="1"/>
  <c r="G145" i="13"/>
  <c r="I145" i="13"/>
  <c r="K145" i="13"/>
  <c r="M145" i="13"/>
  <c r="O145" i="13"/>
  <c r="Q145" i="13"/>
  <c r="V145" i="13"/>
  <c r="G146" i="13"/>
  <c r="I146" i="13"/>
  <c r="K146" i="13"/>
  <c r="O146" i="13"/>
  <c r="Q146" i="13"/>
  <c r="V146" i="13"/>
  <c r="G147" i="13"/>
  <c r="M147" i="13" s="1"/>
  <c r="I147" i="13"/>
  <c r="I143" i="13" s="1"/>
  <c r="K147" i="13"/>
  <c r="O147" i="13"/>
  <c r="Q147" i="13"/>
  <c r="Q143" i="13" s="1"/>
  <c r="V147" i="13"/>
  <c r="G148" i="13"/>
  <c r="M148" i="13" s="1"/>
  <c r="I148" i="13"/>
  <c r="K148" i="13"/>
  <c r="O148" i="13"/>
  <c r="Q148" i="13"/>
  <c r="V148" i="13"/>
  <c r="G149" i="13"/>
  <c r="M149" i="13" s="1"/>
  <c r="I149" i="13"/>
  <c r="K149" i="13"/>
  <c r="O149" i="13"/>
  <c r="Q149" i="13"/>
  <c r="V149" i="13"/>
  <c r="G150" i="13"/>
  <c r="M150" i="13" s="1"/>
  <c r="I150" i="13"/>
  <c r="K150" i="13"/>
  <c r="O150" i="13"/>
  <c r="Q150" i="13"/>
  <c r="V150" i="13"/>
  <c r="G151" i="13"/>
  <c r="M151" i="13" s="1"/>
  <c r="I151" i="13"/>
  <c r="K151" i="13"/>
  <c r="O151" i="13"/>
  <c r="Q151" i="13"/>
  <c r="V151" i="13"/>
  <c r="G152" i="13"/>
  <c r="I152" i="13"/>
  <c r="K152" i="13"/>
  <c r="M152" i="13"/>
  <c r="O152" i="13"/>
  <c r="Q152" i="13"/>
  <c r="V152" i="13"/>
  <c r="G153" i="13"/>
  <c r="M153" i="13" s="1"/>
  <c r="I153" i="13"/>
  <c r="K153" i="13"/>
  <c r="O153" i="13"/>
  <c r="Q153" i="13"/>
  <c r="V153" i="13"/>
  <c r="G157" i="13"/>
  <c r="M157" i="13" s="1"/>
  <c r="I157" i="13"/>
  <c r="K157" i="13"/>
  <c r="O157" i="13"/>
  <c r="Q157" i="13"/>
  <c r="V157" i="13"/>
  <c r="G159" i="13"/>
  <c r="M159" i="13" s="1"/>
  <c r="I159" i="13"/>
  <c r="I158" i="13" s="1"/>
  <c r="K159" i="13"/>
  <c r="K158" i="13" s="1"/>
  <c r="O159" i="13"/>
  <c r="Q159" i="13"/>
  <c r="V159" i="13"/>
  <c r="V158" i="13" s="1"/>
  <c r="G160" i="13"/>
  <c r="I160" i="13"/>
  <c r="K160" i="13"/>
  <c r="M160" i="13"/>
  <c r="O160" i="13"/>
  <c r="Q160" i="13"/>
  <c r="V160" i="13"/>
  <c r="G161" i="13"/>
  <c r="G158" i="13" s="1"/>
  <c r="I161" i="13"/>
  <c r="K161" i="13"/>
  <c r="O161" i="13"/>
  <c r="O158" i="13" s="1"/>
  <c r="Q161" i="13"/>
  <c r="V161" i="13"/>
  <c r="G162" i="13"/>
  <c r="M162" i="13" s="1"/>
  <c r="I162" i="13"/>
  <c r="K162" i="13"/>
  <c r="O162" i="13"/>
  <c r="Q162" i="13"/>
  <c r="Q158" i="13" s="1"/>
  <c r="V162" i="13"/>
  <c r="G163" i="13"/>
  <c r="M163" i="13" s="1"/>
  <c r="I163" i="13"/>
  <c r="K163" i="13"/>
  <c r="O163" i="13"/>
  <c r="Q163" i="13"/>
  <c r="V163" i="13"/>
  <c r="G164" i="13"/>
  <c r="I164" i="13"/>
  <c r="K164" i="13"/>
  <c r="M164" i="13"/>
  <c r="O164" i="13"/>
  <c r="Q164" i="13"/>
  <c r="V164" i="13"/>
  <c r="G165" i="13"/>
  <c r="M165" i="13" s="1"/>
  <c r="I165" i="13"/>
  <c r="K165" i="13"/>
  <c r="O165" i="13"/>
  <c r="Q165" i="13"/>
  <c r="V165" i="13"/>
  <c r="G166" i="13"/>
  <c r="M166" i="13" s="1"/>
  <c r="I166" i="13"/>
  <c r="K166" i="13"/>
  <c r="O166" i="13"/>
  <c r="Q166" i="13"/>
  <c r="V166" i="13"/>
  <c r="G167" i="13"/>
  <c r="M167" i="13" s="1"/>
  <c r="I167" i="13"/>
  <c r="K167" i="13"/>
  <c r="O167" i="13"/>
  <c r="Q167" i="13"/>
  <c r="V167" i="13"/>
  <c r="G168" i="13"/>
  <c r="M168" i="13" s="1"/>
  <c r="I168" i="13"/>
  <c r="K168" i="13"/>
  <c r="O168" i="13"/>
  <c r="Q168" i="13"/>
  <c r="V168" i="13"/>
  <c r="G169" i="13"/>
  <c r="M169" i="13" s="1"/>
  <c r="I169" i="13"/>
  <c r="K169" i="13"/>
  <c r="O169" i="13"/>
  <c r="Q169" i="13"/>
  <c r="V169" i="13"/>
  <c r="G170" i="13"/>
  <c r="M170" i="13" s="1"/>
  <c r="I170" i="13"/>
  <c r="K170" i="13"/>
  <c r="O170" i="13"/>
  <c r="Q170" i="13"/>
  <c r="V170" i="13"/>
  <c r="G171" i="13"/>
  <c r="I171" i="13"/>
  <c r="K171" i="13"/>
  <c r="M171" i="13"/>
  <c r="O171" i="13"/>
  <c r="Q171" i="13"/>
  <c r="V171" i="13"/>
  <c r="G172" i="13"/>
  <c r="M172" i="13" s="1"/>
  <c r="I172" i="13"/>
  <c r="K172" i="13"/>
  <c r="O172" i="13"/>
  <c r="Q172" i="13"/>
  <c r="V172" i="13"/>
  <c r="G173" i="13"/>
  <c r="M173" i="13" s="1"/>
  <c r="I173" i="13"/>
  <c r="K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M175" i="13" s="1"/>
  <c r="I175" i="13"/>
  <c r="K175" i="13"/>
  <c r="O175" i="13"/>
  <c r="Q175" i="13"/>
  <c r="V175" i="13"/>
  <c r="G176" i="13"/>
  <c r="I176" i="13"/>
  <c r="K176" i="13"/>
  <c r="M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M178" i="13" s="1"/>
  <c r="I178" i="13"/>
  <c r="K178" i="13"/>
  <c r="O178" i="13"/>
  <c r="Q178" i="13"/>
  <c r="V178" i="13"/>
  <c r="G180" i="13"/>
  <c r="I180" i="13"/>
  <c r="K180" i="13"/>
  <c r="M180" i="13"/>
  <c r="O180" i="13"/>
  <c r="Q180" i="13"/>
  <c r="V180" i="13"/>
  <c r="G181" i="13"/>
  <c r="I181" i="13"/>
  <c r="K181" i="13"/>
  <c r="M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M184" i="13" s="1"/>
  <c r="I184" i="13"/>
  <c r="K184" i="13"/>
  <c r="O184" i="13"/>
  <c r="Q184" i="13"/>
  <c r="V184" i="13"/>
  <c r="G185" i="13"/>
  <c r="I185" i="13"/>
  <c r="K185" i="13"/>
  <c r="M185" i="13"/>
  <c r="O185" i="13"/>
  <c r="Q185" i="13"/>
  <c r="V185" i="13"/>
  <c r="G186" i="13"/>
  <c r="M186" i="13" s="1"/>
  <c r="I186" i="13"/>
  <c r="K186" i="13"/>
  <c r="O186" i="13"/>
  <c r="Q186" i="13"/>
  <c r="V186" i="13"/>
  <c r="G187" i="13"/>
  <c r="M187" i="13" s="1"/>
  <c r="I187" i="13"/>
  <c r="K187" i="13"/>
  <c r="O187" i="13"/>
  <c r="Q187" i="13"/>
  <c r="V187" i="13"/>
  <c r="G188" i="13"/>
  <c r="M188" i="13" s="1"/>
  <c r="I188" i="13"/>
  <c r="K188" i="13"/>
  <c r="O188" i="13"/>
  <c r="Q188" i="13"/>
  <c r="V188" i="13"/>
  <c r="G189" i="13"/>
  <c r="I189" i="13"/>
  <c r="K189" i="13"/>
  <c r="M189" i="13"/>
  <c r="O189" i="13"/>
  <c r="Q189" i="13"/>
  <c r="V189" i="13"/>
  <c r="G191" i="13"/>
  <c r="M191" i="13" s="1"/>
  <c r="I191" i="13"/>
  <c r="I190" i="13" s="1"/>
  <c r="K191" i="13"/>
  <c r="K190" i="13" s="1"/>
  <c r="O191" i="13"/>
  <c r="Q191" i="13"/>
  <c r="Q190" i="13" s="1"/>
  <c r="V191" i="13"/>
  <c r="V190" i="13" s="1"/>
  <c r="G192" i="13"/>
  <c r="I192" i="13"/>
  <c r="K192" i="13"/>
  <c r="M192" i="13"/>
  <c r="O192" i="13"/>
  <c r="Q192" i="13"/>
  <c r="V192" i="13"/>
  <c r="G193" i="13"/>
  <c r="I193" i="13"/>
  <c r="K193" i="13"/>
  <c r="M193" i="13"/>
  <c r="O193" i="13"/>
  <c r="Q193" i="13"/>
  <c r="V193" i="13"/>
  <c r="G194" i="13"/>
  <c r="M194" i="13" s="1"/>
  <c r="I194" i="13"/>
  <c r="K194" i="13"/>
  <c r="O194" i="13"/>
  <c r="O190" i="13" s="1"/>
  <c r="Q194" i="13"/>
  <c r="V194" i="13"/>
  <c r="G196" i="13"/>
  <c r="M196" i="13" s="1"/>
  <c r="I196" i="13"/>
  <c r="I195" i="13" s="1"/>
  <c r="K196" i="13"/>
  <c r="K195" i="13" s="1"/>
  <c r="O196" i="13"/>
  <c r="Q196" i="13"/>
  <c r="V196" i="13"/>
  <c r="V195" i="13" s="1"/>
  <c r="G197" i="13"/>
  <c r="I197" i="13"/>
  <c r="K197" i="13"/>
  <c r="M197" i="13"/>
  <c r="O197" i="13"/>
  <c r="Q197" i="13"/>
  <c r="V197" i="13"/>
  <c r="G198" i="13"/>
  <c r="I198" i="13"/>
  <c r="K198" i="13"/>
  <c r="O198" i="13"/>
  <c r="O195" i="13" s="1"/>
  <c r="Q198" i="13"/>
  <c r="V198" i="13"/>
  <c r="G199" i="13"/>
  <c r="M199" i="13" s="1"/>
  <c r="I199" i="13"/>
  <c r="K199" i="13"/>
  <c r="O199" i="13"/>
  <c r="Q199" i="13"/>
  <c r="V199" i="13"/>
  <c r="G200" i="13"/>
  <c r="M200" i="13" s="1"/>
  <c r="I200" i="13"/>
  <c r="K200" i="13"/>
  <c r="O200" i="13"/>
  <c r="Q200" i="13"/>
  <c r="V200" i="13"/>
  <c r="G201" i="13"/>
  <c r="I201" i="13"/>
  <c r="K201" i="13"/>
  <c r="M201" i="13"/>
  <c r="O201" i="13"/>
  <c r="Q201" i="13"/>
  <c r="V201" i="13"/>
  <c r="G202" i="13"/>
  <c r="M202" i="13" s="1"/>
  <c r="I202" i="13"/>
  <c r="K202" i="13"/>
  <c r="O202" i="13"/>
  <c r="Q202" i="13"/>
  <c r="V202" i="13"/>
  <c r="G203" i="13"/>
  <c r="M203" i="13" s="1"/>
  <c r="I203" i="13"/>
  <c r="K203" i="13"/>
  <c r="O203" i="13"/>
  <c r="Q203" i="13"/>
  <c r="Q195" i="13" s="1"/>
  <c r="V203" i="13"/>
  <c r="G204" i="13"/>
  <c r="I204" i="13"/>
  <c r="K204" i="13"/>
  <c r="M204" i="13"/>
  <c r="O204" i="13"/>
  <c r="Q204" i="13"/>
  <c r="V204" i="13"/>
  <c r="G205" i="13"/>
  <c r="M205" i="13" s="1"/>
  <c r="I205" i="13"/>
  <c r="K205" i="13"/>
  <c r="O205" i="13"/>
  <c r="Q205" i="13"/>
  <c r="V205" i="13"/>
  <c r="G211" i="13"/>
  <c r="M211" i="13" s="1"/>
  <c r="I211" i="13"/>
  <c r="K211" i="13"/>
  <c r="O211" i="13"/>
  <c r="Q211" i="13"/>
  <c r="V211" i="13"/>
  <c r="G212" i="13"/>
  <c r="M212" i="13" s="1"/>
  <c r="I212" i="13"/>
  <c r="K212" i="13"/>
  <c r="O212" i="13"/>
  <c r="Q212" i="13"/>
  <c r="V212" i="13"/>
  <c r="G213" i="13"/>
  <c r="I213" i="13"/>
  <c r="K213" i="13"/>
  <c r="M213" i="13"/>
  <c r="O213" i="13"/>
  <c r="Q213" i="13"/>
  <c r="V213" i="13"/>
  <c r="G214" i="13"/>
  <c r="I214" i="13"/>
  <c r="K214" i="13"/>
  <c r="M214" i="13"/>
  <c r="O214" i="13"/>
  <c r="Q214" i="13"/>
  <c r="V214" i="13"/>
  <c r="G228" i="13"/>
  <c r="M228" i="13" s="1"/>
  <c r="I228" i="13"/>
  <c r="K228" i="13"/>
  <c r="O228" i="13"/>
  <c r="Q228" i="13"/>
  <c r="V228" i="13"/>
  <c r="G230" i="13"/>
  <c r="M230" i="13" s="1"/>
  <c r="I230" i="13"/>
  <c r="I229" i="13" s="1"/>
  <c r="K230" i="13"/>
  <c r="K229" i="13" s="1"/>
  <c r="O230" i="13"/>
  <c r="O229" i="13" s="1"/>
  <c r="Q230" i="13"/>
  <c r="V230" i="13"/>
  <c r="V229" i="13" s="1"/>
  <c r="G233" i="13"/>
  <c r="I233" i="13"/>
  <c r="K233" i="13"/>
  <c r="O233" i="13"/>
  <c r="Q233" i="13"/>
  <c r="V233" i="13"/>
  <c r="G236" i="13"/>
  <c r="M236" i="13" s="1"/>
  <c r="I236" i="13"/>
  <c r="K236" i="13"/>
  <c r="O236" i="13"/>
  <c r="Q236" i="13"/>
  <c r="V236" i="13"/>
  <c r="G238" i="13"/>
  <c r="M238" i="13" s="1"/>
  <c r="I238" i="13"/>
  <c r="K238" i="13"/>
  <c r="O238" i="13"/>
  <c r="Q238" i="13"/>
  <c r="V238" i="13"/>
  <c r="G240" i="13"/>
  <c r="I240" i="13"/>
  <c r="K240" i="13"/>
  <c r="M240" i="13"/>
  <c r="O240" i="13"/>
  <c r="Q240" i="13"/>
  <c r="V240" i="13"/>
  <c r="G243" i="13"/>
  <c r="M243" i="13" s="1"/>
  <c r="I243" i="13"/>
  <c r="K243" i="13"/>
  <c r="O243" i="13"/>
  <c r="Q243" i="13"/>
  <c r="V243" i="13"/>
  <c r="G246" i="13"/>
  <c r="I246" i="13"/>
  <c r="K246" i="13"/>
  <c r="M246" i="13"/>
  <c r="O246" i="13"/>
  <c r="Q246" i="13"/>
  <c r="V246" i="13"/>
  <c r="G249" i="13"/>
  <c r="M249" i="13" s="1"/>
  <c r="I249" i="13"/>
  <c r="K249" i="13"/>
  <c r="O249" i="13"/>
  <c r="Q249" i="13"/>
  <c r="Q229" i="13" s="1"/>
  <c r="V249" i="13"/>
  <c r="G252" i="13"/>
  <c r="I252" i="13"/>
  <c r="K252" i="13"/>
  <c r="M252" i="13"/>
  <c r="O252" i="13"/>
  <c r="Q252" i="13"/>
  <c r="V252" i="13"/>
  <c r="G259" i="13"/>
  <c r="M259" i="13" s="1"/>
  <c r="I259" i="13"/>
  <c r="K259" i="13"/>
  <c r="O259" i="13"/>
  <c r="Q259" i="13"/>
  <c r="V259" i="13"/>
  <c r="G261" i="13"/>
  <c r="M261" i="13" s="1"/>
  <c r="I261" i="13"/>
  <c r="I260" i="13" s="1"/>
  <c r="K261" i="13"/>
  <c r="K260" i="13" s="1"/>
  <c r="O261" i="13"/>
  <c r="O260" i="13" s="1"/>
  <c r="Q261" i="13"/>
  <c r="Q260" i="13" s="1"/>
  <c r="V261" i="13"/>
  <c r="V260" i="13" s="1"/>
  <c r="G266" i="13"/>
  <c r="I266" i="13"/>
  <c r="K266" i="13"/>
  <c r="M266" i="13"/>
  <c r="O266" i="13"/>
  <c r="Q266" i="13"/>
  <c r="V266" i="13"/>
  <c r="G271" i="13"/>
  <c r="M271" i="13" s="1"/>
  <c r="I271" i="13"/>
  <c r="K271" i="13"/>
  <c r="O271" i="13"/>
  <c r="Q271" i="13"/>
  <c r="V271" i="13"/>
  <c r="G276" i="13"/>
  <c r="M276" i="13" s="1"/>
  <c r="I276" i="13"/>
  <c r="K276" i="13"/>
  <c r="O276" i="13"/>
  <c r="Q276" i="13"/>
  <c r="V276" i="13"/>
  <c r="G281" i="13"/>
  <c r="M281" i="13" s="1"/>
  <c r="I281" i="13"/>
  <c r="K281" i="13"/>
  <c r="O281" i="13"/>
  <c r="Q281" i="13"/>
  <c r="V281" i="13"/>
  <c r="G283" i="13"/>
  <c r="M283" i="13" s="1"/>
  <c r="I283" i="13"/>
  <c r="K283" i="13"/>
  <c r="O283" i="13"/>
  <c r="Q283" i="13"/>
  <c r="V283" i="13"/>
  <c r="G291" i="13"/>
  <c r="M291" i="13" s="1"/>
  <c r="I291" i="13"/>
  <c r="K291" i="13"/>
  <c r="O291" i="13"/>
  <c r="Q291" i="13"/>
  <c r="V291" i="13"/>
  <c r="G292" i="13"/>
  <c r="I292" i="13"/>
  <c r="K292" i="13"/>
  <c r="O292" i="13"/>
  <c r="Q292" i="13"/>
  <c r="V292" i="13"/>
  <c r="G297" i="13"/>
  <c r="I297" i="13"/>
  <c r="K297" i="13"/>
  <c r="M297" i="13"/>
  <c r="O297" i="13"/>
  <c r="Q297" i="13"/>
  <c r="V297" i="13"/>
  <c r="G299" i="13"/>
  <c r="M299" i="13" s="1"/>
  <c r="I299" i="13"/>
  <c r="I298" i="13" s="1"/>
  <c r="K299" i="13"/>
  <c r="O299" i="13"/>
  <c r="O298" i="13" s="1"/>
  <c r="Q299" i="13"/>
  <c r="Q298" i="13" s="1"/>
  <c r="V299" i="13"/>
  <c r="V298" i="13" s="1"/>
  <c r="G303" i="13"/>
  <c r="M303" i="13" s="1"/>
  <c r="I303" i="13"/>
  <c r="K303" i="13"/>
  <c r="O303" i="13"/>
  <c r="Q303" i="13"/>
  <c r="V303" i="13"/>
  <c r="G307" i="13"/>
  <c r="I307" i="13"/>
  <c r="K307" i="13"/>
  <c r="M307" i="13"/>
  <c r="O307" i="13"/>
  <c r="Q307" i="13"/>
  <c r="V307" i="13"/>
  <c r="G311" i="13"/>
  <c r="M311" i="13" s="1"/>
  <c r="I311" i="13"/>
  <c r="K311" i="13"/>
  <c r="O311" i="13"/>
  <c r="Q311" i="13"/>
  <c r="V311" i="13"/>
  <c r="G315" i="13"/>
  <c r="M315" i="13" s="1"/>
  <c r="I315" i="13"/>
  <c r="K315" i="13"/>
  <c r="O315" i="13"/>
  <c r="Q315" i="13"/>
  <c r="V315" i="13"/>
  <c r="G318" i="13"/>
  <c r="M318" i="13" s="1"/>
  <c r="I318" i="13"/>
  <c r="K318" i="13"/>
  <c r="O318" i="13"/>
  <c r="Q318" i="13"/>
  <c r="V318" i="13"/>
  <c r="G320" i="13"/>
  <c r="I320" i="13"/>
  <c r="K320" i="13"/>
  <c r="M320" i="13"/>
  <c r="O320" i="13"/>
  <c r="Q320" i="13"/>
  <c r="V320" i="13"/>
  <c r="G322" i="13"/>
  <c r="M322" i="13" s="1"/>
  <c r="I322" i="13"/>
  <c r="K322" i="13"/>
  <c r="K298" i="13" s="1"/>
  <c r="O322" i="13"/>
  <c r="Q322" i="13"/>
  <c r="V322" i="13"/>
  <c r="G329" i="13"/>
  <c r="M329" i="13" s="1"/>
  <c r="I329" i="13"/>
  <c r="K329" i="13"/>
  <c r="O329" i="13"/>
  <c r="Q329" i="13"/>
  <c r="V329" i="13"/>
  <c r="G330" i="13"/>
  <c r="I330" i="13"/>
  <c r="K330" i="13"/>
  <c r="M330" i="13"/>
  <c r="O330" i="13"/>
  <c r="Q330" i="13"/>
  <c r="V330" i="13"/>
  <c r="Q331" i="13"/>
  <c r="G332" i="13"/>
  <c r="M332" i="13" s="1"/>
  <c r="I332" i="13"/>
  <c r="I331" i="13" s="1"/>
  <c r="K332" i="13"/>
  <c r="K331" i="13" s="1"/>
  <c r="O332" i="13"/>
  <c r="O331" i="13" s="1"/>
  <c r="Q332" i="13"/>
  <c r="V332" i="13"/>
  <c r="V331" i="13" s="1"/>
  <c r="G334" i="13"/>
  <c r="I334" i="13"/>
  <c r="K334" i="13"/>
  <c r="O334" i="13"/>
  <c r="Q334" i="13"/>
  <c r="V334" i="13"/>
  <c r="G336" i="13"/>
  <c r="M336" i="13" s="1"/>
  <c r="I336" i="13"/>
  <c r="K336" i="13"/>
  <c r="O336" i="13"/>
  <c r="Q336" i="13"/>
  <c r="V336" i="13"/>
  <c r="G340" i="13"/>
  <c r="M340" i="13" s="1"/>
  <c r="I340" i="13"/>
  <c r="K340" i="13"/>
  <c r="O340" i="13"/>
  <c r="Q340" i="13"/>
  <c r="V340" i="13"/>
  <c r="G343" i="13"/>
  <c r="M343" i="13" s="1"/>
  <c r="I343" i="13"/>
  <c r="K343" i="13"/>
  <c r="O343" i="13"/>
  <c r="Q343" i="13"/>
  <c r="V343" i="13"/>
  <c r="G347" i="13"/>
  <c r="M347" i="13" s="1"/>
  <c r="I347" i="13"/>
  <c r="I346" i="13" s="1"/>
  <c r="K347" i="13"/>
  <c r="K346" i="13" s="1"/>
  <c r="O347" i="13"/>
  <c r="O346" i="13" s="1"/>
  <c r="Q347" i="13"/>
  <c r="Q346" i="13" s="1"/>
  <c r="V347" i="13"/>
  <c r="G352" i="13"/>
  <c r="I352" i="13"/>
  <c r="K352" i="13"/>
  <c r="M352" i="13"/>
  <c r="O352" i="13"/>
  <c r="Q352" i="13"/>
  <c r="V352" i="13"/>
  <c r="V346" i="13" s="1"/>
  <c r="G355" i="13"/>
  <c r="I355" i="13"/>
  <c r="K355" i="13"/>
  <c r="M355" i="13"/>
  <c r="O355" i="13"/>
  <c r="Q355" i="13"/>
  <c r="V355" i="13"/>
  <c r="G361" i="13"/>
  <c r="M361" i="13" s="1"/>
  <c r="I361" i="13"/>
  <c r="K361" i="13"/>
  <c r="O361" i="13"/>
  <c r="Q361" i="13"/>
  <c r="V361" i="13"/>
  <c r="G368" i="13"/>
  <c r="M368" i="13" s="1"/>
  <c r="I368" i="13"/>
  <c r="K368" i="13"/>
  <c r="O368" i="13"/>
  <c r="Q368" i="13"/>
  <c r="V368" i="13"/>
  <c r="G374" i="13"/>
  <c r="M374" i="13" s="1"/>
  <c r="I374" i="13"/>
  <c r="K374" i="13"/>
  <c r="K373" i="13" s="1"/>
  <c r="O374" i="13"/>
  <c r="Q374" i="13"/>
  <c r="Q373" i="13" s="1"/>
  <c r="V374" i="13"/>
  <c r="G375" i="13"/>
  <c r="I375" i="13"/>
  <c r="K375" i="13"/>
  <c r="M375" i="13"/>
  <c r="O375" i="13"/>
  <c r="Q375" i="13"/>
  <c r="V375" i="13"/>
  <c r="G376" i="13"/>
  <c r="I376" i="13"/>
  <c r="K376" i="13"/>
  <c r="M376" i="13"/>
  <c r="O376" i="13"/>
  <c r="O373" i="13" s="1"/>
  <c r="Q376" i="13"/>
  <c r="V376" i="13"/>
  <c r="G377" i="13"/>
  <c r="I377" i="13"/>
  <c r="K377" i="13"/>
  <c r="M377" i="13"/>
  <c r="O377" i="13"/>
  <c r="Q377" i="13"/>
  <c r="V377" i="13"/>
  <c r="G378" i="13"/>
  <c r="M378" i="13" s="1"/>
  <c r="I378" i="13"/>
  <c r="K378" i="13"/>
  <c r="O378" i="13"/>
  <c r="Q378" i="13"/>
  <c r="V378" i="13"/>
  <c r="V373" i="13" s="1"/>
  <c r="G379" i="13"/>
  <c r="M379" i="13" s="1"/>
  <c r="I379" i="13"/>
  <c r="K379" i="13"/>
  <c r="O379" i="13"/>
  <c r="Q379" i="13"/>
  <c r="V379" i="13"/>
  <c r="G380" i="13"/>
  <c r="M380" i="13" s="1"/>
  <c r="I380" i="13"/>
  <c r="K380" i="13"/>
  <c r="O380" i="13"/>
  <c r="Q380" i="13"/>
  <c r="V380" i="13"/>
  <c r="G381" i="13"/>
  <c r="M381" i="13" s="1"/>
  <c r="I381" i="13"/>
  <c r="I373" i="13" s="1"/>
  <c r="K381" i="13"/>
  <c r="O381" i="13"/>
  <c r="Q381" i="13"/>
  <c r="V381" i="13"/>
  <c r="G382" i="13"/>
  <c r="M382" i="13" s="1"/>
  <c r="I382" i="13"/>
  <c r="K382" i="13"/>
  <c r="O382" i="13"/>
  <c r="Q382" i="13"/>
  <c r="V382" i="13"/>
  <c r="G383" i="13"/>
  <c r="M383" i="13" s="1"/>
  <c r="I383" i="13"/>
  <c r="K383" i="13"/>
  <c r="O383" i="13"/>
  <c r="Q383" i="13"/>
  <c r="V383" i="13"/>
  <c r="G384" i="13"/>
  <c r="I384" i="13"/>
  <c r="K384" i="13"/>
  <c r="M384" i="13"/>
  <c r="O384" i="13"/>
  <c r="Q384" i="13"/>
  <c r="V384" i="13"/>
  <c r="G385" i="13"/>
  <c r="M385" i="13" s="1"/>
  <c r="I385" i="13"/>
  <c r="K385" i="13"/>
  <c r="O385" i="13"/>
  <c r="Q385" i="13"/>
  <c r="V385" i="13"/>
  <c r="G386" i="13"/>
  <c r="M386" i="13" s="1"/>
  <c r="I386" i="13"/>
  <c r="K386" i="13"/>
  <c r="O386" i="13"/>
  <c r="Q386" i="13"/>
  <c r="V386" i="13"/>
  <c r="G390" i="13"/>
  <c r="M390" i="13" s="1"/>
  <c r="I390" i="13"/>
  <c r="K390" i="13"/>
  <c r="O390" i="13"/>
  <c r="Q390" i="13"/>
  <c r="V390" i="13"/>
  <c r="G391" i="13"/>
  <c r="M391" i="13" s="1"/>
  <c r="I391" i="13"/>
  <c r="K391" i="13"/>
  <c r="O391" i="13"/>
  <c r="Q391" i="13"/>
  <c r="V391" i="13"/>
  <c r="G392" i="13"/>
  <c r="M392" i="13" s="1"/>
  <c r="I392" i="13"/>
  <c r="K392" i="13"/>
  <c r="O392" i="13"/>
  <c r="Q392" i="13"/>
  <c r="V392" i="13"/>
  <c r="G393" i="13"/>
  <c r="M393" i="13" s="1"/>
  <c r="I393" i="13"/>
  <c r="K393" i="13"/>
  <c r="O393" i="13"/>
  <c r="Q393" i="13"/>
  <c r="V393" i="13"/>
  <c r="G394" i="13"/>
  <c r="I394" i="13"/>
  <c r="K394" i="13"/>
  <c r="M394" i="13"/>
  <c r="O394" i="13"/>
  <c r="Q394" i="13"/>
  <c r="V394" i="13"/>
  <c r="G395" i="13"/>
  <c r="I395" i="13"/>
  <c r="K395" i="13"/>
  <c r="M395" i="13"/>
  <c r="O395" i="13"/>
  <c r="Q395" i="13"/>
  <c r="V395" i="13"/>
  <c r="G396" i="13"/>
  <c r="I396" i="13"/>
  <c r="K396" i="13"/>
  <c r="M396" i="13"/>
  <c r="O396" i="13"/>
  <c r="Q396" i="13"/>
  <c r="V396" i="13"/>
  <c r="G397" i="13"/>
  <c r="M397" i="13" s="1"/>
  <c r="I397" i="13"/>
  <c r="K397" i="13"/>
  <c r="O397" i="13"/>
  <c r="Q397" i="13"/>
  <c r="V397" i="13"/>
  <c r="G398" i="13"/>
  <c r="M398" i="13" s="1"/>
  <c r="I398" i="13"/>
  <c r="K398" i="13"/>
  <c r="O398" i="13"/>
  <c r="Q398" i="13"/>
  <c r="V398" i="13"/>
  <c r="G399" i="13"/>
  <c r="M399" i="13" s="1"/>
  <c r="I399" i="13"/>
  <c r="K399" i="13"/>
  <c r="O399" i="13"/>
  <c r="Q399" i="13"/>
  <c r="V399" i="13"/>
  <c r="G400" i="13"/>
  <c r="M400" i="13" s="1"/>
  <c r="I400" i="13"/>
  <c r="K400" i="13"/>
  <c r="O400" i="13"/>
  <c r="Q400" i="13"/>
  <c r="V400" i="13"/>
  <c r="G401" i="13"/>
  <c r="I72" i="1" s="1"/>
  <c r="K401" i="13"/>
  <c r="G402" i="13"/>
  <c r="I402" i="13"/>
  <c r="I401" i="13" s="1"/>
  <c r="K402" i="13"/>
  <c r="M402" i="13"/>
  <c r="O402" i="13"/>
  <c r="O401" i="13" s="1"/>
  <c r="Q402" i="13"/>
  <c r="Q401" i="13" s="1"/>
  <c r="V402" i="13"/>
  <c r="V401" i="13" s="1"/>
  <c r="G403" i="13"/>
  <c r="I403" i="13"/>
  <c r="K403" i="13"/>
  <c r="M403" i="13"/>
  <c r="O403" i="13"/>
  <c r="Q403" i="13"/>
  <c r="V403" i="13"/>
  <c r="G405" i="13"/>
  <c r="I405" i="13"/>
  <c r="I404" i="13" s="1"/>
  <c r="K405" i="13"/>
  <c r="M405" i="13"/>
  <c r="O405" i="13"/>
  <c r="O404" i="13" s="1"/>
  <c r="Q405" i="13"/>
  <c r="V405" i="13"/>
  <c r="V404" i="13" s="1"/>
  <c r="G406" i="13"/>
  <c r="M406" i="13" s="1"/>
  <c r="I406" i="13"/>
  <c r="K406" i="13"/>
  <c r="O406" i="13"/>
  <c r="Q406" i="13"/>
  <c r="V406" i="13"/>
  <c r="G407" i="13"/>
  <c r="I407" i="13"/>
  <c r="K407" i="13"/>
  <c r="O407" i="13"/>
  <c r="Q407" i="13"/>
  <c r="V407" i="13"/>
  <c r="G408" i="13"/>
  <c r="M408" i="13" s="1"/>
  <c r="I408" i="13"/>
  <c r="K408" i="13"/>
  <c r="O408" i="13"/>
  <c r="Q408" i="13"/>
  <c r="V408" i="13"/>
  <c r="G409" i="13"/>
  <c r="M409" i="13" s="1"/>
  <c r="I409" i="13"/>
  <c r="K409" i="13"/>
  <c r="K404" i="13" s="1"/>
  <c r="O409" i="13"/>
  <c r="Q409" i="13"/>
  <c r="V409" i="13"/>
  <c r="G410" i="13"/>
  <c r="M410" i="13" s="1"/>
  <c r="I410" i="13"/>
  <c r="K410" i="13"/>
  <c r="O410" i="13"/>
  <c r="Q410" i="13"/>
  <c r="V410" i="13"/>
  <c r="G411" i="13"/>
  <c r="M411" i="13" s="1"/>
  <c r="I411" i="13"/>
  <c r="K411" i="13"/>
  <c r="O411" i="13"/>
  <c r="Q411" i="13"/>
  <c r="V411" i="13"/>
  <c r="G412" i="13"/>
  <c r="I412" i="13"/>
  <c r="K412" i="13"/>
  <c r="M412" i="13"/>
  <c r="O412" i="13"/>
  <c r="Q412" i="13"/>
  <c r="Q404" i="13" s="1"/>
  <c r="V412" i="13"/>
  <c r="G413" i="13"/>
  <c r="M413" i="13" s="1"/>
  <c r="I413" i="13"/>
  <c r="K413" i="13"/>
  <c r="O413" i="13"/>
  <c r="Q413" i="13"/>
  <c r="V413" i="13"/>
  <c r="AE415" i="13"/>
  <c r="F41" i="1" s="1"/>
  <c r="AF415" i="13"/>
  <c r="G41" i="1" s="1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AF18" i="12"/>
  <c r="I19" i="1"/>
  <c r="J28" i="1"/>
  <c r="J26" i="1"/>
  <c r="G38" i="1"/>
  <c r="F38" i="1"/>
  <c r="J23" i="1"/>
  <c r="J24" i="1"/>
  <c r="J25" i="1"/>
  <c r="J27" i="1"/>
  <c r="E24" i="1"/>
  <c r="E26" i="1"/>
  <c r="M17" i="16" l="1"/>
  <c r="G57" i="16"/>
  <c r="G39" i="16"/>
  <c r="G67" i="16" s="1"/>
  <c r="M19" i="16"/>
  <c r="G39" i="15"/>
  <c r="G8" i="15"/>
  <c r="I63" i="1" s="1"/>
  <c r="M20" i="15"/>
  <c r="M17" i="15" s="1"/>
  <c r="G17" i="14"/>
  <c r="G54" i="14"/>
  <c r="G36" i="14"/>
  <c r="G8" i="14"/>
  <c r="H41" i="1"/>
  <c r="I41" i="1" s="1"/>
  <c r="G404" i="13"/>
  <c r="M401" i="13"/>
  <c r="G143" i="13"/>
  <c r="I62" i="1" s="1"/>
  <c r="G331" i="13"/>
  <c r="I69" i="1" s="1"/>
  <c r="I53" i="1"/>
  <c r="G135" i="13"/>
  <c r="I61" i="1" s="1"/>
  <c r="G123" i="13"/>
  <c r="I59" i="1" s="1"/>
  <c r="G229" i="13"/>
  <c r="I66" i="1" s="1"/>
  <c r="G121" i="13"/>
  <c r="I58" i="1" s="1"/>
  <c r="G40" i="1"/>
  <c r="G195" i="13"/>
  <c r="G190" i="13"/>
  <c r="I64" i="1" s="1"/>
  <c r="G56" i="13"/>
  <c r="I55" i="1" s="1"/>
  <c r="G260" i="13"/>
  <c r="I67" i="1" s="1"/>
  <c r="G8" i="12"/>
  <c r="I74" i="1" s="1"/>
  <c r="I20" i="1" s="1"/>
  <c r="AE18" i="12"/>
  <c r="G42" i="1"/>
  <c r="G39" i="1"/>
  <c r="G46" i="1" s="1"/>
  <c r="G25" i="1" s="1"/>
  <c r="A25" i="1" s="1"/>
  <c r="G26" i="1" s="1"/>
  <c r="M59" i="16"/>
  <c r="M57" i="16" s="1"/>
  <c r="M40" i="16"/>
  <c r="M39" i="16" s="1"/>
  <c r="M16" i="16"/>
  <c r="M8" i="16" s="1"/>
  <c r="M59" i="15"/>
  <c r="M57" i="15" s="1"/>
  <c r="M40" i="15"/>
  <c r="M39" i="15" s="1"/>
  <c r="M16" i="15"/>
  <c r="M8" i="15" s="1"/>
  <c r="AE66" i="15"/>
  <c r="F45" i="1" s="1"/>
  <c r="H45" i="1" s="1"/>
  <c r="I45" i="1" s="1"/>
  <c r="M55" i="14"/>
  <c r="M54" i="14" s="1"/>
  <c r="AE62" i="14"/>
  <c r="F43" i="1" s="1"/>
  <c r="H43" i="1" s="1"/>
  <c r="I43" i="1" s="1"/>
  <c r="M38" i="14"/>
  <c r="M36" i="14" s="1"/>
  <c r="M16" i="14"/>
  <c r="M8" i="14" s="1"/>
  <c r="M373" i="13"/>
  <c r="M346" i="13"/>
  <c r="M298" i="13"/>
  <c r="M13" i="13"/>
  <c r="M8" i="13"/>
  <c r="M190" i="13"/>
  <c r="M143" i="13"/>
  <c r="G373" i="13"/>
  <c r="M161" i="13"/>
  <c r="M158" i="13" s="1"/>
  <c r="M134" i="13"/>
  <c r="M133" i="13" s="1"/>
  <c r="M86" i="13"/>
  <c r="M78" i="13" s="1"/>
  <c r="G298" i="13"/>
  <c r="I68" i="1" s="1"/>
  <c r="G346" i="13"/>
  <c r="I70" i="1" s="1"/>
  <c r="M90" i="13"/>
  <c r="M89" i="13" s="1"/>
  <c r="M334" i="13"/>
  <c r="M331" i="13" s="1"/>
  <c r="M233" i="13"/>
  <c r="M229" i="13" s="1"/>
  <c r="G13" i="13"/>
  <c r="I54" i="1" s="1"/>
  <c r="M407" i="13"/>
  <c r="M404" i="13" s="1"/>
  <c r="M292" i="13"/>
  <c r="M260" i="13" s="1"/>
  <c r="M198" i="13"/>
  <c r="M195" i="13" s="1"/>
  <c r="M146" i="13"/>
  <c r="M138" i="13"/>
  <c r="M135" i="13" s="1"/>
  <c r="M124" i="13"/>
  <c r="M123" i="13" s="1"/>
  <c r="M64" i="13"/>
  <c r="M56" i="13" s="1"/>
  <c r="M8" i="12"/>
  <c r="I71" i="1" l="1"/>
  <c r="I18" i="1" s="1"/>
  <c r="G66" i="15"/>
  <c r="I73" i="1"/>
  <c r="I65" i="1"/>
  <c r="I17" i="1"/>
  <c r="G62" i="14"/>
  <c r="F40" i="1"/>
  <c r="H40" i="1" s="1"/>
  <c r="I40" i="1" s="1"/>
  <c r="I16" i="1"/>
  <c r="I21" i="1" s="1"/>
  <c r="G415" i="13"/>
  <c r="F39" i="1"/>
  <c r="F46" i="1" s="1"/>
  <c r="F42" i="1"/>
  <c r="H42" i="1" s="1"/>
  <c r="I42" i="1" s="1"/>
  <c r="G18" i="12"/>
  <c r="A26" i="1"/>
  <c r="I75" i="1" l="1"/>
  <c r="J74" i="1" s="1"/>
  <c r="J61" i="1"/>
  <c r="J58" i="1"/>
  <c r="J56" i="1"/>
  <c r="J60" i="1"/>
  <c r="J68" i="1"/>
  <c r="H39" i="1"/>
  <c r="I39" i="1" s="1"/>
  <c r="I46" i="1" s="1"/>
  <c r="H46" i="1"/>
  <c r="G28" i="1"/>
  <c r="G23" i="1"/>
  <c r="A23" i="1" s="1"/>
  <c r="A24" i="1" s="1"/>
  <c r="J70" i="1" l="1"/>
  <c r="J73" i="1"/>
  <c r="J65" i="1"/>
  <c r="J54" i="1"/>
  <c r="J59" i="1"/>
  <c r="J53" i="1"/>
  <c r="J75" i="1" s="1"/>
  <c r="J64" i="1"/>
  <c r="J69" i="1"/>
  <c r="J67" i="1"/>
  <c r="J57" i="1"/>
  <c r="J62" i="1"/>
  <c r="J71" i="1"/>
  <c r="J63" i="1"/>
  <c r="J66" i="1"/>
  <c r="J55" i="1"/>
  <c r="J72" i="1"/>
  <c r="G24" i="1"/>
  <c r="A27" i="1" s="1"/>
  <c r="G29" i="1" s="1"/>
  <c r="G27" i="1" s="1"/>
  <c r="J43" i="1"/>
  <c r="J40" i="1"/>
  <c r="J45" i="1"/>
  <c r="J42" i="1"/>
  <c r="J39" i="1"/>
  <c r="J46" i="1" s="1"/>
  <c r="J41" i="1"/>
  <c r="J44" i="1"/>
  <c r="A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64BDB014-B787-419D-B98B-4BE9BFC89EE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238023D-15A1-44EF-A684-48870E3965B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8218C37C-5075-4B77-8783-F4A730D01ED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90B732A-52F7-46BB-B2A2-30BA330218F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ADF244D9-CBDD-4078-9A7B-A62A3FEFE63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4CE0494-A7C1-4F59-84AE-D9DDCE4F7D3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83ADC02D-9320-4271-99B9-A41FE991D84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DF2B587-CEBC-4F92-AC07-076C103104C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B3389DD1-AD89-48F4-BD62-034EAE154DB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EE3DEE4-031A-4607-9224-0215CAFA7CD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<sst xmlns="http://schemas.openxmlformats.org/spreadsheetml/2006/main" count="3012" uniqueCount="653">
  <si>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</si>
  <si>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</si>
  <si>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</si>
  <si>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</si>
  <si>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</si>
  <si>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</si>
  <si>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</si>
  <si>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</si>
  <si>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</si>
  <si>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</si>
  <si>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</si>
  <si>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</si>
  <si>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</si>
  <si>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</si>
  <si>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</si>
  <si>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</si>
  <si>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</si>
  <si>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</si>
  <si>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</si>
  <si>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</si>
  <si>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</si>
  <si>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</si>
  <si>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</si>
  <si>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</si>
  <si>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</si>
  <si>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</si>
  <si>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</si>
  <si>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</si>
  <si>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</si>
  <si>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</si>
  <si>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</si>
  <si>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</si>
  <si>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</si>
  <si>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</si>
  <si>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</si>
  <si>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</si>
  <si>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</si>
  <si>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</si>
  <si>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</si>
  <si>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</si>
  <si>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</si>
  <si>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</si>
  <si>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</si>
  <si>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</si>
  <si>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</si>
  <si>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Rekonstrukce bytu</t>
  </si>
  <si>
    <t>01</t>
  </si>
  <si>
    <t>Rekonstrukce bytu - Stará 19 byt č.11</t>
  </si>
  <si>
    <t>Rekonstrukce bytu - vedlejší a ostatní náklady</t>
  </si>
  <si>
    <t>Výměna kuchyňské linky - Stará 19 byt č.1</t>
  </si>
  <si>
    <t>Výměna kuchyňské linky - Stará 19 byt č.10</t>
  </si>
  <si>
    <t>Výměna kuchyňské linky - Stará 19 byt č.7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</si>
  <si>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</si>
  <si>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</si>
  <si>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</si>
  <si>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</si>
  <si>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</si>
  <si>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</si>
  <si>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</si>
  <si>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</si>
  <si>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</si>
  <si>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</si>
  <si>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</si>
  <si>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</si>
  <si>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</si>
  <si>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</si>
  <si>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</si>
  <si>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</si>
  <si>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</si>
  <si>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</si>
  <si>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</si>
  <si>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</si>
  <si>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</si>
  <si>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</si>
  <si>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</si>
  <si>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</si>
  <si>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</si>
  <si>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</si>
  <si>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</si>
  <si>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</si>
  <si>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</si>
  <si>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</si>
  <si>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</si>
  <si>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</si>
  <si>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</si>
  <si>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</si>
  <si>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</si>
  <si>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</si>
  <si>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</si>
  <si>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</si>
  <si>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</si>
  <si>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</si>
  <si>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</si>
  <si>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</si>
  <si>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</si>
  <si>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</si>
  <si>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</si>
  <si>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</si>
  <si>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</si>
  <si>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</si>
  <si>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</si>
  <si>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</si>
  <si>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</si>
  <si>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</si>
  <si>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</si>
  <si>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</si>
  <si>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</si>
  <si>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</si>
  <si>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</si>
  <si>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</si>
  <si>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</si>
  <si>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</si>
  <si>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</si>
  <si>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</si>
  <si>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</si>
  <si>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</si>
  <si>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</si>
  <si>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</si>
  <si>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</si>
  <si>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</si>
  <si>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</si>
  <si>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</si>
  <si>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</si>
  <si>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</si>
  <si>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</si>
  <si>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</si>
  <si>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</si>
  <si>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</si>
  <si>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</si>
  <si>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</si>
  <si>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</si>
  <si>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Vlastní</t>
  </si>
  <si>
    <t>Indiv</t>
  </si>
  <si>
    <t>VRN</t>
  </si>
  <si>
    <t>POL99_8</t>
  </si>
  <si>
    <t>005122 R</t>
  </si>
  <si>
    <t>Provozní vlivy</t>
  </si>
  <si>
    <t>005211080R</t>
  </si>
  <si>
    <t>Bezpečnostní a hygienická opatření na staveništi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</si>
  <si>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</si>
  <si>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</si>
  <si>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</si>
  <si>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</si>
  <si>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</si>
  <si>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</si>
  <si>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</si>
  <si>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</si>
  <si>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</si>
  <si>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>Fotodokumentace</t>
  </si>
  <si>
    <t>SUM</t>
  </si>
  <si>
    <t>Poznámky uchazeče k zadání</t>
  </si>
  <si>
    <t>POPUZIV</t>
  </si>
  <si>
    <t>END</t>
  </si>
  <si>
    <t>342263410</t>
  </si>
  <si>
    <t>Osazení revizních dvířek do příček, do 0,25 m2</t>
  </si>
  <si>
    <t>kus</t>
  </si>
  <si>
    <t>RTS 21/ II</t>
  </si>
  <si>
    <t>Práce</t>
  </si>
  <si>
    <t>POL1_</t>
  </si>
  <si>
    <t>346244313</t>
  </si>
  <si>
    <t>Obezdívky van a WC nádržek z desek Ytong tl.100 mm</t>
  </si>
  <si>
    <t>m2</t>
  </si>
  <si>
    <t>(1,6*2+0,5*2)*0,5</t>
  </si>
  <si>
    <t>VV</t>
  </si>
  <si>
    <t>28349052</t>
  </si>
  <si>
    <t>Dvířka vanová 300 x 300 mm bílá - plast</t>
  </si>
  <si>
    <t>SPCM</t>
  </si>
  <si>
    <t>Specifikace</t>
  </si>
  <si>
    <t>POL3_</t>
  </si>
  <si>
    <t>610991111</t>
  </si>
  <si>
    <t>Zakrývání výplní vnitřních otvorů, oken</t>
  </si>
  <si>
    <t>RTS 20/ II</t>
  </si>
  <si>
    <t>0,8*0,8</t>
  </si>
  <si>
    <t>1,6*1,2</t>
  </si>
  <si>
    <t>611421231</t>
  </si>
  <si>
    <t>Oprava váp.omítek stropů do 10% plochy - štukových</t>
  </si>
  <si>
    <t>Chodba : 3,3*1,5+1,0*1,2+1,5*1,9</t>
  </si>
  <si>
    <t>Komora : 0,9*1,1</t>
  </si>
  <si>
    <t>WC : 0,9*1,6</t>
  </si>
  <si>
    <t>Koupelna : 2,2*1,8+1,0*1,5</t>
  </si>
  <si>
    <t>Kuchyň : 4,8*3,9</t>
  </si>
  <si>
    <t>Pokoj : 4,6*2,3</t>
  </si>
  <si>
    <t>611441241</t>
  </si>
  <si>
    <t>Oprava sádrové omítky stropů/ podhledů do 10% plochy</t>
  </si>
  <si>
    <t>Kuchyň : 3,9*3,0</t>
  </si>
  <si>
    <t>Pokoj : 3,9*1,2</t>
  </si>
  <si>
    <t>612421637</t>
  </si>
  <si>
    <t>Omítka vnitřní zdiva, MVC, štuková</t>
  </si>
  <si>
    <t>WC : (0,9*2+1,6*2)*1,5</t>
  </si>
  <si>
    <t>-0,6*1,5</t>
  </si>
  <si>
    <t>Kuchyň : (1,2+0,6)*0,6</t>
  </si>
  <si>
    <t>612421231</t>
  </si>
  <si>
    <t>Oprava vápen.omítek stěn do 10 % pl. - štukových</t>
  </si>
  <si>
    <t>Chodba : (3,3*2+1,5*2-1,2+1,0*2+1,5*2+1,9*2-1,2)*2,6</t>
  </si>
  <si>
    <t>-0,8*2,0*3</t>
  </si>
  <si>
    <t>-0,6*2,0*3</t>
  </si>
  <si>
    <t>Komora : (0,9*2+1,1*2)*2,6</t>
  </si>
  <si>
    <t>-0,6*2,0</t>
  </si>
  <si>
    <t>WC : (1,6*2+0,9*2)*(2,6-1,5)</t>
  </si>
  <si>
    <t>-0,7*0,6</t>
  </si>
  <si>
    <t>Koupelna : (2,2*2+2,8*2)*(2,6-2,1)</t>
  </si>
  <si>
    <t>Kuchyň : (4,8*2+3,9+0,6*4)*2,6</t>
  </si>
  <si>
    <t>-0,8*2,0</t>
  </si>
  <si>
    <t>Pokoj : (4,6*2+2,3*2)*2,6</t>
  </si>
  <si>
    <t>-1,6*1,2</t>
  </si>
  <si>
    <t>612423531</t>
  </si>
  <si>
    <t>Omítka rýh stěn vápenná šířky do 15 cm, štuková</t>
  </si>
  <si>
    <t>8,0*0,07</t>
  </si>
  <si>
    <t>2,0*0,15</t>
  </si>
  <si>
    <t>612451121</t>
  </si>
  <si>
    <t>Omítka vnitřní zdiva, cementová (MC), hladká</t>
  </si>
  <si>
    <t>Koupelna : (2,2*2+2,8*2)*2,1</t>
  </si>
  <si>
    <t>Kuchyň : (0,6+0,6)*1,75</t>
  </si>
  <si>
    <t>632411904</t>
  </si>
  <si>
    <t>Penetrace savých podkladů 0,25 l/m2</t>
  </si>
  <si>
    <t>Štuková omítka : 7,68</t>
  </si>
  <si>
    <t>Cementová omítka : 21,9</t>
  </si>
  <si>
    <t>61101147R00</t>
  </si>
  <si>
    <t>Bandáž spoje panelů skelná páska včetně uniflotu (spoj panelů sádrou do ztracena včetně výztužné pásky)</t>
  </si>
  <si>
    <t>m</t>
  </si>
  <si>
    <t>632421120</t>
  </si>
  <si>
    <t>Potěr samonivelační ,ručně zpracovaný,tl. do 10 mm</t>
  </si>
  <si>
    <t>637101101R00</t>
  </si>
  <si>
    <t>Příprava podkladu - vysávání podlah prům.vysavačem</t>
  </si>
  <si>
    <t>952901111</t>
  </si>
  <si>
    <t>Vyčištění budov o výšce podlaží do 4 m</t>
  </si>
  <si>
    <t>952901110</t>
  </si>
  <si>
    <t>Čištění mytím ploch oken, dveří a parapetů</t>
  </si>
  <si>
    <t>968061125</t>
  </si>
  <si>
    <t>Vyvěšení dřevěných dveřních křídel pl. do 2 m2</t>
  </si>
  <si>
    <t>974031132</t>
  </si>
  <si>
    <t>Vysekání rýh ve zdi cihelné 5 x 7 cm</t>
  </si>
  <si>
    <t>974031154</t>
  </si>
  <si>
    <t>Vysekání rýh ve zdi cihelné 10 x 15 cm</t>
  </si>
  <si>
    <t>978011121</t>
  </si>
  <si>
    <t>Otlučení omítek vnitřních vápenných stropů do 10 %</t>
  </si>
  <si>
    <t>978013121</t>
  </si>
  <si>
    <t>Otlučení omítek vnitřních stěn v rozsahu do 10 %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</si>
  <si>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</si>
  <si>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</si>
  <si>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</si>
  <si>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</si>
  <si>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R-položka</t>
  </si>
  <si>
    <t>POL12_1</t>
  </si>
  <si>
    <t>Kuchyň : (0,6+2,0+0,6)*1,75</t>
  </si>
  <si>
    <t>-0,7*1,5</t>
  </si>
  <si>
    <t>999281148</t>
  </si>
  <si>
    <t>Přesun hmot pro opravy a údržbu do v. 12 m,nošením</t>
  </si>
  <si>
    <t>t</t>
  </si>
  <si>
    <t>Přesun hmot</t>
  </si>
  <si>
    <t>POL7_</t>
  </si>
  <si>
    <t>711212002</t>
  </si>
  <si>
    <t>Hydroizolační povlak - nátěr nebo stěrka</t>
  </si>
  <si>
    <t>(1,0+1,6+1,0)*2,0</t>
  </si>
  <si>
    <t>(1,8*2+2,8*2-0,6)*0,1</t>
  </si>
  <si>
    <t>711212601</t>
  </si>
  <si>
    <t>Těsnicí pás do spoje podlaha - stěna</t>
  </si>
  <si>
    <t>Koupelna : (1,8*2+2,8*2-0,6)</t>
  </si>
  <si>
    <t>2,0*2</t>
  </si>
  <si>
    <t>1,6+0,7*2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</si>
  <si>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</si>
  <si>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</si>
  <si>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</si>
  <si>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</si>
  <si>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</si>
  <si>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</si>
  <si>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</si>
  <si>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</si>
  <si>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</si>
  <si>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</si>
  <si>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</si>
  <si>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</si>
  <si>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</si>
  <si>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</si>
  <si>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</si>
  <si>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</si>
  <si>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</si>
  <si>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</si>
  <si>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</si>
  <si>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</si>
  <si>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</si>
  <si>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</si>
  <si>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</si>
  <si>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</si>
  <si>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</si>
  <si>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</si>
  <si>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</si>
  <si>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</si>
  <si>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</si>
  <si>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722220872</t>
  </si>
  <si>
    <t>Demontáž armatur se závitem a šroubením G 3/4</t>
  </si>
  <si>
    <t>722229102</t>
  </si>
  <si>
    <t>Montáž vodovodních armatur,1závit, G 3/4 včetně armatury (kulový kohout 3/4")</t>
  </si>
  <si>
    <t>722260812</t>
  </si>
  <si>
    <t>Demontáž vodoměrů závitových G 3/4</t>
  </si>
  <si>
    <t>722260922</t>
  </si>
  <si>
    <t>Zpětná montáž vodoměrů závitových G 3/4</t>
  </si>
  <si>
    <t>733190107</t>
  </si>
  <si>
    <t>Tlaková zkouška potrubí  DN 40</t>
  </si>
  <si>
    <t xml:space="preserve">900      </t>
  </si>
  <si>
    <t>HZS Práce v tarifní třídě 4</t>
  </si>
  <si>
    <t>h</t>
  </si>
  <si>
    <t>vyhledávání hlavních uzávěrů vody v objektu : 2</t>
  </si>
  <si>
    <t xml:space="preserve">vypuštění, zpětné napuštění vody do stoupaček : </t>
  </si>
  <si>
    <t xml:space="preserve">zaplombování vodoměrů : </t>
  </si>
  <si>
    <t>998722202</t>
  </si>
  <si>
    <t>Přesun hmot pro vnitřní vodovod, výšky do 12 m</t>
  </si>
  <si>
    <t>725013138</t>
  </si>
  <si>
    <t xml:space="preserve">Klozet kombi ,nádrž s armat.odpad svislý,bílý včetně sedátka v bílé barvě </t>
  </si>
  <si>
    <t>soubor</t>
  </si>
  <si>
    <t>725119305</t>
  </si>
  <si>
    <t>Montáž klozetových mís kombinovaných</t>
  </si>
  <si>
    <t>725219401</t>
  </si>
  <si>
    <t>Montáž umyvadel na šrouby do zdiva</t>
  </si>
  <si>
    <t>725220851</t>
  </si>
  <si>
    <t>Demontáž van včetně vybourání obezdezdívky</t>
  </si>
  <si>
    <t>725299101</t>
  </si>
  <si>
    <t>Montáž koupelnových doplňků - mýdelníků, držáků ap</t>
  </si>
  <si>
    <t>725534111</t>
  </si>
  <si>
    <t>Demontáž a opětovná montáž ohřívače - bojleru včetně spuštění</t>
  </si>
  <si>
    <t>725610810</t>
  </si>
  <si>
    <t>Demontáž sporáku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</si>
  <si>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</si>
  <si>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</si>
  <si>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</si>
  <si>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</si>
  <si>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</si>
  <si>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</si>
  <si>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</si>
  <si>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</si>
  <si>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</si>
  <si>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</si>
  <si>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</si>
  <si>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</si>
  <si>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725820802</t>
  </si>
  <si>
    <t>Demontáž baterie stojánkové do 1otvoru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</si>
  <si>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</si>
  <si>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</si>
  <si>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</si>
  <si>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</si>
  <si>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</si>
  <si>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</si>
  <si>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</si>
  <si>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</si>
  <si>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</si>
  <si>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</si>
  <si>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</si>
  <si>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</si>
  <si>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</si>
  <si>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</si>
  <si>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</si>
  <si>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</si>
  <si>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</si>
  <si>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</si>
  <si>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</si>
  <si>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</si>
  <si>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</si>
  <si>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</si>
  <si>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</si>
  <si>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 xml:space="preserve">Vana akrylátová Klasik bílá 160x70 cm </t>
  </si>
  <si>
    <t>63465124</t>
  </si>
  <si>
    <t>Zrcadlo nemontované čiré tl. 4 mm 40x60cm</t>
  </si>
  <si>
    <t>ks</t>
  </si>
  <si>
    <t>725110811R00</t>
  </si>
  <si>
    <t>Demontáž klozetů splachovacích</t>
  </si>
  <si>
    <t>725210821R00</t>
  </si>
  <si>
    <t>Demontáž umyvadel bez výtokových armatur</t>
  </si>
  <si>
    <t>725619101R00</t>
  </si>
  <si>
    <t>Montáž sporáků</t>
  </si>
  <si>
    <t>998725202</t>
  </si>
  <si>
    <t>Přesun hmot pro zařizovací předměty, výšky do 12 m</t>
  </si>
  <si>
    <t>728611211</t>
  </si>
  <si>
    <t>Mtž ventilátoru radiál.nízkotl.potrub.do d 100 mm včetně napojení - časový spínač</t>
  </si>
  <si>
    <t>728611862</t>
  </si>
  <si>
    <t>Dmtž ventilátoru radiál.nízkotl.nástěn. do d 200mm</t>
  </si>
  <si>
    <t>429148013</t>
  </si>
  <si>
    <t>Ventilátor do koupelny s automatickou žaluzií - radiální d=100</t>
  </si>
  <si>
    <t>998728202</t>
  </si>
  <si>
    <t>Přesun hmot pro vzduchotechniku, výšky do 12 m</t>
  </si>
  <si>
    <t>766661112</t>
  </si>
  <si>
    <t>Montáž dveří do zárubně,otevíravých 1kř.do 0,8 m</t>
  </si>
  <si>
    <t>766662811</t>
  </si>
  <si>
    <t>Demontáž prahů dveří 1křídlových</t>
  </si>
  <si>
    <t>766812840</t>
  </si>
  <si>
    <t xml:space="preserve">Demontáž kuchyňských linek do 2,1 m </t>
  </si>
  <si>
    <t>766825821</t>
  </si>
  <si>
    <t>Demontáž vestavěných skříní - dveří</t>
  </si>
  <si>
    <t>76654887</t>
  </si>
  <si>
    <t>Výměna poškozeného otevíraní střešního okna včetně dodávky - otevírací lišta na okna Velux</t>
  </si>
  <si>
    <t>766877840R00</t>
  </si>
  <si>
    <t>Dodávka nových polic - laminát - špíz,skříň ,cca 20 ks 60x50cm včetně konzol</t>
  </si>
  <si>
    <t>61160101R</t>
  </si>
  <si>
    <t xml:space="preserve">Dveře vnitřní hladké plné 1kř. 60x197 bílé včetně kování </t>
  </si>
  <si>
    <t>61160101Rwc</t>
  </si>
  <si>
    <t>Dveře vnitřní hladké plné 1kř. 60x197 bílé včetně kování WC</t>
  </si>
  <si>
    <t>61260603R</t>
  </si>
  <si>
    <t xml:space="preserve">Dveře vnitřní hladké 2/3 sklo 1kř. 80x197 bílé včetně kování </t>
  </si>
  <si>
    <t>04</t>
  </si>
  <si>
    <t>D+M Elektrický sporák, bílý V × Š × H: 85 × 50 × 60 cm, příkon do 8kW (např. MORA E 110AW)</t>
  </si>
  <si>
    <t>D+M Elektrický sporák, bílý V × Š × H: 85 × 50 × 60 cm, příkon do 8kW : 1</t>
  </si>
  <si>
    <t xml:space="preserve">Sporák s litinovými plotýnkami : regulace teploty 50-275 : </t>
  </si>
  <si>
    <t xml:space="preserve">energetická třída A, objem 68 l, čisticí funkce Eco Clean :  : </t>
  </si>
  <si>
    <t xml:space="preserve">4 litinové plotýnky(2x prům. 180mm/1500 W 2x prům. 145mm/1000W) vnitřní osvětlení, chladná dvířka, úložný prostor : : </t>
  </si>
  <si>
    <t xml:space="preserve">příslušenství: rošt, mělký plech :  : </t>
  </si>
  <si>
    <t>06</t>
  </si>
  <si>
    <t>D+M Odsavač par bílý 630W, 50cm rekuperační včetně demontáže stávajícího</t>
  </si>
  <si>
    <t>7665488</t>
  </si>
  <si>
    <t>Vystěhování bytu -skříň špajz skříň , kuchyň. linka, dem. garnýží včetně odvozu a poplatku za skládku</t>
  </si>
  <si>
    <t>766872840R00</t>
  </si>
  <si>
    <t>D+M nových dveří skříně - laminát v barvě kuchyň. linky včetně madla 60x200cm 60x50cm</t>
  </si>
  <si>
    <t>766877115R00</t>
  </si>
  <si>
    <t>D+M Kuchyňské linky atyp DL=1400mm + 500mm skříňka nad digestoří</t>
  </si>
  <si>
    <t>Lamino barvy dle požadavku invesotra, hrany ABS, : 1,9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</si>
  <si>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</si>
  <si>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</si>
  <si>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</si>
  <si>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</si>
  <si>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(včetně boku) i pracovní deska šedá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</si>
  <si>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</si>
  <si>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</si>
  <si>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</si>
  <si>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</si>
  <si>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</si>
  <si>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</si>
  <si>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samostatná vyjimatelná spodní skříňka pro alternativní možnost osazení myčky : </t>
  </si>
  <si>
    <t>998766202</t>
  </si>
  <si>
    <t>Přesun hmot pro truhlářské konstr., výšky do 12 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</si>
  <si>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</si>
  <si>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</si>
  <si>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</si>
  <si>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</si>
  <si>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</si>
  <si>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</si>
  <si>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WC : 0,9*2+1,6*2-0,6</t>
  </si>
  <si>
    <t>771479001</t>
  </si>
  <si>
    <t>Řezání dlaždic keramických pro soklíky</t>
  </si>
  <si>
    <t>771575113</t>
  </si>
  <si>
    <t>Montáž podlah keram.,hladké, tmel, 30x30 cm</t>
  </si>
  <si>
    <t>771578011</t>
  </si>
  <si>
    <t>Spára podlaha - stěna, silikonem</t>
  </si>
  <si>
    <t>Koupelna : (2,2*2+2,8*2-0,6)</t>
  </si>
  <si>
    <t>WC : (0,9*2+1,6*2-0,6)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</si>
  <si>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</si>
  <si>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</si>
  <si>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</si>
  <si>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</si>
  <si>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</si>
  <si>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</si>
  <si>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>Začátek provozního součtu</t>
  </si>
  <si>
    <t xml:space="preserve">  Koupelna : 2,2*1,8+1,0*1,5</t>
  </si>
  <si>
    <t xml:space="preserve">  WC : 0,9*1,6</t>
  </si>
  <si>
    <t xml:space="preserve">  (0,9*2+1,6*2-0,6)*0,1</t>
  </si>
  <si>
    <t>Konec provozního součtu</t>
  </si>
  <si>
    <t>7,34*1,05</t>
  </si>
  <si>
    <t>998771202</t>
  </si>
  <si>
    <t>Přesun hmot pro podlahy z dlaždic, výšky do 12 m</t>
  </si>
  <si>
    <t>776101101</t>
  </si>
  <si>
    <t>Vysávání podlah prům.vysavačem pod povlak.podlahy</t>
  </si>
  <si>
    <t>776101121</t>
  </si>
  <si>
    <t>Provedení penetrace podkladu pod.povlak.podlahy</t>
  </si>
  <si>
    <t>776421100</t>
  </si>
  <si>
    <t>Lepení podlahových soklíků z PVC a vinylu včetně dodávky soklíku PVC</t>
  </si>
  <si>
    <t>Chodba : (3,3*2+1,5*2-1,2+1,0*2+1,5*2+1,9*2-1,2-0,8*3-0,6*2)</t>
  </si>
  <si>
    <t>Komora : (0,9*2+1,1*2-0,6)</t>
  </si>
  <si>
    <t>Kuchyň : (4,8*2+3,9*2-0,8)</t>
  </si>
  <si>
    <t>Pokoj : (2,3*2+4,6*2-0,8)</t>
  </si>
  <si>
    <t>776511820</t>
  </si>
  <si>
    <t>Odstranění PVC a koberců lepených s podložkou včetně lišt</t>
  </si>
  <si>
    <t>776981101</t>
  </si>
  <si>
    <t xml:space="preserve">Montáž přechodové, podlahové lišty samolepicí </t>
  </si>
  <si>
    <t>0,6*2</t>
  </si>
  <si>
    <t>776994111</t>
  </si>
  <si>
    <t>Svařování povlakových podlah z pásů nebo čtverců včetně svařovací šňůry PVC 1179</t>
  </si>
  <si>
    <t xml:space="preserve">  Chodba : 3,3*1,5+1,0*1,2+1,5*1,9</t>
  </si>
  <si>
    <t xml:space="preserve">  Komora : 0,9*1,1</t>
  </si>
  <si>
    <t xml:space="preserve">  Kuchyň : 4,8*3,9</t>
  </si>
  <si>
    <t xml:space="preserve">  Pokoj : 4,6*2,3</t>
  </si>
  <si>
    <t>39,29*0,5</t>
  </si>
  <si>
    <t>5537077111R</t>
  </si>
  <si>
    <t>Lišta přechodová Al 30/A lepicí l=93 cm stříbro š 30 mm</t>
  </si>
  <si>
    <t>776521100RU3</t>
  </si>
  <si>
    <t>Lepení povlak.podlah z pásů PVC na Chemopren včetně podlahoviny s nášlapnou vrstvou 0,6mm (dekor dřeva)</t>
  </si>
  <si>
    <t>998776202</t>
  </si>
  <si>
    <t>Přesun hmot pro podlahy povlakové, výšky do 12 m</t>
  </si>
  <si>
    <t>781101210</t>
  </si>
  <si>
    <t>Penetrace podkladu pod obklady</t>
  </si>
  <si>
    <t>781419711</t>
  </si>
  <si>
    <t>Příplatek k obkladu stěn za plochu do 10 m2 jedntl</t>
  </si>
  <si>
    <t>781475120</t>
  </si>
  <si>
    <t>Obklad vnitřní stěn keramický, do tmele, do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</si>
  <si>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</si>
  <si>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</si>
  <si>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</si>
  <si>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</si>
  <si>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1,6+0,7+0,7</t>
  </si>
  <si>
    <t>2,1*3</t>
  </si>
  <si>
    <t>781675116</t>
  </si>
  <si>
    <t>Montáž obkladů parapetů keramic. na tmel, 30x30 cm</t>
  </si>
  <si>
    <t>0,8*3</t>
  </si>
  <si>
    <t>771578041R00</t>
  </si>
  <si>
    <t>Spára stěna - stěna, silikonem</t>
  </si>
  <si>
    <t>2,1*5+1,6+0,7*2</t>
  </si>
  <si>
    <t>03</t>
  </si>
  <si>
    <t>Keramický obklad 20x40 - předpoklad ceny 400Kč/m2</t>
  </si>
  <si>
    <t xml:space="preserve">  Koupelna : (2,2*2+2,8*2)*2,1</t>
  </si>
  <si>
    <t xml:space="preserve">  -0,6*2,0+0,8*3*0,3</t>
  </si>
  <si>
    <t xml:space="preserve">  Kuchyň : (0,6+0,6)*1,75</t>
  </si>
  <si>
    <t>22,62*1,05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</si>
  <si>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</si>
  <si>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</si>
  <si>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</si>
  <si>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</si>
  <si>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</si>
  <si>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</si>
  <si>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Žebřík - koupelna : 0,4*1,8*2</t>
  </si>
  <si>
    <t>783424340</t>
  </si>
  <si>
    <t>Nátěr syntet. potrubí do DN 50 mm  Z+2x +1x email</t>
  </si>
  <si>
    <t>8</t>
  </si>
  <si>
    <t>783622900</t>
  </si>
  <si>
    <t>Údržba, nátěr syntetický truhl. výrobků 2x včetně obroušení</t>
  </si>
  <si>
    <t>Práh vstupní dveře : 0,8*(0,15+0,1+0,15)</t>
  </si>
  <si>
    <t>Dřevěnné okno : 0,8*0,8</t>
  </si>
  <si>
    <t>783225400</t>
  </si>
  <si>
    <t>Nátěr syntetický kov. konstr. 2x + 1x email + tmel</t>
  </si>
  <si>
    <t>(0,6+2*2,1)*(0,15+0,05*2)*2</t>
  </si>
  <si>
    <t>(0,8+2*2,1)*(0,15+0,05*2)*3</t>
  </si>
  <si>
    <t>783626770R00</t>
  </si>
  <si>
    <t>Nátěr lazurovací truhlářských výrobků 2x lakování včetně přebroušení</t>
  </si>
  <si>
    <t>Nátěr dřevěnných rámu střešních oken Velux : 2</t>
  </si>
  <si>
    <t xml:space="preserve">78x118cm : </t>
  </si>
  <si>
    <t>784402801</t>
  </si>
  <si>
    <t>Odstranění malby oškrábáním v místnosti H do 3,8 m</t>
  </si>
  <si>
    <t xml:space="preserve">Stropy : </t>
  </si>
  <si>
    <t>Stávající omítky : 46,19</t>
  </si>
  <si>
    <t xml:space="preserve">Stěny : </t>
  </si>
  <si>
    <t>Stávající omítky : 124,58</t>
  </si>
  <si>
    <t>784191101</t>
  </si>
  <si>
    <t>Penetrace podkladu univerzální Primalex 1x</t>
  </si>
  <si>
    <t>Nové omítky : 7,68</t>
  </si>
  <si>
    <t>784195112</t>
  </si>
  <si>
    <t>Malba Primalex Standard, bílá, bez penetrace, 2x</t>
  </si>
  <si>
    <t>Stávající omítky : 16,38</t>
  </si>
  <si>
    <t>784011222</t>
  </si>
  <si>
    <t>Zakrytí podlah včetně papírové lepenky</t>
  </si>
  <si>
    <t>784403801</t>
  </si>
  <si>
    <t>Odstranění maleb omytím v místnosti H do 3,8 m - následně plochy napenetrovat hloubkovou penetrací pro zpevnění podkladu</t>
  </si>
  <si>
    <t>210100001</t>
  </si>
  <si>
    <t>Ukončení vodičů v rozvaděči + zapojení do 2,5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</si>
  <si>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</si>
  <si>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</si>
  <si>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</si>
  <si>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</si>
  <si>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210201514</t>
  </si>
  <si>
    <t>Svítidlo LED bytové stropní závěsné 4 upevňov.body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</si>
  <si>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</si>
  <si>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</si>
  <si>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</si>
  <si>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</si>
  <si>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210800116</t>
  </si>
  <si>
    <t>Kabel CYKY 750 V 5x2,5 mm2 uložený pod omítkou včetně dodávky kabelu</t>
  </si>
  <si>
    <t>222260020</t>
  </si>
  <si>
    <t>Krabice KU 68 pod omítku + vysekání</t>
  </si>
  <si>
    <t>210544888</t>
  </si>
  <si>
    <t>Napojení v hlavním rozvaděči</t>
  </si>
  <si>
    <t>21547455</t>
  </si>
  <si>
    <t>Stavební přípomoce HZS včetně materiálu</t>
  </si>
  <si>
    <t>21548777</t>
  </si>
  <si>
    <t>Revize ELEKTRO celého bytu vč. přívodu a hlavního jističe</t>
  </si>
  <si>
    <t>45826511</t>
  </si>
  <si>
    <t>Podružný materiál</t>
  </si>
  <si>
    <t>POL1_1</t>
  </si>
  <si>
    <t>Úprava stávající elektroinstalace</t>
  </si>
  <si>
    <t>Úprava stávající elektroinstalace : 3</t>
  </si>
  <si>
    <t xml:space="preserve">- doplnění zásuvky pro myčku, linku, sporák : </t>
  </si>
  <si>
    <t xml:space="preserve">- doplnění světla linka : </t>
  </si>
  <si>
    <t>34535400</t>
  </si>
  <si>
    <t>Strojek spínače 1pólového Tango 3558-A01340 řaz.1</t>
  </si>
  <si>
    <t>34535900</t>
  </si>
  <si>
    <t>Spínač 10A časový SA 10/220/1</t>
  </si>
  <si>
    <t>34536398</t>
  </si>
  <si>
    <t>D+M Sporáková kombinace TANGO Bílá</t>
  </si>
  <si>
    <t>34536490</t>
  </si>
  <si>
    <t>Kryt spínače Tango 3558A-A651</t>
  </si>
  <si>
    <t>34536700</t>
  </si>
  <si>
    <t>Rámeček pro spínače a zásuvky Tango 3901A-B10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</si>
  <si>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</si>
  <si>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</si>
  <si>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</si>
  <si>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</si>
  <si>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</si>
  <si>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</si>
  <si>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58541252</t>
  </si>
  <si>
    <t>Sádra stavební bilá         5 kg           bal.</t>
  </si>
  <si>
    <t>kg</t>
  </si>
  <si>
    <t>210110001R00</t>
  </si>
  <si>
    <t xml:space="preserve">Výměna krytky a rámečku - Spínač nástěnný </t>
  </si>
  <si>
    <t>210111014RT7</t>
  </si>
  <si>
    <t>Výměna krytky a rámečku - Zásuvka domovní zapuštěná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</si>
  <si>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</si>
  <si>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</si>
  <si>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</si>
  <si>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</si>
  <si>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</si>
  <si>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</si>
  <si>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</si>
  <si>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</si>
  <si>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</si>
  <si>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</si>
  <si>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</si>
  <si>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</si>
  <si>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</si>
  <si>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</si>
  <si>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</si>
  <si>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</si>
  <si>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</si>
  <si>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</si>
  <si>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</si>
  <si>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</si>
  <si>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</si>
  <si>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</si>
  <si>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</si>
  <si>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</si>
  <si>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</si>
  <si>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</si>
  <si>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Demontáž sporáku pro opětovné použití</t>
  </si>
  <si>
    <t>Baterie dřezová nástěnná ruční standardní chrom</t>
  </si>
  <si>
    <t>725829202</t>
  </si>
  <si>
    <t>Montáž baterie umyv.a dřezové nástěnné</t>
  </si>
  <si>
    <t>Montáž sporáků stávajících</t>
  </si>
  <si>
    <t>998725201</t>
  </si>
  <si>
    <t>Přesun hmot pro zařizovací předměty, výšky do 6 m</t>
  </si>
  <si>
    <t>D+M Odsavač par bílý 630W,rekuperační včetně demontáže stávajícího</t>
  </si>
  <si>
    <t>D+M Kuchyňské linky atyp DL=1800mm + 800mm skříňka nad digestoří</t>
  </si>
  <si>
    <t>Lamino barvy dle požadavku invesotra, hrany ABS, : 2,6</t>
  </si>
  <si>
    <t xml:space="preserve">- obkladový panel nalepit na stáv. obklady : </t>
  </si>
  <si>
    <t>210010105</t>
  </si>
  <si>
    <t>Lišta elektroinstalační PVC š.do 40 mm,šroubováním</t>
  </si>
  <si>
    <t>Revize ELEKTRO</t>
  </si>
  <si>
    <t>34572174</t>
  </si>
  <si>
    <t>Lišta hranatá LHD 25x20, délka 2 m</t>
  </si>
  <si>
    <t>D+M nových dveří skříně - laminát v barvě kuchyň. linky včetně madla 60x200cm 60x80cm</t>
  </si>
  <si>
    <t>Včetně demontáže stávajících : 1</t>
  </si>
  <si>
    <t xml:space="preserve">Včetně nových pantů a úchytek : </t>
  </si>
  <si>
    <t>D+M Kuchyňské linky atyp DL=1600mm + 600mm skříňka nad digestoří</t>
  </si>
  <si>
    <t>Lamino barvy dle požadavku invesotra, hrany ABS, : 2,2</t>
  </si>
  <si>
    <t>998766203</t>
  </si>
  <si>
    <t>Přesun hmot pro truhlářské konstr., výšky do 24 m</t>
  </si>
  <si>
    <t>Město Krnov</t>
  </si>
  <si>
    <t>Hlavní náměstí 96/1</t>
  </si>
  <si>
    <t>Krnov-Pod Bezručovým vrchem</t>
  </si>
  <si>
    <t>CZ00296139</t>
  </si>
  <si>
    <t>Rekonstrukce bytu - Stará 19 byt č.11, výměna kuchyňské linky byt č.1,7 a 10</t>
  </si>
  <si>
    <t>Stavební práce - Stará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</si>
</sst>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8" fillId="0" borderId="0" xfId="0" applyFont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8" t="s">
        <v>41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8"/>
  <sheetViews>
    <sheetView showGridLines="0" tabSelected="1" topLeftCell="B1" zoomScaleNormal="100" zoomScaleSheetLayoutView="75" workbookViewId="0">
      <selection activeCell="L14" sqref="L14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9" t="s">
        <v>4</v>
      </c>
      <c r="C1" s="80"/>
      <c r="D1" s="80"/>
      <c r="E1" s="80"/>
      <c r="F1" s="80"/>
      <c r="G1" s="80"/>
      <c r="H1" s="80"/>
      <c r="I1" s="80"/>
      <c r="J1" s="81"/>
    </row>
    <row r="2" spans="1:15" ht="36" customHeight="1" x14ac:dyDescent="0.25">
      <c r="A2" s="2"/>
      <c r="B2" s="107" t="s">
        <v>24</v>
      </c>
      <c r="C2" s="108"/>
      <c r="D2" s="109"/>
      <c r="E2" s="110" t="s">
        <v>652</v>
      </c>
      <c r="F2" s="111"/>
      <c r="G2" s="111"/>
      <c r="H2" s="111"/>
      <c r="I2" s="111"/>
      <c r="J2" s="112"/>
      <c r="O2" s="1"/>
    </row>
    <row r="3" spans="1:15" ht="27" hidden="1" customHeight="1" x14ac:dyDescent="0.25">
      <c r="A3" s="2"/>
      <c r="B3" s="113"/>
      <c r="C3" s="108"/>
      <c r="D3" s="114"/>
      <c r="E3" s="115"/>
      <c r="F3" s="116"/>
      <c r="G3" s="116"/>
      <c r="H3" s="116"/>
      <c r="I3" s="116"/>
      <c r="J3" s="117"/>
    </row>
    <row r="4" spans="1:15" ht="23.25" customHeight="1" x14ac:dyDescent="0.25">
      <c r="A4" s="2"/>
      <c r="B4" s="118"/>
      <c r="C4" s="119"/>
      <c r="D4" s="120"/>
      <c r="E4" s="121" t="s">
        <v>651</v>
      </c>
      <c r="F4" s="121"/>
      <c r="G4" s="121"/>
      <c r="H4" s="121"/>
      <c r="I4" s="121"/>
      <c r="J4" s="122"/>
    </row>
    <row r="5" spans="1:15" ht="24" customHeight="1" x14ac:dyDescent="0.25">
      <c r="A5" s="2"/>
      <c r="B5" s="31" t="s">
        <v>23</v>
      </c>
      <c r="D5" s="60" t="s">
        <v>647</v>
      </c>
      <c r="E5" s="76"/>
      <c r="F5" s="76"/>
      <c r="G5" s="76"/>
      <c r="H5" s="18" t="s">
        <v>42</v>
      </c>
      <c r="I5" s="22">
        <v>296139</v>
      </c>
      <c r="J5" s="8"/>
    </row>
    <row r="6" spans="1:15" ht="15.75" customHeight="1" x14ac:dyDescent="0.25">
      <c r="A6" s="2"/>
      <c r="B6" s="28"/>
      <c r="C6" s="55"/>
      <c r="D6" s="264" t="s">
        <v>648</v>
      </c>
      <c r="E6" s="77"/>
      <c r="F6" s="77"/>
      <c r="G6" s="77"/>
      <c r="H6" s="18" t="s">
        <v>36</v>
      </c>
      <c r="I6" s="22" t="s">
        <v>650</v>
      </c>
      <c r="J6" s="8"/>
    </row>
    <row r="7" spans="1:15" ht="15.75" customHeight="1" x14ac:dyDescent="0.25">
      <c r="A7" s="2"/>
      <c r="B7" s="29"/>
      <c r="C7" s="56"/>
      <c r="D7" s="53">
        <v>79401</v>
      </c>
      <c r="E7" s="23" t="s">
        <v>649</v>
      </c>
      <c r="F7" s="57"/>
      <c r="G7" s="5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3"/>
      <c r="E11" s="123"/>
      <c r="F11" s="123"/>
      <c r="G11" s="123"/>
      <c r="H11" s="18" t="s">
        <v>42</v>
      </c>
      <c r="I11" s="128"/>
      <c r="J11" s="8"/>
    </row>
    <row r="12" spans="1:15" ht="15.75" customHeight="1" x14ac:dyDescent="0.25">
      <c r="A12" s="2"/>
      <c r="B12" s="28"/>
      <c r="C12" s="55"/>
      <c r="D12" s="124"/>
      <c r="E12" s="124"/>
      <c r="F12" s="124"/>
      <c r="G12" s="124"/>
      <c r="H12" s="18" t="s">
        <v>36</v>
      </c>
      <c r="I12" s="128"/>
      <c r="J12" s="8"/>
    </row>
    <row r="13" spans="1:15" ht="15.75" customHeight="1" x14ac:dyDescent="0.25">
      <c r="A13" s="2"/>
      <c r="B13" s="29"/>
      <c r="C13" s="56"/>
      <c r="D13" s="127"/>
      <c r="E13" s="125"/>
      <c r="F13" s="126"/>
      <c r="G13" s="126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8"/>
      <c r="F15" s="88"/>
      <c r="G15" s="89"/>
      <c r="H15" s="89"/>
      <c r="I15" s="89" t="s">
        <v>31</v>
      </c>
      <c r="J15" s="90"/>
    </row>
    <row r="16" spans="1:15" ht="23.25" customHeight="1" x14ac:dyDescent="0.25">
      <c r="A16" s="190" t="s">
        <v>26</v>
      </c>
      <c r="B16" s="38" t="s">
        <v>26</v>
      </c>
      <c r="C16" s="62"/>
      <c r="D16" s="63"/>
      <c r="E16" s="85"/>
      <c r="F16" s="86"/>
      <c r="G16" s="85"/>
      <c r="H16" s="86"/>
      <c r="I16" s="85">
        <f>SUMIF(F53:F74,A16,I53:I74)+SUMIF(F53:F74,"PSU",I53:I74)</f>
        <v>0</v>
      </c>
      <c r="J16" s="87"/>
    </row>
    <row r="17" spans="1:10" ht="23.25" customHeight="1" x14ac:dyDescent="0.25">
      <c r="A17" s="190" t="s">
        <v>27</v>
      </c>
      <c r="B17" s="38" t="s">
        <v>27</v>
      </c>
      <c r="C17" s="62"/>
      <c r="D17" s="63"/>
      <c r="E17" s="85"/>
      <c r="F17" s="86"/>
      <c r="G17" s="85"/>
      <c r="H17" s="86"/>
      <c r="I17" s="85">
        <f>SUMIF(F53:F74,A17,I53:I74)</f>
        <v>0</v>
      </c>
      <c r="J17" s="87"/>
    </row>
    <row r="18" spans="1:10" ht="23.25" customHeight="1" x14ac:dyDescent="0.25">
      <c r="A18" s="190" t="s">
        <v>28</v>
      </c>
      <c r="B18" s="38" t="s">
        <v>28</v>
      </c>
      <c r="C18" s="62"/>
      <c r="D18" s="63"/>
      <c r="E18" s="85"/>
      <c r="F18" s="86"/>
      <c r="G18" s="85"/>
      <c r="H18" s="86"/>
      <c r="I18" s="85">
        <f>SUMIF(F53:F74,A18,I53:I74)</f>
        <v>0</v>
      </c>
      <c r="J18" s="87"/>
    </row>
    <row r="19" spans="1:10" ht="23.25" customHeight="1" x14ac:dyDescent="0.25">
      <c r="A19" s="190" t="s">
        <v>100</v>
      </c>
      <c r="B19" s="38" t="s">
        <v>29</v>
      </c>
      <c r="C19" s="62"/>
      <c r="D19" s="63"/>
      <c r="E19" s="85"/>
      <c r="F19" s="86"/>
      <c r="G19" s="85"/>
      <c r="H19" s="86"/>
      <c r="I19" s="85">
        <f>SUMIF(F53:F74,A19,I53:I74)</f>
        <v>0</v>
      </c>
      <c r="J19" s="87"/>
    </row>
    <row r="20" spans="1:10" ht="23.25" customHeight="1" x14ac:dyDescent="0.25">
      <c r="A20" s="190" t="s">
        <v>99</v>
      </c>
      <c r="B20" s="38" t="s">
        <v>30</v>
      </c>
      <c r="C20" s="62"/>
      <c r="D20" s="63"/>
      <c r="E20" s="85"/>
      <c r="F20" s="86"/>
      <c r="G20" s="85"/>
      <c r="H20" s="86"/>
      <c r="I20" s="85">
        <f>SUMIF(F53:F74,A20,I53:I74)</f>
        <v>0</v>
      </c>
      <c r="J20" s="87"/>
    </row>
    <row r="21" spans="1:10" ht="23.25" customHeight="1" x14ac:dyDescent="0.25">
      <c r="A21" s="2"/>
      <c r="B21" s="48" t="s">
        <v>31</v>
      </c>
      <c r="C21" s="64"/>
      <c r="D21" s="65"/>
      <c r="E21" s="91"/>
      <c r="F21" s="92"/>
      <c r="G21" s="91"/>
      <c r="H21" s="92"/>
      <c r="I21" s="91">
        <f>SUM(I16:J20)</f>
        <v>0</v>
      </c>
      <c r="J21" s="98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6">
        <f>ZakladDPHSniVypocet</f>
        <v>0</v>
      </c>
      <c r="H23" s="97"/>
      <c r="I23" s="9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4">
        <f>A23</f>
        <v>0</v>
      </c>
      <c r="H24" s="95"/>
      <c r="I24" s="9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6">
        <f>ZakladDPHZaklVypocet</f>
        <v>0</v>
      </c>
      <c r="H25" s="97"/>
      <c r="I25" s="9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2">
        <f>A25</f>
        <v>0</v>
      </c>
      <c r="H26" s="83"/>
      <c r="I26" s="83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4">
        <f>CenaCelkem-(ZakladDPHSni+DPHSni+ZakladDPHZakl+DPHZakl)</f>
        <v>0</v>
      </c>
      <c r="H27" s="84"/>
      <c r="I27" s="84"/>
      <c r="J27" s="41" t="str">
        <f t="shared" si="0"/>
        <v>CZK</v>
      </c>
    </row>
    <row r="28" spans="1:10" ht="27.75" hidden="1" customHeight="1" thickBot="1" x14ac:dyDescent="0.3">
      <c r="A28" s="2"/>
      <c r="B28" s="160" t="s">
        <v>25</v>
      </c>
      <c r="C28" s="161"/>
      <c r="D28" s="161"/>
      <c r="E28" s="162"/>
      <c r="F28" s="163"/>
      <c r="G28" s="164">
        <f>ZakladDPHSniVypocet+ZakladDPHZaklVypocet</f>
        <v>0</v>
      </c>
      <c r="H28" s="165"/>
      <c r="I28" s="165"/>
      <c r="J28" s="16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0" t="s">
        <v>37</v>
      </c>
      <c r="C29" s="167"/>
      <c r="D29" s="167"/>
      <c r="E29" s="167"/>
      <c r="F29" s="168"/>
      <c r="G29" s="164">
        <f>A27</f>
        <v>0</v>
      </c>
      <c r="H29" s="164"/>
      <c r="I29" s="164"/>
      <c r="J29" s="169" t="s">
        <v>53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99"/>
      <c r="E34" s="100"/>
      <c r="G34" s="101"/>
      <c r="H34" s="102"/>
      <c r="I34" s="102"/>
      <c r="J34" s="25"/>
    </row>
    <row r="35" spans="1:10" ht="12.75" customHeight="1" x14ac:dyDescent="0.25">
      <c r="A35" s="2"/>
      <c r="B35" s="2"/>
      <c r="D35" s="93" t="s">
        <v>2</v>
      </c>
      <c r="E35" s="93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2" t="s">
        <v>17</v>
      </c>
      <c r="C37" s="133"/>
      <c r="D37" s="133"/>
      <c r="E37" s="133"/>
      <c r="F37" s="134"/>
      <c r="G37" s="134"/>
      <c r="H37" s="134"/>
      <c r="I37" s="134"/>
      <c r="J37" s="135"/>
    </row>
    <row r="38" spans="1:10" ht="25.5" customHeight="1" x14ac:dyDescent="0.25">
      <c r="A38" s="131" t="s">
        <v>39</v>
      </c>
      <c r="B38" s="136" t="s">
        <v>18</v>
      </c>
      <c r="C38" s="137" t="s">
        <v>6</v>
      </c>
      <c r="D38" s="137"/>
      <c r="E38" s="137"/>
      <c r="F38" s="138" t="str">
        <f>B23</f>
        <v>Základ pro sníženou DPH</v>
      </c>
      <c r="G38" s="138" t="str">
        <f>B25</f>
        <v>Základ pro základní DPH</v>
      </c>
      <c r="H38" s="139" t="s">
        <v>19</v>
      </c>
      <c r="I38" s="139" t="s">
        <v>1</v>
      </c>
      <c r="J38" s="140" t="s">
        <v>0</v>
      </c>
    </row>
    <row r="39" spans="1:10" ht="25.5" hidden="1" customHeight="1" x14ac:dyDescent="0.25">
      <c r="A39" s="131">
        <v>1</v>
      </c>
      <c r="B39" s="141" t="s">
        <v>43</v>
      </c>
      <c r="C39" s="142"/>
      <c r="D39" s="142"/>
      <c r="E39" s="142"/>
      <c r="F39" s="143">
        <f>'byt č.11'!AE415+VRN!AE18+'byt č.1'!AE62+'byt č.10'!AE67+'byt č.7'!AE66</f>
        <v>0</v>
      </c>
      <c r="G39" s="144">
        <f>'byt č.11'!AF415+VRN!AF18+'byt č.1'!AF62+'byt č.10'!AF67+'byt č.7'!AF66</f>
        <v>0</v>
      </c>
      <c r="H39" s="145">
        <f>(F39*SazbaDPH1/100)+(G39*SazbaDPH2/100)</f>
        <v>0</v>
      </c>
      <c r="I39" s="145">
        <f>F39+G39+H39</f>
        <v>0</v>
      </c>
      <c r="J39" s="146" t="str">
        <f>IF(CenaCelkemVypocet=0,"",I39/CenaCelkemVypocet*100)</f>
        <v/>
      </c>
    </row>
    <row r="40" spans="1:10" ht="25.5" customHeight="1" x14ac:dyDescent="0.25">
      <c r="A40" s="131">
        <v>2</v>
      </c>
      <c r="B40" s="147" t="s">
        <v>44</v>
      </c>
      <c r="C40" s="148" t="s">
        <v>45</v>
      </c>
      <c r="D40" s="148"/>
      <c r="E40" s="148"/>
      <c r="F40" s="149">
        <f>'byt č.11'!AE415+VRN!AE18+'byt č.1'!AE62+'byt č.10'!AE67+'byt č.7'!AE66</f>
        <v>0</v>
      </c>
      <c r="G40" s="150">
        <f>'byt č.11'!AF415+VRN!AF18+'byt č.1'!AF62+'byt č.10'!AF67+'byt č.7'!AF66</f>
        <v>0</v>
      </c>
      <c r="H40" s="150">
        <f>(F40*SazbaDPH1/100)+(G40*SazbaDPH2/100)</f>
        <v>0</v>
      </c>
      <c r="I40" s="150">
        <f>F40+G40+H40</f>
        <v>0</v>
      </c>
      <c r="J40" s="151" t="str">
        <f>IF(CenaCelkemVypocet=0,"",I40/CenaCelkemVypocet*100)</f>
        <v/>
      </c>
    </row>
    <row r="41" spans="1:10" ht="25.5" customHeight="1" x14ac:dyDescent="0.25">
      <c r="A41" s="131">
        <v>3</v>
      </c>
      <c r="B41" s="152" t="s">
        <v>46</v>
      </c>
      <c r="C41" s="142" t="s">
        <v>47</v>
      </c>
      <c r="D41" s="142"/>
      <c r="E41" s="142"/>
      <c r="F41" s="153">
        <f>'byt č.11'!AE415</f>
        <v>0</v>
      </c>
      <c r="G41" s="145">
        <f>'byt č.11'!AF415</f>
        <v>0</v>
      </c>
      <c r="H41" s="145">
        <f>(F41*SazbaDPH1/100)+(G41*SazbaDPH2/100)</f>
        <v>0</v>
      </c>
      <c r="I41" s="145">
        <f>F41+G41+H41</f>
        <v>0</v>
      </c>
      <c r="J41" s="146" t="str">
        <f>IF(CenaCelkemVypocet=0,"",I41/CenaCelkemVypocet*100)</f>
        <v/>
      </c>
    </row>
    <row r="42" spans="1:10" ht="25.5" customHeight="1" x14ac:dyDescent="0.25">
      <c r="A42" s="131">
        <v>3</v>
      </c>
      <c r="B42" s="152" t="s">
        <v>46</v>
      </c>
      <c r="C42" s="142" t="s">
        <v>48</v>
      </c>
      <c r="D42" s="142"/>
      <c r="E42" s="142"/>
      <c r="F42" s="153">
        <f>VRN!AE18</f>
        <v>0</v>
      </c>
      <c r="G42" s="145">
        <f>VRN!AF18</f>
        <v>0</v>
      </c>
      <c r="H42" s="145">
        <f>(F42*SazbaDPH1/100)+(G42*SazbaDPH2/100)</f>
        <v>0</v>
      </c>
      <c r="I42" s="145">
        <f>F42+G42+H42</f>
        <v>0</v>
      </c>
      <c r="J42" s="146" t="str">
        <f>IF(CenaCelkemVypocet=0,"",I42/CenaCelkemVypocet*100)</f>
        <v/>
      </c>
    </row>
    <row r="43" spans="1:10" ht="25.5" customHeight="1" x14ac:dyDescent="0.25">
      <c r="A43" s="131">
        <v>3</v>
      </c>
      <c r="B43" s="152" t="s">
        <v>46</v>
      </c>
      <c r="C43" s="142" t="s">
        <v>49</v>
      </c>
      <c r="D43" s="142"/>
      <c r="E43" s="142"/>
      <c r="F43" s="153">
        <f>'byt č.1'!AE62</f>
        <v>0</v>
      </c>
      <c r="G43" s="145">
        <f>'byt č.1'!AF62</f>
        <v>0</v>
      </c>
      <c r="H43" s="145">
        <f>(F43*SazbaDPH1/100)+(G43*SazbaDPH2/100)</f>
        <v>0</v>
      </c>
      <c r="I43" s="145">
        <f>F43+G43+H43</f>
        <v>0</v>
      </c>
      <c r="J43" s="146" t="str">
        <f>IF(CenaCelkemVypocet=0,"",I43/CenaCelkemVypocet*100)</f>
        <v/>
      </c>
    </row>
    <row r="44" spans="1:10" ht="25.5" customHeight="1" x14ac:dyDescent="0.25">
      <c r="A44" s="131">
        <v>3</v>
      </c>
      <c r="B44" s="152" t="s">
        <v>46</v>
      </c>
      <c r="C44" s="142" t="s">
        <v>50</v>
      </c>
      <c r="D44" s="142"/>
      <c r="E44" s="142"/>
      <c r="F44" s="153">
        <f>'byt č.10'!AE67</f>
        <v>0</v>
      </c>
      <c r="G44" s="145">
        <f>'byt č.10'!AF67</f>
        <v>0</v>
      </c>
      <c r="H44" s="145">
        <f>(F44*SazbaDPH1/100)+(G44*SazbaDPH2/100)</f>
        <v>0</v>
      </c>
      <c r="I44" s="145">
        <f>F44+G44+H44</f>
        <v>0</v>
      </c>
      <c r="J44" s="146" t="str">
        <f>IF(CenaCelkemVypocet=0,"",I44/CenaCelkemVypocet*100)</f>
        <v/>
      </c>
    </row>
    <row r="45" spans="1:10" ht="25.5" customHeight="1" x14ac:dyDescent="0.25">
      <c r="A45" s="131">
        <v>3</v>
      </c>
      <c r="B45" s="152" t="s">
        <v>46</v>
      </c>
      <c r="C45" s="142" t="s">
        <v>51</v>
      </c>
      <c r="D45" s="142"/>
      <c r="E45" s="142"/>
      <c r="F45" s="153">
        <f>'byt č.7'!AE66</f>
        <v>0</v>
      </c>
      <c r="G45" s="145">
        <f>'byt č.7'!AF66</f>
        <v>0</v>
      </c>
      <c r="H45" s="145">
        <f>(F45*SazbaDPH1/100)+(G45*SazbaDPH2/100)</f>
        <v>0</v>
      </c>
      <c r="I45" s="145">
        <f>F45+G45+H45</f>
        <v>0</v>
      </c>
      <c r="J45" s="146" t="str">
        <f>IF(CenaCelkemVypocet=0,"",I45/CenaCelkemVypocet*100)</f>
        <v/>
      </c>
    </row>
    <row r="46" spans="1:10" ht="25.5" customHeight="1" x14ac:dyDescent="0.25">
      <c r="A46" s="131"/>
      <c r="B46" s="154" t="s">
        <v>52</v>
      </c>
      <c r="C46" s="155"/>
      <c r="D46" s="155"/>
      <c r="E46" s="156"/>
      <c r="F46" s="157">
        <f>SUMIF(A39:A45,"=1",F39:F45)</f>
        <v>0</v>
      </c>
      <c r="G46" s="158">
        <f>SUMIF(A39:A45,"=1",G39:G45)</f>
        <v>0</v>
      </c>
      <c r="H46" s="158">
        <f>SUMIF(A39:A45,"=1",H39:H45)</f>
        <v>0</v>
      </c>
      <c r="I46" s="158">
        <f>SUMIF(A39:A45,"=1",I39:I45)</f>
        <v>0</v>
      </c>
      <c r="J46" s="159">
        <f>SUMIF(A39:A45,"=1",J39:J45)</f>
        <v>0</v>
      </c>
    </row>
    <row r="50" spans="1:10" ht="15.6" x14ac:dyDescent="0.3">
      <c r="B50" s="170" t="s">
        <v>54</v>
      </c>
    </row>
    <row r="52" spans="1:10" ht="25.5" customHeight="1" x14ac:dyDescent="0.25">
      <c r="A52" s="172"/>
      <c r="B52" s="175" t="s">
        <v>18</v>
      </c>
      <c r="C52" s="175" t="s">
        <v>6</v>
      </c>
      <c r="D52" s="176"/>
      <c r="E52" s="176"/>
      <c r="F52" s="177" t="s">
        <v>55</v>
      </c>
      <c r="G52" s="177"/>
      <c r="H52" s="177"/>
      <c r="I52" s="177" t="s">
        <v>31</v>
      </c>
      <c r="J52" s="177" t="s">
        <v>0</v>
      </c>
    </row>
    <row r="53" spans="1:10" ht="36.75" customHeight="1" x14ac:dyDescent="0.25">
      <c r="A53" s="173"/>
      <c r="B53" s="178" t="s">
        <v>56</v>
      </c>
      <c r="C53" s="179" t="s">
        <v>57</v>
      </c>
      <c r="D53" s="180"/>
      <c r="E53" s="180"/>
      <c r="F53" s="188" t="s">
        <v>26</v>
      </c>
      <c r="G53" s="181"/>
      <c r="H53" s="181"/>
      <c r="I53" s="181">
        <f>'byt č.11'!G8</f>
        <v>0</v>
      </c>
      <c r="J53" s="186" t="str">
        <f>IF(I75=0,"",I53/I75*100)</f>
        <v/>
      </c>
    </row>
    <row r="54" spans="1:10" ht="36.75" customHeight="1" x14ac:dyDescent="0.25">
      <c r="A54" s="173"/>
      <c r="B54" s="178" t="s">
        <v>58</v>
      </c>
      <c r="C54" s="179" t="s">
        <v>59</v>
      </c>
      <c r="D54" s="180"/>
      <c r="E54" s="180"/>
      <c r="F54" s="188" t="s">
        <v>26</v>
      </c>
      <c r="G54" s="181"/>
      <c r="H54" s="181"/>
      <c r="I54" s="181">
        <f>'byt č.11'!G13</f>
        <v>0</v>
      </c>
      <c r="J54" s="186" t="str">
        <f>IF(I75=0,"",I54/I75*100)</f>
        <v/>
      </c>
    </row>
    <row r="55" spans="1:10" ht="36.75" customHeight="1" x14ac:dyDescent="0.25">
      <c r="A55" s="173"/>
      <c r="B55" s="178" t="s">
        <v>60</v>
      </c>
      <c r="C55" s="179" t="s">
        <v>61</v>
      </c>
      <c r="D55" s="180"/>
      <c r="E55" s="180"/>
      <c r="F55" s="188" t="s">
        <v>26</v>
      </c>
      <c r="G55" s="181"/>
      <c r="H55" s="181"/>
      <c r="I55" s="181">
        <f>'byt č.11'!G56</f>
        <v>0</v>
      </c>
      <c r="J55" s="186" t="str">
        <f>IF(I75=0,"",I55/I75*100)</f>
        <v/>
      </c>
    </row>
    <row r="56" spans="1:10" ht="36.75" customHeight="1" x14ac:dyDescent="0.25">
      <c r="A56" s="173"/>
      <c r="B56" s="178" t="s">
        <v>62</v>
      </c>
      <c r="C56" s="179" t="s">
        <v>63</v>
      </c>
      <c r="D56" s="180"/>
      <c r="E56" s="180"/>
      <c r="F56" s="188" t="s">
        <v>26</v>
      </c>
      <c r="G56" s="181"/>
      <c r="H56" s="181"/>
      <c r="I56" s="181">
        <f>'byt č.11'!G78</f>
        <v>0</v>
      </c>
      <c r="J56" s="186" t="str">
        <f>IF(I75=0,"",I56/I75*100)</f>
        <v/>
      </c>
    </row>
    <row r="57" spans="1:10" ht="36.75" customHeight="1" x14ac:dyDescent="0.25">
      <c r="A57" s="173"/>
      <c r="B57" s="178" t="s">
        <v>64</v>
      </c>
      <c r="C57" s="179" t="s">
        <v>65</v>
      </c>
      <c r="D57" s="180"/>
      <c r="E57" s="180"/>
      <c r="F57" s="188" t="s">
        <v>26</v>
      </c>
      <c r="G57" s="181"/>
      <c r="H57" s="181"/>
      <c r="I57" s="181">
        <f>'byt č.11'!G89</f>
        <v>0</v>
      </c>
      <c r="J57" s="186" t="str">
        <f>IF(I75=0,"",I57/I75*100)</f>
        <v/>
      </c>
    </row>
    <row r="58" spans="1:10" ht="36.75" customHeight="1" x14ac:dyDescent="0.25">
      <c r="A58" s="173"/>
      <c r="B58" s="178" t="s">
        <v>66</v>
      </c>
      <c r="C58" s="179" t="s">
        <v>67</v>
      </c>
      <c r="D58" s="180"/>
      <c r="E58" s="180"/>
      <c r="F58" s="188" t="s">
        <v>26</v>
      </c>
      <c r="G58" s="181"/>
      <c r="H58" s="181"/>
      <c r="I58" s="181">
        <f>'byt č.11'!G121</f>
        <v>0</v>
      </c>
      <c r="J58" s="186" t="str">
        <f>IF(I75=0,"",I58/I75*100)</f>
        <v/>
      </c>
    </row>
    <row r="59" spans="1:10" ht="36.75" customHeight="1" x14ac:dyDescent="0.25">
      <c r="A59" s="173"/>
      <c r="B59" s="178" t="s">
        <v>68</v>
      </c>
      <c r="C59" s="179" t="s">
        <v>69</v>
      </c>
      <c r="D59" s="180"/>
      <c r="E59" s="180"/>
      <c r="F59" s="188" t="s">
        <v>27</v>
      </c>
      <c r="G59" s="181"/>
      <c r="H59" s="181"/>
      <c r="I59" s="181">
        <f>'byt č.11'!G123</f>
        <v>0</v>
      </c>
      <c r="J59" s="186" t="str">
        <f>IF(I75=0,"",I59/I75*100)</f>
        <v/>
      </c>
    </row>
    <row r="60" spans="1:10" ht="36.75" customHeight="1" x14ac:dyDescent="0.25">
      <c r="A60" s="173"/>
      <c r="B60" s="178" t="s">
        <v>70</v>
      </c>
      <c r="C60" s="179" t="s">
        <v>71</v>
      </c>
      <c r="D60" s="180"/>
      <c r="E60" s="180"/>
      <c r="F60" s="188" t="s">
        <v>27</v>
      </c>
      <c r="G60" s="181"/>
      <c r="H60" s="181"/>
      <c r="I60" s="181">
        <f>'byt č.11'!G133</f>
        <v>0</v>
      </c>
      <c r="J60" s="186" t="str">
        <f>IF(I75=0,"",I60/I75*100)</f>
        <v/>
      </c>
    </row>
    <row r="61" spans="1:10" ht="36.75" customHeight="1" x14ac:dyDescent="0.25">
      <c r="A61" s="173"/>
      <c r="B61" s="178" t="s">
        <v>72</v>
      </c>
      <c r="C61" s="179" t="s">
        <v>73</v>
      </c>
      <c r="D61" s="180"/>
      <c r="E61" s="180"/>
      <c r="F61" s="188" t="s">
        <v>27</v>
      </c>
      <c r="G61" s="181"/>
      <c r="H61" s="181"/>
      <c r="I61" s="181">
        <f>'byt č.11'!G135</f>
        <v>0</v>
      </c>
      <c r="J61" s="186" t="str">
        <f>IF(I75=0,"",I61/I75*100)</f>
        <v/>
      </c>
    </row>
    <row r="62" spans="1:10" ht="36.75" customHeight="1" x14ac:dyDescent="0.25">
      <c r="A62" s="173"/>
      <c r="B62" s="178" t="s">
        <v>74</v>
      </c>
      <c r="C62" s="179" t="s">
        <v>75</v>
      </c>
      <c r="D62" s="180"/>
      <c r="E62" s="180"/>
      <c r="F62" s="188" t="s">
        <v>27</v>
      </c>
      <c r="G62" s="181"/>
      <c r="H62" s="181"/>
      <c r="I62" s="181">
        <f>'byt č.11'!G143</f>
        <v>0</v>
      </c>
      <c r="J62" s="186" t="str">
        <f>IF(I75=0,"",I62/I75*100)</f>
        <v/>
      </c>
    </row>
    <row r="63" spans="1:10" ht="36.75" customHeight="1" x14ac:dyDescent="0.25">
      <c r="A63" s="173"/>
      <c r="B63" s="178" t="s">
        <v>76</v>
      </c>
      <c r="C63" s="179" t="s">
        <v>77</v>
      </c>
      <c r="D63" s="180"/>
      <c r="E63" s="180"/>
      <c r="F63" s="188" t="s">
        <v>27</v>
      </c>
      <c r="G63" s="181"/>
      <c r="H63" s="181"/>
      <c r="I63" s="181">
        <f>'byt č.11'!G158+'byt č.1'!G8+'byt č.7'!G8+'byt č.10'!G8</f>
        <v>0</v>
      </c>
      <c r="J63" s="186" t="str">
        <f>IF(I75=0,"",I63/I75*100)</f>
        <v/>
      </c>
    </row>
    <row r="64" spans="1:10" ht="36.75" customHeight="1" x14ac:dyDescent="0.25">
      <c r="A64" s="173"/>
      <c r="B64" s="178" t="s">
        <v>78</v>
      </c>
      <c r="C64" s="179" t="s">
        <v>79</v>
      </c>
      <c r="D64" s="180"/>
      <c r="E64" s="180"/>
      <c r="F64" s="188" t="s">
        <v>27</v>
      </c>
      <c r="G64" s="181"/>
      <c r="H64" s="181"/>
      <c r="I64" s="181">
        <f>'byt č.11'!G190</f>
        <v>0</v>
      </c>
      <c r="J64" s="186" t="str">
        <f>IF(I75=0,"",I64/I75*100)</f>
        <v/>
      </c>
    </row>
    <row r="65" spans="1:10" ht="36.75" customHeight="1" x14ac:dyDescent="0.25">
      <c r="A65" s="173"/>
      <c r="B65" s="178" t="s">
        <v>80</v>
      </c>
      <c r="C65" s="179" t="s">
        <v>81</v>
      </c>
      <c r="D65" s="180"/>
      <c r="E65" s="180"/>
      <c r="F65" s="188" t="s">
        <v>27</v>
      </c>
      <c r="G65" s="181"/>
      <c r="H65" s="181"/>
      <c r="I65" s="181">
        <f>'byt č.11'!G195+'byt č.1'!G17+'byt č.7'!G17+'byt č.10'!G17</f>
        <v>0</v>
      </c>
      <c r="J65" s="186" t="str">
        <f>IF(I75=0,"",I65/I75*100)</f>
        <v/>
      </c>
    </row>
    <row r="66" spans="1:10" ht="36.75" customHeight="1" x14ac:dyDescent="0.25">
      <c r="A66" s="173"/>
      <c r="B66" s="178" t="s">
        <v>82</v>
      </c>
      <c r="C66" s="179" t="s">
        <v>83</v>
      </c>
      <c r="D66" s="180"/>
      <c r="E66" s="180"/>
      <c r="F66" s="188" t="s">
        <v>27</v>
      </c>
      <c r="G66" s="181"/>
      <c r="H66" s="181"/>
      <c r="I66" s="181">
        <f>'byt č.11'!G229</f>
        <v>0</v>
      </c>
      <c r="J66" s="186" t="str">
        <f>IF(I75=0,"",I66/I75*100)</f>
        <v/>
      </c>
    </row>
    <row r="67" spans="1:10" ht="36.75" customHeight="1" x14ac:dyDescent="0.25">
      <c r="A67" s="173"/>
      <c r="B67" s="178" t="s">
        <v>84</v>
      </c>
      <c r="C67" s="179" t="s">
        <v>85</v>
      </c>
      <c r="D67" s="180"/>
      <c r="E67" s="180"/>
      <c r="F67" s="188" t="s">
        <v>27</v>
      </c>
      <c r="G67" s="181"/>
      <c r="H67" s="181"/>
      <c r="I67" s="181">
        <f>'byt č.11'!G260</f>
        <v>0</v>
      </c>
      <c r="J67" s="186" t="str">
        <f>IF(I75=0,"",I67/I75*100)</f>
        <v/>
      </c>
    </row>
    <row r="68" spans="1:10" ht="36.75" customHeight="1" x14ac:dyDescent="0.25">
      <c r="A68" s="173"/>
      <c r="B68" s="178" t="s">
        <v>86</v>
      </c>
      <c r="C68" s="179" t="s">
        <v>87</v>
      </c>
      <c r="D68" s="180"/>
      <c r="E68" s="180"/>
      <c r="F68" s="188" t="s">
        <v>27</v>
      </c>
      <c r="G68" s="181"/>
      <c r="H68" s="181"/>
      <c r="I68" s="181">
        <f>'byt č.11'!G298</f>
        <v>0</v>
      </c>
      <c r="J68" s="186" t="str">
        <f>IF(I75=0,"",I68/I75*100)</f>
        <v/>
      </c>
    </row>
    <row r="69" spans="1:10" ht="36.75" customHeight="1" x14ac:dyDescent="0.25">
      <c r="A69" s="173"/>
      <c r="B69" s="178" t="s">
        <v>88</v>
      </c>
      <c r="C69" s="179" t="s">
        <v>89</v>
      </c>
      <c r="D69" s="180"/>
      <c r="E69" s="180"/>
      <c r="F69" s="188" t="s">
        <v>27</v>
      </c>
      <c r="G69" s="181"/>
      <c r="H69" s="181"/>
      <c r="I69" s="181">
        <f>'byt č.11'!G331</f>
        <v>0</v>
      </c>
      <c r="J69" s="186" t="str">
        <f>IF(I75=0,"",I69/I75*100)</f>
        <v/>
      </c>
    </row>
    <row r="70" spans="1:10" ht="36.75" customHeight="1" x14ac:dyDescent="0.25">
      <c r="A70" s="173"/>
      <c r="B70" s="178" t="s">
        <v>90</v>
      </c>
      <c r="C70" s="179" t="s">
        <v>91</v>
      </c>
      <c r="D70" s="180"/>
      <c r="E70" s="180"/>
      <c r="F70" s="188" t="s">
        <v>27</v>
      </c>
      <c r="G70" s="181"/>
      <c r="H70" s="181"/>
      <c r="I70" s="181">
        <f>'byt č.11'!G346</f>
        <v>0</v>
      </c>
      <c r="J70" s="186" t="str">
        <f>IF(I75=0,"",I70/I75*100)</f>
        <v/>
      </c>
    </row>
    <row r="71" spans="1:10" ht="36.75" customHeight="1" x14ac:dyDescent="0.25">
      <c r="A71" s="173"/>
      <c r="B71" s="178" t="s">
        <v>92</v>
      </c>
      <c r="C71" s="179" t="s">
        <v>93</v>
      </c>
      <c r="D71" s="180"/>
      <c r="E71" s="180"/>
      <c r="F71" s="188" t="s">
        <v>28</v>
      </c>
      <c r="G71" s="181"/>
      <c r="H71" s="181"/>
      <c r="I71" s="181">
        <f>'byt č.11'!G373+'byt č.1'!G36+'byt č.7'!G39+'byt č.10'!G39</f>
        <v>0</v>
      </c>
      <c r="J71" s="186" t="str">
        <f>IF(I75=0,"",I71/I75*100)</f>
        <v/>
      </c>
    </row>
    <row r="72" spans="1:10" ht="36.75" customHeight="1" x14ac:dyDescent="0.25">
      <c r="A72" s="173"/>
      <c r="B72" s="178" t="s">
        <v>94</v>
      </c>
      <c r="C72" s="179" t="s">
        <v>95</v>
      </c>
      <c r="D72" s="180"/>
      <c r="E72" s="180"/>
      <c r="F72" s="188" t="s">
        <v>28</v>
      </c>
      <c r="G72" s="181"/>
      <c r="H72" s="181"/>
      <c r="I72" s="181">
        <f>'byt č.11'!G401</f>
        <v>0</v>
      </c>
      <c r="J72" s="186" t="str">
        <f>IF(I75=0,"",I72/I75*100)</f>
        <v/>
      </c>
    </row>
    <row r="73" spans="1:10" ht="36.75" customHeight="1" x14ac:dyDescent="0.25">
      <c r="A73" s="173"/>
      <c r="B73" s="178" t="s">
        <v>96</v>
      </c>
      <c r="C73" s="179" t="s">
        <v>97</v>
      </c>
      <c r="D73" s="180"/>
      <c r="E73" s="180"/>
      <c r="F73" s="188" t="s">
        <v>98</v>
      </c>
      <c r="G73" s="181"/>
      <c r="H73" s="181"/>
      <c r="I73" s="181">
        <f>'byt č.11'!G404+'byt č.1'!G54+'byt č.7'!G57+'byt č.10'!G57</f>
        <v>0</v>
      </c>
      <c r="J73" s="186" t="str">
        <f>IF(I75=0,"",I73/I75*100)</f>
        <v/>
      </c>
    </row>
    <row r="74" spans="1:10" ht="36.75" customHeight="1" x14ac:dyDescent="0.25">
      <c r="A74" s="173"/>
      <c r="B74" s="178" t="s">
        <v>99</v>
      </c>
      <c r="C74" s="179" t="s">
        <v>30</v>
      </c>
      <c r="D74" s="180"/>
      <c r="E74" s="180"/>
      <c r="F74" s="188" t="s">
        <v>99</v>
      </c>
      <c r="G74" s="181"/>
      <c r="H74" s="181"/>
      <c r="I74" s="181">
        <f>VRN!G8</f>
        <v>0</v>
      </c>
      <c r="J74" s="186" t="str">
        <f>IF(I75=0,"",I74/I75*100)</f>
        <v/>
      </c>
    </row>
    <row r="75" spans="1:10" ht="25.5" customHeight="1" x14ac:dyDescent="0.25">
      <c r="A75" s="174"/>
      <c r="B75" s="182" t="s">
        <v>1</v>
      </c>
      <c r="C75" s="183"/>
      <c r="D75" s="184"/>
      <c r="E75" s="184"/>
      <c r="F75" s="189"/>
      <c r="G75" s="185"/>
      <c r="H75" s="185"/>
      <c r="I75" s="185">
        <f>SUM(I53:I74)</f>
        <v>0</v>
      </c>
      <c r="J75" s="187">
        <f>SUM(J53:J74)</f>
        <v>0</v>
      </c>
    </row>
    <row r="76" spans="1:10" x14ac:dyDescent="0.25">
      <c r="F76" s="129"/>
      <c r="G76" s="129"/>
      <c r="H76" s="129"/>
      <c r="I76" s="129"/>
      <c r="J76" s="130"/>
    </row>
    <row r="77" spans="1:10" x14ac:dyDescent="0.25">
      <c r="F77" s="129"/>
      <c r="G77" s="129"/>
      <c r="H77" s="129"/>
      <c r="I77" s="129"/>
      <c r="J77" s="130"/>
    </row>
    <row r="78" spans="1:10" x14ac:dyDescent="0.25">
      <c r="F78" s="129"/>
      <c r="G78" s="129"/>
      <c r="H78" s="129"/>
      <c r="I78" s="129"/>
      <c r="J78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3" t="s">
        <v>7</v>
      </c>
      <c r="B1" s="103"/>
      <c r="C1" s="104"/>
      <c r="D1" s="103"/>
      <c r="E1" s="103"/>
      <c r="F1" s="103"/>
      <c r="G1" s="103"/>
    </row>
    <row r="2" spans="1:7" ht="24.9" customHeight="1" x14ac:dyDescent="0.25">
      <c r="A2" s="50" t="s">
        <v>8</v>
      </c>
      <c r="B2" s="49"/>
      <c r="C2" s="105"/>
      <c r="D2" s="105"/>
      <c r="E2" s="105"/>
      <c r="F2" s="105"/>
      <c r="G2" s="106"/>
    </row>
    <row r="3" spans="1:7" ht="24.9" customHeight="1" x14ac:dyDescent="0.25">
      <c r="A3" s="50" t="s">
        <v>9</v>
      </c>
      <c r="B3" s="49"/>
      <c r="C3" s="105"/>
      <c r="D3" s="105"/>
      <c r="E3" s="105"/>
      <c r="F3" s="105"/>
      <c r="G3" s="106"/>
    </row>
    <row r="4" spans="1:7" ht="24.9" customHeight="1" x14ac:dyDescent="0.25">
      <c r="A4" s="50" t="s">
        <v>10</v>
      </c>
      <c r="B4" s="49"/>
      <c r="C4" s="105"/>
      <c r="D4" s="105"/>
      <c r="E4" s="105"/>
      <c r="F4" s="105"/>
      <c r="G4" s="10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B675-6F8E-443E-926D-01E67F345987}">
  <sheetPr>
    <outlinePr summaryBelow="0"/>
  </sheetPr>
  <dimension ref="A1:BH5000"/>
  <sheetViews>
    <sheetView workbookViewId="0">
      <pane ySplit="7" topLeftCell="A8" activePane="bottomLeft" state="frozen"/>
      <selection pane="bottomLeft" activeCell="Z21" sqref="Z21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101</v>
      </c>
    </row>
    <row r="2" spans="1:60" ht="25.05" customHeight="1" x14ac:dyDescent="0.25">
      <c r="A2" s="192" t="s">
        <v>8</v>
      </c>
      <c r="B2" s="49"/>
      <c r="C2" s="195" t="s">
        <v>652</v>
      </c>
      <c r="D2" s="193"/>
      <c r="E2" s="193"/>
      <c r="F2" s="193"/>
      <c r="G2" s="194"/>
      <c r="AG2" t="s">
        <v>102</v>
      </c>
    </row>
    <row r="3" spans="1:60" ht="25.05" customHeight="1" x14ac:dyDescent="0.25">
      <c r="A3" s="192" t="s">
        <v>9</v>
      </c>
      <c r="B3" s="49"/>
      <c r="C3" s="195"/>
      <c r="D3" s="193"/>
      <c r="E3" s="193"/>
      <c r="F3" s="193"/>
      <c r="G3" s="194"/>
      <c r="AC3" s="171" t="s">
        <v>102</v>
      </c>
      <c r="AG3" t="s">
        <v>103</v>
      </c>
    </row>
    <row r="4" spans="1:60" ht="25.05" customHeight="1" x14ac:dyDescent="0.25">
      <c r="A4" s="196" t="s">
        <v>10</v>
      </c>
      <c r="B4" s="197"/>
      <c r="C4" s="198" t="s">
        <v>48</v>
      </c>
      <c r="D4" s="199"/>
      <c r="E4" s="199"/>
      <c r="F4" s="199"/>
      <c r="G4" s="200"/>
      <c r="AG4" t="s">
        <v>104</v>
      </c>
    </row>
    <row r="5" spans="1:60" x14ac:dyDescent="0.25">
      <c r="D5" s="10"/>
    </row>
    <row r="6" spans="1:60" ht="39.6" x14ac:dyDescent="0.25">
      <c r="A6" s="202" t="s">
        <v>105</v>
      </c>
      <c r="B6" s="204" t="s">
        <v>106</v>
      </c>
      <c r="C6" s="204" t="s">
        <v>107</v>
      </c>
      <c r="D6" s="203" t="s">
        <v>108</v>
      </c>
      <c r="E6" s="202" t="s">
        <v>109</v>
      </c>
      <c r="F6" s="201" t="s">
        <v>110</v>
      </c>
      <c r="G6" s="202" t="s">
        <v>31</v>
      </c>
      <c r="H6" s="205" t="s">
        <v>32</v>
      </c>
      <c r="I6" s="205" t="s">
        <v>111</v>
      </c>
      <c r="J6" s="205" t="s">
        <v>33</v>
      </c>
      <c r="K6" s="205" t="s">
        <v>112</v>
      </c>
      <c r="L6" s="205" t="s">
        <v>113</v>
      </c>
      <c r="M6" s="205" t="s">
        <v>114</v>
      </c>
      <c r="N6" s="205" t="s">
        <v>115</v>
      </c>
      <c r="O6" s="205" t="s">
        <v>116</v>
      </c>
      <c r="P6" s="205" t="s">
        <v>117</v>
      </c>
      <c r="Q6" s="205" t="s">
        <v>118</v>
      </c>
      <c r="R6" s="205" t="s">
        <v>119</v>
      </c>
      <c r="S6" s="205" t="s">
        <v>120</v>
      </c>
      <c r="T6" s="205" t="s">
        <v>121</v>
      </c>
      <c r="U6" s="205" t="s">
        <v>122</v>
      </c>
      <c r="V6" s="205" t="s">
        <v>123</v>
      </c>
      <c r="W6" s="205" t="s">
        <v>124</v>
      </c>
      <c r="X6" s="205" t="s">
        <v>125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126</v>
      </c>
      <c r="B8" s="229" t="s">
        <v>99</v>
      </c>
      <c r="C8" s="247" t="s">
        <v>30</v>
      </c>
      <c r="D8" s="230"/>
      <c r="E8" s="231"/>
      <c r="F8" s="232"/>
      <c r="G8" s="233">
        <f>SUMIF(AG9:AG16,"&lt;&gt;NOR",G9:G16)</f>
        <v>0</v>
      </c>
      <c r="H8" s="227"/>
      <c r="I8" s="227">
        <f>SUM(I9:I16)</f>
        <v>0</v>
      </c>
      <c r="J8" s="227"/>
      <c r="K8" s="227">
        <f>SUM(K9:K16)</f>
        <v>15700</v>
      </c>
      <c r="L8" s="227"/>
      <c r="M8" s="227">
        <f>SUM(M9:M16)</f>
        <v>0</v>
      </c>
      <c r="N8" s="227"/>
      <c r="O8" s="227">
        <f>SUM(O9:O16)</f>
        <v>0</v>
      </c>
      <c r="P8" s="227"/>
      <c r="Q8" s="227">
        <f>SUM(Q9:Q16)</f>
        <v>0</v>
      </c>
      <c r="R8" s="227"/>
      <c r="S8" s="227"/>
      <c r="T8" s="227"/>
      <c r="U8" s="227"/>
      <c r="V8" s="227">
        <f>SUM(V9:V16)</f>
        <v>0</v>
      </c>
      <c r="W8" s="227"/>
      <c r="X8" s="227"/>
      <c r="AG8" t="s">
        <v>127</v>
      </c>
    </row>
    <row r="9" spans="1:60" outlineLevel="1" x14ac:dyDescent="0.25">
      <c r="A9" s="240">
        <v>1</v>
      </c>
      <c r="B9" s="241" t="s">
        <v>128</v>
      </c>
      <c r="C9" s="248" t="s">
        <v>129</v>
      </c>
      <c r="D9" s="242" t="s">
        <v>130</v>
      </c>
      <c r="E9" s="243">
        <v>1</v>
      </c>
      <c r="F9" s="244"/>
      <c r="G9" s="245">
        <f>ROUND(E9*F9,2)</f>
        <v>0</v>
      </c>
      <c r="H9" s="226">
        <v>0</v>
      </c>
      <c r="I9" s="225">
        <f>ROUND(E9*H9,2)</f>
        <v>0</v>
      </c>
      <c r="J9" s="226">
        <v>2000</v>
      </c>
      <c r="K9" s="225">
        <f>ROUND(E9*J9,2)</f>
        <v>2000</v>
      </c>
      <c r="L9" s="225">
        <v>15</v>
      </c>
      <c r="M9" s="225">
        <f>G9*(1+L9/100)</f>
        <v>0</v>
      </c>
      <c r="N9" s="225">
        <v>0</v>
      </c>
      <c r="O9" s="225">
        <f>ROUND(E9*N9,2)</f>
        <v>0</v>
      </c>
      <c r="P9" s="225">
        <v>0</v>
      </c>
      <c r="Q9" s="225">
        <f>ROUND(E9*P9,2)</f>
        <v>0</v>
      </c>
      <c r="R9" s="225"/>
      <c r="S9" s="225" t="s">
        <v>131</v>
      </c>
      <c r="T9" s="225" t="s">
        <v>132</v>
      </c>
      <c r="U9" s="225">
        <v>0</v>
      </c>
      <c r="V9" s="225">
        <f>ROUND(E9*U9,2)</f>
        <v>0</v>
      </c>
      <c r="W9" s="225"/>
      <c r="X9" s="225" t="s">
        <v>133</v>
      </c>
      <c r="Y9" s="206"/>
      <c r="Z9" s="206"/>
      <c r="AA9" s="206"/>
      <c r="AB9" s="206"/>
      <c r="AC9" s="206"/>
      <c r="AD9" s="206"/>
      <c r="AE9" s="206"/>
      <c r="AF9" s="206"/>
      <c r="AG9" s="206" t="s">
        <v>134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40">
        <v>2</v>
      </c>
      <c r="B10" s="241" t="s">
        <v>135</v>
      </c>
      <c r="C10" s="248" t="s">
        <v>136</v>
      </c>
      <c r="D10" s="242" t="s">
        <v>130</v>
      </c>
      <c r="E10" s="243">
        <v>1</v>
      </c>
      <c r="F10" s="244"/>
      <c r="G10" s="245">
        <f>ROUND(E10*F10,2)</f>
        <v>0</v>
      </c>
      <c r="H10" s="226">
        <v>0</v>
      </c>
      <c r="I10" s="225">
        <f>ROUND(E10*H10,2)</f>
        <v>0</v>
      </c>
      <c r="J10" s="226">
        <v>2000</v>
      </c>
      <c r="K10" s="225">
        <f>ROUND(E10*J10,2)</f>
        <v>2000</v>
      </c>
      <c r="L10" s="225">
        <v>15</v>
      </c>
      <c r="M10" s="225">
        <f>G10*(1+L10/100)</f>
        <v>0</v>
      </c>
      <c r="N10" s="225">
        <v>0</v>
      </c>
      <c r="O10" s="225">
        <f>ROUND(E10*N10,2)</f>
        <v>0</v>
      </c>
      <c r="P10" s="225">
        <v>0</v>
      </c>
      <c r="Q10" s="225">
        <f>ROUND(E10*P10,2)</f>
        <v>0</v>
      </c>
      <c r="R10" s="225"/>
      <c r="S10" s="225" t="s">
        <v>131</v>
      </c>
      <c r="T10" s="225" t="s">
        <v>132</v>
      </c>
      <c r="U10" s="225">
        <v>0</v>
      </c>
      <c r="V10" s="225">
        <f>ROUND(E10*U10,2)</f>
        <v>0</v>
      </c>
      <c r="W10" s="225"/>
      <c r="X10" s="225" t="s">
        <v>133</v>
      </c>
      <c r="Y10" s="206"/>
      <c r="Z10" s="206"/>
      <c r="AA10" s="206"/>
      <c r="AB10" s="206"/>
      <c r="AC10" s="206"/>
      <c r="AD10" s="206"/>
      <c r="AE10" s="206"/>
      <c r="AF10" s="206"/>
      <c r="AG10" s="206" t="s">
        <v>134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0">
        <v>3</v>
      </c>
      <c r="B11" s="241" t="s">
        <v>137</v>
      </c>
      <c r="C11" s="248" t="s">
        <v>138</v>
      </c>
      <c r="D11" s="242" t="s">
        <v>130</v>
      </c>
      <c r="E11" s="243">
        <v>1</v>
      </c>
      <c r="F11" s="244"/>
      <c r="G11" s="245">
        <f>ROUND(E11*F11,2)</f>
        <v>0</v>
      </c>
      <c r="H11" s="226">
        <v>0</v>
      </c>
      <c r="I11" s="225">
        <f>ROUND(E11*H11,2)</f>
        <v>0</v>
      </c>
      <c r="J11" s="226">
        <v>2000</v>
      </c>
      <c r="K11" s="225">
        <f>ROUND(E11*J11,2)</f>
        <v>2000</v>
      </c>
      <c r="L11" s="225">
        <v>15</v>
      </c>
      <c r="M11" s="225">
        <f>G11*(1+L11/100)</f>
        <v>0</v>
      </c>
      <c r="N11" s="225">
        <v>0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131</v>
      </c>
      <c r="T11" s="225" t="s">
        <v>132</v>
      </c>
      <c r="U11" s="225">
        <v>0</v>
      </c>
      <c r="V11" s="225">
        <f>ROUND(E11*U11,2)</f>
        <v>0</v>
      </c>
      <c r="W11" s="225"/>
      <c r="X11" s="225" t="s">
        <v>133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134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40">
        <v>4</v>
      </c>
      <c r="B12" s="241" t="s">
        <v>139</v>
      </c>
      <c r="C12" s="248" t="s">
        <v>140</v>
      </c>
      <c r="D12" s="242" t="s">
        <v>130</v>
      </c>
      <c r="E12" s="243">
        <v>1</v>
      </c>
      <c r="F12" s="244"/>
      <c r="G12" s="245">
        <f>ROUND(E12*F12,2)</f>
        <v>0</v>
      </c>
      <c r="H12" s="226">
        <v>0</v>
      </c>
      <c r="I12" s="225">
        <f>ROUND(E12*H12,2)</f>
        <v>0</v>
      </c>
      <c r="J12" s="226">
        <v>3000</v>
      </c>
      <c r="K12" s="225">
        <f>ROUND(E12*J12,2)</f>
        <v>3000</v>
      </c>
      <c r="L12" s="225">
        <v>15</v>
      </c>
      <c r="M12" s="225">
        <f>G12*(1+L12/100)</f>
        <v>0</v>
      </c>
      <c r="N12" s="225">
        <v>0</v>
      </c>
      <c r="O12" s="225">
        <f>ROUND(E12*N12,2)</f>
        <v>0</v>
      </c>
      <c r="P12" s="225">
        <v>0</v>
      </c>
      <c r="Q12" s="225">
        <f>ROUND(E12*P12,2)</f>
        <v>0</v>
      </c>
      <c r="R12" s="225"/>
      <c r="S12" s="225" t="s">
        <v>131</v>
      </c>
      <c r="T12" s="225" t="s">
        <v>132</v>
      </c>
      <c r="U12" s="225">
        <v>0</v>
      </c>
      <c r="V12" s="225">
        <f>ROUND(E12*U12,2)</f>
        <v>0</v>
      </c>
      <c r="W12" s="225"/>
      <c r="X12" s="225" t="s">
        <v>133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134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40">
        <v>5</v>
      </c>
      <c r="B13" s="241" t="s">
        <v>141</v>
      </c>
      <c r="C13" s="248" t="s">
        <v>142</v>
      </c>
      <c r="D13" s="242" t="s">
        <v>130</v>
      </c>
      <c r="E13" s="243">
        <v>1</v>
      </c>
      <c r="F13" s="244"/>
      <c r="G13" s="245">
        <f>ROUND(E13*F13,2)</f>
        <v>0</v>
      </c>
      <c r="H13" s="226">
        <v>0</v>
      </c>
      <c r="I13" s="225">
        <f>ROUND(E13*H13,2)</f>
        <v>0</v>
      </c>
      <c r="J13" s="226">
        <v>500</v>
      </c>
      <c r="K13" s="225">
        <f>ROUND(E13*J13,2)</f>
        <v>500</v>
      </c>
      <c r="L13" s="225">
        <v>15</v>
      </c>
      <c r="M13" s="225">
        <f>G13*(1+L13/100)</f>
        <v>0</v>
      </c>
      <c r="N13" s="225">
        <v>0</v>
      </c>
      <c r="O13" s="225">
        <f>ROUND(E13*N13,2)</f>
        <v>0</v>
      </c>
      <c r="P13" s="225">
        <v>0</v>
      </c>
      <c r="Q13" s="225">
        <f>ROUND(E13*P13,2)</f>
        <v>0</v>
      </c>
      <c r="R13" s="225"/>
      <c r="S13" s="225" t="s">
        <v>131</v>
      </c>
      <c r="T13" s="225" t="s">
        <v>132</v>
      </c>
      <c r="U13" s="225">
        <v>0</v>
      </c>
      <c r="V13" s="225">
        <f>ROUND(E13*U13,2)</f>
        <v>0</v>
      </c>
      <c r="W13" s="225"/>
      <c r="X13" s="225" t="s">
        <v>133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134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40">
        <v>6</v>
      </c>
      <c r="B14" s="241" t="s">
        <v>143</v>
      </c>
      <c r="C14" s="248" t="s">
        <v>144</v>
      </c>
      <c r="D14" s="242" t="s">
        <v>130</v>
      </c>
      <c r="E14" s="243">
        <v>1</v>
      </c>
      <c r="F14" s="244"/>
      <c r="G14" s="245">
        <f>ROUND(E14*F14,2)</f>
        <v>0</v>
      </c>
      <c r="H14" s="226">
        <v>0</v>
      </c>
      <c r="I14" s="225">
        <f>ROUND(E14*H14,2)</f>
        <v>0</v>
      </c>
      <c r="J14" s="226">
        <v>2000</v>
      </c>
      <c r="K14" s="225">
        <f>ROUND(E14*J14,2)</f>
        <v>2000</v>
      </c>
      <c r="L14" s="225">
        <v>15</v>
      </c>
      <c r="M14" s="225">
        <f>G14*(1+L14/100)</f>
        <v>0</v>
      </c>
      <c r="N14" s="225">
        <v>0</v>
      </c>
      <c r="O14" s="225">
        <f>ROUND(E14*N14,2)</f>
        <v>0</v>
      </c>
      <c r="P14" s="225">
        <v>0</v>
      </c>
      <c r="Q14" s="225">
        <f>ROUND(E14*P14,2)</f>
        <v>0</v>
      </c>
      <c r="R14" s="225"/>
      <c r="S14" s="225" t="s">
        <v>131</v>
      </c>
      <c r="T14" s="225" t="s">
        <v>132</v>
      </c>
      <c r="U14" s="225">
        <v>0</v>
      </c>
      <c r="V14" s="225">
        <f>ROUND(E14*U14,2)</f>
        <v>0</v>
      </c>
      <c r="W14" s="225"/>
      <c r="X14" s="225" t="s">
        <v>133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134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40">
        <v>7</v>
      </c>
      <c r="B15" s="241" t="s">
        <v>145</v>
      </c>
      <c r="C15" s="248" t="s">
        <v>146</v>
      </c>
      <c r="D15" s="242" t="s">
        <v>130</v>
      </c>
      <c r="E15" s="243">
        <v>1</v>
      </c>
      <c r="F15" s="244"/>
      <c r="G15" s="245">
        <f>ROUND(E15*F15,2)</f>
        <v>0</v>
      </c>
      <c r="H15" s="226">
        <v>0</v>
      </c>
      <c r="I15" s="225">
        <f>ROUND(E15*H15,2)</f>
        <v>0</v>
      </c>
      <c r="J15" s="226">
        <v>4000</v>
      </c>
      <c r="K15" s="225">
        <f>ROUND(E15*J15,2)</f>
        <v>4000</v>
      </c>
      <c r="L15" s="225">
        <v>15</v>
      </c>
      <c r="M15" s="225">
        <f>G15*(1+L15/100)</f>
        <v>0</v>
      </c>
      <c r="N15" s="225">
        <v>0</v>
      </c>
      <c r="O15" s="225">
        <f>ROUND(E15*N15,2)</f>
        <v>0</v>
      </c>
      <c r="P15" s="225">
        <v>0</v>
      </c>
      <c r="Q15" s="225">
        <f>ROUND(E15*P15,2)</f>
        <v>0</v>
      </c>
      <c r="R15" s="225"/>
      <c r="S15" s="225" t="s">
        <v>131</v>
      </c>
      <c r="T15" s="225" t="s">
        <v>132</v>
      </c>
      <c r="U15" s="225">
        <v>0</v>
      </c>
      <c r="V15" s="225">
        <f>ROUND(E15*U15,2)</f>
        <v>0</v>
      </c>
      <c r="W15" s="225"/>
      <c r="X15" s="225" t="s">
        <v>133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134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34">
        <v>8</v>
      </c>
      <c r="B16" s="235" t="s">
        <v>147</v>
      </c>
      <c r="C16" s="249" t="s">
        <v>148</v>
      </c>
      <c r="D16" s="236" t="s">
        <v>130</v>
      </c>
      <c r="E16" s="237">
        <v>1</v>
      </c>
      <c r="F16" s="238"/>
      <c r="G16" s="239">
        <f>ROUND(E16*F16,2)</f>
        <v>0</v>
      </c>
      <c r="H16" s="226">
        <v>0</v>
      </c>
      <c r="I16" s="225">
        <f>ROUND(E16*H16,2)</f>
        <v>0</v>
      </c>
      <c r="J16" s="226">
        <v>200</v>
      </c>
      <c r="K16" s="225">
        <f>ROUND(E16*J16,2)</f>
        <v>200</v>
      </c>
      <c r="L16" s="225">
        <v>15</v>
      </c>
      <c r="M16" s="225">
        <f>G16*(1+L16/100)</f>
        <v>0</v>
      </c>
      <c r="N16" s="225">
        <v>0</v>
      </c>
      <c r="O16" s="225">
        <f>ROUND(E16*N16,2)</f>
        <v>0</v>
      </c>
      <c r="P16" s="225">
        <v>0</v>
      </c>
      <c r="Q16" s="225">
        <f>ROUND(E16*P16,2)</f>
        <v>0</v>
      </c>
      <c r="R16" s="225"/>
      <c r="S16" s="225" t="s">
        <v>131</v>
      </c>
      <c r="T16" s="225" t="s">
        <v>132</v>
      </c>
      <c r="U16" s="225">
        <v>0</v>
      </c>
      <c r="V16" s="225">
        <f>ROUND(E16*U16,2)</f>
        <v>0</v>
      </c>
      <c r="W16" s="225"/>
      <c r="X16" s="225" t="s">
        <v>133</v>
      </c>
      <c r="Y16" s="206"/>
      <c r="Z16" s="206"/>
      <c r="AA16" s="206"/>
      <c r="AB16" s="206"/>
      <c r="AC16" s="206"/>
      <c r="AD16" s="206"/>
      <c r="AE16" s="206"/>
      <c r="AF16" s="206"/>
      <c r="AG16" s="206" t="s">
        <v>134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33" x14ac:dyDescent="0.25">
      <c r="A17" s="3"/>
      <c r="B17" s="4"/>
      <c r="C17" s="250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113</v>
      </c>
    </row>
    <row r="18" spans="1:33" x14ac:dyDescent="0.25">
      <c r="A18" s="209"/>
      <c r="B18" s="210" t="s">
        <v>31</v>
      </c>
      <c r="C18" s="251"/>
      <c r="D18" s="211"/>
      <c r="E18" s="212"/>
      <c r="F18" s="212"/>
      <c r="G18" s="246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149</v>
      </c>
    </row>
    <row r="19" spans="1:33" x14ac:dyDescent="0.25">
      <c r="A19" s="3"/>
      <c r="B19" s="4"/>
      <c r="C19" s="250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3"/>
      <c r="B20" s="4"/>
      <c r="C20" s="250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13" t="s">
        <v>150</v>
      </c>
      <c r="B21" s="213"/>
      <c r="C21" s="252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5">
      <c r="A22" s="214"/>
      <c r="B22" s="215"/>
      <c r="C22" s="253"/>
      <c r="D22" s="215"/>
      <c r="E22" s="215"/>
      <c r="F22" s="215"/>
      <c r="G22" s="21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G22" t="s">
        <v>151</v>
      </c>
    </row>
    <row r="23" spans="1:33" x14ac:dyDescent="0.25">
      <c r="A23" s="217"/>
      <c r="B23" s="218"/>
      <c r="C23" s="254"/>
      <c r="D23" s="218"/>
      <c r="E23" s="218"/>
      <c r="F23" s="218"/>
      <c r="G23" s="21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217"/>
      <c r="B24" s="218"/>
      <c r="C24" s="254"/>
      <c r="D24" s="218"/>
      <c r="E24" s="218"/>
      <c r="F24" s="218"/>
      <c r="G24" s="21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A25" s="217"/>
      <c r="B25" s="218"/>
      <c r="C25" s="254"/>
      <c r="D25" s="218"/>
      <c r="E25" s="218"/>
      <c r="F25" s="218"/>
      <c r="G25" s="21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5">
      <c r="A26" s="220"/>
      <c r="B26" s="221"/>
      <c r="C26" s="255"/>
      <c r="D26" s="221"/>
      <c r="E26" s="221"/>
      <c r="F26" s="221"/>
      <c r="G26" s="22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5">
      <c r="A27" s="3"/>
      <c r="B27" s="4"/>
      <c r="C27" s="25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33" x14ac:dyDescent="0.25">
      <c r="C28" s="256"/>
      <c r="D28" s="10"/>
      <c r="AG28" t="s">
        <v>152</v>
      </c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1:C21"/>
    <mergeCell ref="A22:G2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B579C-01B8-4871-A1F8-5E5DC38D5F31}">
  <sheetPr>
    <outlinePr summaryBelow="0"/>
  </sheetPr>
  <dimension ref="A1:BH5000"/>
  <sheetViews>
    <sheetView workbookViewId="0">
      <pane ySplit="7" topLeftCell="A8" activePane="bottomLeft" state="frozen"/>
      <selection pane="bottomLeft" activeCell="Z405" sqref="Z405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101</v>
      </c>
    </row>
    <row r="2" spans="1:60" ht="25.05" customHeight="1" x14ac:dyDescent="0.25">
      <c r="A2" s="192" t="s">
        <v>8</v>
      </c>
      <c r="B2" s="49"/>
      <c r="C2" s="195" t="s">
        <v>652</v>
      </c>
      <c r="D2" s="193"/>
      <c r="E2" s="193"/>
      <c r="F2" s="193"/>
      <c r="G2" s="194"/>
      <c r="AG2" t="s">
        <v>102</v>
      </c>
    </row>
    <row r="3" spans="1:60" ht="25.05" customHeight="1" x14ac:dyDescent="0.25">
      <c r="A3" s="192" t="s">
        <v>9</v>
      </c>
      <c r="B3" s="49"/>
      <c r="C3" s="195"/>
      <c r="D3" s="193"/>
      <c r="E3" s="193"/>
      <c r="F3" s="193"/>
      <c r="G3" s="194"/>
      <c r="AC3" s="171" t="s">
        <v>102</v>
      </c>
      <c r="AG3" t="s">
        <v>103</v>
      </c>
    </row>
    <row r="4" spans="1:60" ht="25.05" customHeight="1" x14ac:dyDescent="0.25">
      <c r="A4" s="196" t="s">
        <v>10</v>
      </c>
      <c r="B4" s="197"/>
      <c r="C4" s="198" t="s">
        <v>47</v>
      </c>
      <c r="D4" s="199"/>
      <c r="E4" s="199"/>
      <c r="F4" s="199"/>
      <c r="G4" s="200"/>
      <c r="AG4" t="s">
        <v>104</v>
      </c>
    </row>
    <row r="5" spans="1:60" x14ac:dyDescent="0.25">
      <c r="D5" s="10"/>
    </row>
    <row r="6" spans="1:60" ht="39.6" x14ac:dyDescent="0.25">
      <c r="A6" s="202" t="s">
        <v>105</v>
      </c>
      <c r="B6" s="204" t="s">
        <v>106</v>
      </c>
      <c r="C6" s="204" t="s">
        <v>107</v>
      </c>
      <c r="D6" s="203" t="s">
        <v>108</v>
      </c>
      <c r="E6" s="202" t="s">
        <v>109</v>
      </c>
      <c r="F6" s="201" t="s">
        <v>110</v>
      </c>
      <c r="G6" s="202" t="s">
        <v>31</v>
      </c>
      <c r="H6" s="205" t="s">
        <v>32</v>
      </c>
      <c r="I6" s="205" t="s">
        <v>111</v>
      </c>
      <c r="J6" s="205" t="s">
        <v>33</v>
      </c>
      <c r="K6" s="205" t="s">
        <v>112</v>
      </c>
      <c r="L6" s="205" t="s">
        <v>113</v>
      </c>
      <c r="M6" s="205" t="s">
        <v>114</v>
      </c>
      <c r="N6" s="205" t="s">
        <v>115</v>
      </c>
      <c r="O6" s="205" t="s">
        <v>116</v>
      </c>
      <c r="P6" s="205" t="s">
        <v>117</v>
      </c>
      <c r="Q6" s="205" t="s">
        <v>118</v>
      </c>
      <c r="R6" s="205" t="s">
        <v>119</v>
      </c>
      <c r="S6" s="205" t="s">
        <v>120</v>
      </c>
      <c r="T6" s="205" t="s">
        <v>121</v>
      </c>
      <c r="U6" s="205" t="s">
        <v>122</v>
      </c>
      <c r="V6" s="205" t="s">
        <v>123</v>
      </c>
      <c r="W6" s="205" t="s">
        <v>124</v>
      </c>
      <c r="X6" s="205" t="s">
        <v>125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126</v>
      </c>
      <c r="B8" s="229" t="s">
        <v>56</v>
      </c>
      <c r="C8" s="247" t="s">
        <v>57</v>
      </c>
      <c r="D8" s="230"/>
      <c r="E8" s="231"/>
      <c r="F8" s="232"/>
      <c r="G8" s="233">
        <f>SUMIF(AG9:AG12,"&lt;&gt;NOR",G9:G12)</f>
        <v>0</v>
      </c>
      <c r="H8" s="227"/>
      <c r="I8" s="227">
        <f>SUM(I9:I12)</f>
        <v>1105.1500000000001</v>
      </c>
      <c r="J8" s="227"/>
      <c r="K8" s="227">
        <f>SUM(K9:K12)</f>
        <v>1254.8499999999999</v>
      </c>
      <c r="L8" s="227"/>
      <c r="M8" s="227">
        <f>SUM(M9:M12)</f>
        <v>0</v>
      </c>
      <c r="N8" s="227"/>
      <c r="O8" s="227">
        <f>SUM(O9:O12)</f>
        <v>0.16</v>
      </c>
      <c r="P8" s="227"/>
      <c r="Q8" s="227">
        <f>SUM(Q9:Q12)</f>
        <v>0</v>
      </c>
      <c r="R8" s="227"/>
      <c r="S8" s="227"/>
      <c r="T8" s="227"/>
      <c r="U8" s="227"/>
      <c r="V8" s="227">
        <f>SUM(V9:V12)</f>
        <v>2.57</v>
      </c>
      <c r="W8" s="227"/>
      <c r="X8" s="227"/>
      <c r="AG8" t="s">
        <v>127</v>
      </c>
    </row>
    <row r="9" spans="1:60" outlineLevel="1" x14ac:dyDescent="0.25">
      <c r="A9" s="240">
        <v>1</v>
      </c>
      <c r="B9" s="241" t="s">
        <v>153</v>
      </c>
      <c r="C9" s="248" t="s">
        <v>154</v>
      </c>
      <c r="D9" s="242" t="s">
        <v>155</v>
      </c>
      <c r="E9" s="243">
        <v>1</v>
      </c>
      <c r="F9" s="244"/>
      <c r="G9" s="245">
        <f>ROUND(E9*F9,2)</f>
        <v>0</v>
      </c>
      <c r="H9" s="226">
        <v>7.79</v>
      </c>
      <c r="I9" s="225">
        <f>ROUND(E9*H9,2)</f>
        <v>7.79</v>
      </c>
      <c r="J9" s="226">
        <v>473.71</v>
      </c>
      <c r="K9" s="225">
        <f>ROUND(E9*J9,2)</f>
        <v>473.71</v>
      </c>
      <c r="L9" s="225">
        <v>15</v>
      </c>
      <c r="M9" s="225">
        <f>G9*(1+L9/100)</f>
        <v>0</v>
      </c>
      <c r="N9" s="225">
        <v>1.6000000000000001E-4</v>
      </c>
      <c r="O9" s="225">
        <f>ROUND(E9*N9,2)</f>
        <v>0</v>
      </c>
      <c r="P9" s="225">
        <v>0</v>
      </c>
      <c r="Q9" s="225">
        <f>ROUND(E9*P9,2)</f>
        <v>0</v>
      </c>
      <c r="R9" s="225"/>
      <c r="S9" s="225" t="s">
        <v>156</v>
      </c>
      <c r="T9" s="225" t="s">
        <v>156</v>
      </c>
      <c r="U9" s="225">
        <v>0.94</v>
      </c>
      <c r="V9" s="225">
        <f>ROUND(E9*U9,2)</f>
        <v>0.94</v>
      </c>
      <c r="W9" s="225"/>
      <c r="X9" s="225" t="s">
        <v>157</v>
      </c>
      <c r="Y9" s="206"/>
      <c r="Z9" s="206"/>
      <c r="AA9" s="206"/>
      <c r="AB9" s="206"/>
      <c r="AC9" s="206"/>
      <c r="AD9" s="206"/>
      <c r="AE9" s="206"/>
      <c r="AF9" s="206"/>
      <c r="AG9" s="206" t="s">
        <v>158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34">
        <v>2</v>
      </c>
      <c r="B10" s="235" t="s">
        <v>159</v>
      </c>
      <c r="C10" s="249" t="s">
        <v>160</v>
      </c>
      <c r="D10" s="236" t="s">
        <v>161</v>
      </c>
      <c r="E10" s="237">
        <v>2.1</v>
      </c>
      <c r="F10" s="238"/>
      <c r="G10" s="239">
        <f>ROUND(E10*F10,2)</f>
        <v>0</v>
      </c>
      <c r="H10" s="226">
        <v>473.03</v>
      </c>
      <c r="I10" s="225">
        <f>ROUND(E10*H10,2)</f>
        <v>993.36</v>
      </c>
      <c r="J10" s="226">
        <v>371.97</v>
      </c>
      <c r="K10" s="225">
        <f>ROUND(E10*J10,2)</f>
        <v>781.14</v>
      </c>
      <c r="L10" s="225">
        <v>15</v>
      </c>
      <c r="M10" s="225">
        <f>G10*(1+L10/100)</f>
        <v>0</v>
      </c>
      <c r="N10" s="225">
        <v>7.392E-2</v>
      </c>
      <c r="O10" s="225">
        <f>ROUND(E10*N10,2)</f>
        <v>0.16</v>
      </c>
      <c r="P10" s="225">
        <v>0</v>
      </c>
      <c r="Q10" s="225">
        <f>ROUND(E10*P10,2)</f>
        <v>0</v>
      </c>
      <c r="R10" s="225"/>
      <c r="S10" s="225" t="s">
        <v>156</v>
      </c>
      <c r="T10" s="225" t="s">
        <v>156</v>
      </c>
      <c r="U10" s="225">
        <v>0.77700000000000002</v>
      </c>
      <c r="V10" s="225">
        <f>ROUND(E10*U10,2)</f>
        <v>1.63</v>
      </c>
      <c r="W10" s="225"/>
      <c r="X10" s="225" t="s">
        <v>157</v>
      </c>
      <c r="Y10" s="206"/>
      <c r="Z10" s="206"/>
      <c r="AA10" s="206"/>
      <c r="AB10" s="206"/>
      <c r="AC10" s="206"/>
      <c r="AD10" s="206"/>
      <c r="AE10" s="206"/>
      <c r="AF10" s="206"/>
      <c r="AG10" s="206" t="s">
        <v>158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23"/>
      <c r="B11" s="224"/>
      <c r="C11" s="261" t="s">
        <v>162</v>
      </c>
      <c r="D11" s="257"/>
      <c r="E11" s="258">
        <v>2.1</v>
      </c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06"/>
      <c r="Z11" s="206"/>
      <c r="AA11" s="206"/>
      <c r="AB11" s="206"/>
      <c r="AC11" s="206"/>
      <c r="AD11" s="206"/>
      <c r="AE11" s="206"/>
      <c r="AF11" s="206"/>
      <c r="AG11" s="206" t="s">
        <v>163</v>
      </c>
      <c r="AH11" s="206">
        <v>0</v>
      </c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40">
        <v>3</v>
      </c>
      <c r="B12" s="241" t="s">
        <v>164</v>
      </c>
      <c r="C12" s="248" t="s">
        <v>165</v>
      </c>
      <c r="D12" s="242" t="s">
        <v>155</v>
      </c>
      <c r="E12" s="243">
        <v>1</v>
      </c>
      <c r="F12" s="244"/>
      <c r="G12" s="245">
        <f>ROUND(E12*F12,2)</f>
        <v>0</v>
      </c>
      <c r="H12" s="226">
        <v>104</v>
      </c>
      <c r="I12" s="225">
        <f>ROUND(E12*H12,2)</f>
        <v>104</v>
      </c>
      <c r="J12" s="226">
        <v>0</v>
      </c>
      <c r="K12" s="225">
        <f>ROUND(E12*J12,2)</f>
        <v>0</v>
      </c>
      <c r="L12" s="225">
        <v>15</v>
      </c>
      <c r="M12" s="225">
        <f>G12*(1+L12/100)</f>
        <v>0</v>
      </c>
      <c r="N12" s="225">
        <v>5.9999999999999995E-4</v>
      </c>
      <c r="O12" s="225">
        <f>ROUND(E12*N12,2)</f>
        <v>0</v>
      </c>
      <c r="P12" s="225">
        <v>0</v>
      </c>
      <c r="Q12" s="225">
        <f>ROUND(E12*P12,2)</f>
        <v>0</v>
      </c>
      <c r="R12" s="225" t="s">
        <v>166</v>
      </c>
      <c r="S12" s="225" t="s">
        <v>156</v>
      </c>
      <c r="T12" s="225" t="s">
        <v>156</v>
      </c>
      <c r="U12" s="225">
        <v>0</v>
      </c>
      <c r="V12" s="225">
        <f>ROUND(E12*U12,2)</f>
        <v>0</v>
      </c>
      <c r="W12" s="225"/>
      <c r="X12" s="225" t="s">
        <v>167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168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x14ac:dyDescent="0.25">
      <c r="A13" s="228" t="s">
        <v>126</v>
      </c>
      <c r="B13" s="229" t="s">
        <v>58</v>
      </c>
      <c r="C13" s="247" t="s">
        <v>59</v>
      </c>
      <c r="D13" s="230"/>
      <c r="E13" s="231"/>
      <c r="F13" s="232"/>
      <c r="G13" s="233">
        <f>SUMIF(AG14:AG55,"&lt;&gt;NOR",G14:G55)</f>
        <v>0</v>
      </c>
      <c r="H13" s="227"/>
      <c r="I13" s="227">
        <f>SUM(I14:I55)</f>
        <v>4580.07</v>
      </c>
      <c r="J13" s="227"/>
      <c r="K13" s="227">
        <f>SUM(K14:K55)</f>
        <v>31488.530000000006</v>
      </c>
      <c r="L13" s="227"/>
      <c r="M13" s="227">
        <f>SUM(M14:M55)</f>
        <v>0</v>
      </c>
      <c r="N13" s="227"/>
      <c r="O13" s="227">
        <f>SUM(O14:O55)</f>
        <v>2.4799999999999995</v>
      </c>
      <c r="P13" s="227"/>
      <c r="Q13" s="227">
        <f>SUM(Q14:Q55)</f>
        <v>0</v>
      </c>
      <c r="R13" s="227"/>
      <c r="S13" s="227"/>
      <c r="T13" s="227"/>
      <c r="U13" s="227"/>
      <c r="V13" s="227">
        <f>SUM(V14:V55)</f>
        <v>62.250000000000007</v>
      </c>
      <c r="W13" s="227"/>
      <c r="X13" s="227"/>
      <c r="AG13" t="s">
        <v>127</v>
      </c>
    </row>
    <row r="14" spans="1:60" outlineLevel="1" x14ac:dyDescent="0.25">
      <c r="A14" s="234">
        <v>4</v>
      </c>
      <c r="B14" s="235" t="s">
        <v>169</v>
      </c>
      <c r="C14" s="249" t="s">
        <v>170</v>
      </c>
      <c r="D14" s="236" t="s">
        <v>161</v>
      </c>
      <c r="E14" s="237">
        <v>2.56</v>
      </c>
      <c r="F14" s="238"/>
      <c r="G14" s="239">
        <f>ROUND(E14*F14,2)</f>
        <v>0</v>
      </c>
      <c r="H14" s="226">
        <v>13.56</v>
      </c>
      <c r="I14" s="225">
        <f>ROUND(E14*H14,2)</f>
        <v>34.71</v>
      </c>
      <c r="J14" s="226">
        <v>33.04</v>
      </c>
      <c r="K14" s="225">
        <f>ROUND(E14*J14,2)</f>
        <v>84.58</v>
      </c>
      <c r="L14" s="225">
        <v>15</v>
      </c>
      <c r="M14" s="225">
        <f>G14*(1+L14/100)</f>
        <v>0</v>
      </c>
      <c r="N14" s="225">
        <v>4.0000000000000003E-5</v>
      </c>
      <c r="O14" s="225">
        <f>ROUND(E14*N14,2)</f>
        <v>0</v>
      </c>
      <c r="P14" s="225">
        <v>0</v>
      </c>
      <c r="Q14" s="225">
        <f>ROUND(E14*P14,2)</f>
        <v>0</v>
      </c>
      <c r="R14" s="225"/>
      <c r="S14" s="225" t="s">
        <v>156</v>
      </c>
      <c r="T14" s="225" t="s">
        <v>171</v>
      </c>
      <c r="U14" s="225">
        <v>7.8E-2</v>
      </c>
      <c r="V14" s="225">
        <f>ROUND(E14*U14,2)</f>
        <v>0.2</v>
      </c>
      <c r="W14" s="225"/>
      <c r="X14" s="225" t="s">
        <v>157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158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23"/>
      <c r="B15" s="224"/>
      <c r="C15" s="261" t="s">
        <v>172</v>
      </c>
      <c r="D15" s="257"/>
      <c r="E15" s="258">
        <v>0.64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06"/>
      <c r="Z15" s="206"/>
      <c r="AA15" s="206"/>
      <c r="AB15" s="206"/>
      <c r="AC15" s="206"/>
      <c r="AD15" s="206"/>
      <c r="AE15" s="206"/>
      <c r="AF15" s="206"/>
      <c r="AG15" s="206" t="s">
        <v>163</v>
      </c>
      <c r="AH15" s="206">
        <v>0</v>
      </c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23"/>
      <c r="B16" s="224"/>
      <c r="C16" s="261" t="s">
        <v>173</v>
      </c>
      <c r="D16" s="257"/>
      <c r="E16" s="258">
        <v>1.92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06"/>
      <c r="Z16" s="206"/>
      <c r="AA16" s="206"/>
      <c r="AB16" s="206"/>
      <c r="AC16" s="206"/>
      <c r="AD16" s="206"/>
      <c r="AE16" s="206"/>
      <c r="AF16" s="206"/>
      <c r="AG16" s="206" t="s">
        <v>163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34">
        <v>5</v>
      </c>
      <c r="B17" s="235" t="s">
        <v>174</v>
      </c>
      <c r="C17" s="249" t="s">
        <v>175</v>
      </c>
      <c r="D17" s="236" t="s">
        <v>161</v>
      </c>
      <c r="E17" s="237">
        <v>46.19</v>
      </c>
      <c r="F17" s="238"/>
      <c r="G17" s="239">
        <f>ROUND(E17*F17,2)</f>
        <v>0</v>
      </c>
      <c r="H17" s="226">
        <v>16.05</v>
      </c>
      <c r="I17" s="225">
        <f>ROUND(E17*H17,2)</f>
        <v>741.35</v>
      </c>
      <c r="J17" s="226">
        <v>96.45</v>
      </c>
      <c r="K17" s="225">
        <f>ROUND(E17*J17,2)</f>
        <v>4455.03</v>
      </c>
      <c r="L17" s="225">
        <v>15</v>
      </c>
      <c r="M17" s="225">
        <f>G17*(1+L17/100)</f>
        <v>0</v>
      </c>
      <c r="N17" s="225">
        <v>6.0899999999999999E-3</v>
      </c>
      <c r="O17" s="225">
        <f>ROUND(E17*N17,2)</f>
        <v>0.28000000000000003</v>
      </c>
      <c r="P17" s="225">
        <v>0</v>
      </c>
      <c r="Q17" s="225">
        <f>ROUND(E17*P17,2)</f>
        <v>0</v>
      </c>
      <c r="R17" s="225"/>
      <c r="S17" s="225" t="s">
        <v>156</v>
      </c>
      <c r="T17" s="225" t="s">
        <v>156</v>
      </c>
      <c r="U17" s="225">
        <v>0.19273999999999999</v>
      </c>
      <c r="V17" s="225">
        <f>ROUND(E17*U17,2)</f>
        <v>8.9</v>
      </c>
      <c r="W17" s="225"/>
      <c r="X17" s="225" t="s">
        <v>157</v>
      </c>
      <c r="Y17" s="206"/>
      <c r="Z17" s="206"/>
      <c r="AA17" s="206"/>
      <c r="AB17" s="206"/>
      <c r="AC17" s="206"/>
      <c r="AD17" s="206"/>
      <c r="AE17" s="206"/>
      <c r="AF17" s="206"/>
      <c r="AG17" s="206" t="s">
        <v>158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5">
      <c r="A18" s="223"/>
      <c r="B18" s="224"/>
      <c r="C18" s="261" t="s">
        <v>176</v>
      </c>
      <c r="D18" s="257"/>
      <c r="E18" s="258">
        <v>9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06"/>
      <c r="Z18" s="206"/>
      <c r="AA18" s="206"/>
      <c r="AB18" s="206"/>
      <c r="AC18" s="206"/>
      <c r="AD18" s="206"/>
      <c r="AE18" s="206"/>
      <c r="AF18" s="206"/>
      <c r="AG18" s="206" t="s">
        <v>163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23"/>
      <c r="B19" s="224"/>
      <c r="C19" s="261" t="s">
        <v>177</v>
      </c>
      <c r="D19" s="257"/>
      <c r="E19" s="258">
        <v>0.99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06"/>
      <c r="Z19" s="206"/>
      <c r="AA19" s="206"/>
      <c r="AB19" s="206"/>
      <c r="AC19" s="206"/>
      <c r="AD19" s="206"/>
      <c r="AE19" s="206"/>
      <c r="AF19" s="206"/>
      <c r="AG19" s="206" t="s">
        <v>163</v>
      </c>
      <c r="AH19" s="206">
        <v>0</v>
      </c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 x14ac:dyDescent="0.25">
      <c r="A20" s="223"/>
      <c r="B20" s="224"/>
      <c r="C20" s="261" t="s">
        <v>178</v>
      </c>
      <c r="D20" s="257"/>
      <c r="E20" s="258">
        <v>1.44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06"/>
      <c r="Z20" s="206"/>
      <c r="AA20" s="206"/>
      <c r="AB20" s="206"/>
      <c r="AC20" s="206"/>
      <c r="AD20" s="206"/>
      <c r="AE20" s="206"/>
      <c r="AF20" s="206"/>
      <c r="AG20" s="206" t="s">
        <v>163</v>
      </c>
      <c r="AH20" s="206">
        <v>0</v>
      </c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23"/>
      <c r="B21" s="224"/>
      <c r="C21" s="261" t="s">
        <v>179</v>
      </c>
      <c r="D21" s="257"/>
      <c r="E21" s="258">
        <v>5.46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06"/>
      <c r="Z21" s="206"/>
      <c r="AA21" s="206"/>
      <c r="AB21" s="206"/>
      <c r="AC21" s="206"/>
      <c r="AD21" s="206"/>
      <c r="AE21" s="206"/>
      <c r="AF21" s="206"/>
      <c r="AG21" s="206" t="s">
        <v>163</v>
      </c>
      <c r="AH21" s="206">
        <v>0</v>
      </c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61" t="s">
        <v>180</v>
      </c>
      <c r="D22" s="257"/>
      <c r="E22" s="258">
        <v>18.72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06"/>
      <c r="Z22" s="206"/>
      <c r="AA22" s="206"/>
      <c r="AB22" s="206"/>
      <c r="AC22" s="206"/>
      <c r="AD22" s="206"/>
      <c r="AE22" s="206"/>
      <c r="AF22" s="206"/>
      <c r="AG22" s="206" t="s">
        <v>163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23"/>
      <c r="B23" s="224"/>
      <c r="C23" s="261" t="s">
        <v>181</v>
      </c>
      <c r="D23" s="257"/>
      <c r="E23" s="258">
        <v>10.58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06"/>
      <c r="Z23" s="206"/>
      <c r="AA23" s="206"/>
      <c r="AB23" s="206"/>
      <c r="AC23" s="206"/>
      <c r="AD23" s="206"/>
      <c r="AE23" s="206"/>
      <c r="AF23" s="206"/>
      <c r="AG23" s="206" t="s">
        <v>163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34">
        <v>6</v>
      </c>
      <c r="B24" s="235" t="s">
        <v>182</v>
      </c>
      <c r="C24" s="249" t="s">
        <v>183</v>
      </c>
      <c r="D24" s="236" t="s">
        <v>161</v>
      </c>
      <c r="E24" s="237">
        <v>16.38</v>
      </c>
      <c r="F24" s="238"/>
      <c r="G24" s="239">
        <f>ROUND(E24*F24,2)</f>
        <v>0</v>
      </c>
      <c r="H24" s="226">
        <v>17.760000000000002</v>
      </c>
      <c r="I24" s="225">
        <f>ROUND(E24*H24,2)</f>
        <v>290.91000000000003</v>
      </c>
      <c r="J24" s="226">
        <v>160.74</v>
      </c>
      <c r="K24" s="225">
        <f>ROUND(E24*J24,2)</f>
        <v>2632.92</v>
      </c>
      <c r="L24" s="225">
        <v>15</v>
      </c>
      <c r="M24" s="225">
        <f>G24*(1+L24/100)</f>
        <v>0</v>
      </c>
      <c r="N24" s="225">
        <v>5.5999999999999999E-3</v>
      </c>
      <c r="O24" s="225">
        <f>ROUND(E24*N24,2)</f>
        <v>0.09</v>
      </c>
      <c r="P24" s="225">
        <v>0</v>
      </c>
      <c r="Q24" s="225">
        <f>ROUND(E24*P24,2)</f>
        <v>0</v>
      </c>
      <c r="R24" s="225"/>
      <c r="S24" s="225" t="s">
        <v>156</v>
      </c>
      <c r="T24" s="225" t="s">
        <v>156</v>
      </c>
      <c r="U24" s="225">
        <v>0.31635000000000002</v>
      </c>
      <c r="V24" s="225">
        <f>ROUND(E24*U24,2)</f>
        <v>5.18</v>
      </c>
      <c r="W24" s="225"/>
      <c r="X24" s="225" t="s">
        <v>157</v>
      </c>
      <c r="Y24" s="206"/>
      <c r="Z24" s="206"/>
      <c r="AA24" s="206"/>
      <c r="AB24" s="206"/>
      <c r="AC24" s="206"/>
      <c r="AD24" s="206"/>
      <c r="AE24" s="206"/>
      <c r="AF24" s="206"/>
      <c r="AG24" s="206" t="s">
        <v>158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23"/>
      <c r="B25" s="224"/>
      <c r="C25" s="261" t="s">
        <v>184</v>
      </c>
      <c r="D25" s="257"/>
      <c r="E25" s="258">
        <v>11.7</v>
      </c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06"/>
      <c r="Z25" s="206"/>
      <c r="AA25" s="206"/>
      <c r="AB25" s="206"/>
      <c r="AC25" s="206"/>
      <c r="AD25" s="206"/>
      <c r="AE25" s="206"/>
      <c r="AF25" s="206"/>
      <c r="AG25" s="206" t="s">
        <v>163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23"/>
      <c r="B26" s="224"/>
      <c r="C26" s="261" t="s">
        <v>185</v>
      </c>
      <c r="D26" s="257"/>
      <c r="E26" s="258">
        <v>4.68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06"/>
      <c r="Z26" s="206"/>
      <c r="AA26" s="206"/>
      <c r="AB26" s="206"/>
      <c r="AC26" s="206"/>
      <c r="AD26" s="206"/>
      <c r="AE26" s="206"/>
      <c r="AF26" s="206"/>
      <c r="AG26" s="206" t="s">
        <v>163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34">
        <v>7</v>
      </c>
      <c r="B27" s="235" t="s">
        <v>186</v>
      </c>
      <c r="C27" s="249" t="s">
        <v>187</v>
      </c>
      <c r="D27" s="236" t="s">
        <v>161</v>
      </c>
      <c r="E27" s="237">
        <v>7.68</v>
      </c>
      <c r="F27" s="238"/>
      <c r="G27" s="239">
        <f>ROUND(E27*F27,2)</f>
        <v>0</v>
      </c>
      <c r="H27" s="226">
        <v>46.97</v>
      </c>
      <c r="I27" s="225">
        <f>ROUND(E27*H27,2)</f>
        <v>360.73</v>
      </c>
      <c r="J27" s="226">
        <v>405.53</v>
      </c>
      <c r="K27" s="225">
        <f>ROUND(E27*J27,2)</f>
        <v>3114.47</v>
      </c>
      <c r="L27" s="225">
        <v>15</v>
      </c>
      <c r="M27" s="225">
        <f>G27*(1+L27/100)</f>
        <v>0</v>
      </c>
      <c r="N27" s="225">
        <v>4.7660000000000001E-2</v>
      </c>
      <c r="O27" s="225">
        <f>ROUND(E27*N27,2)</f>
        <v>0.37</v>
      </c>
      <c r="P27" s="225">
        <v>0</v>
      </c>
      <c r="Q27" s="225">
        <f>ROUND(E27*P27,2)</f>
        <v>0</v>
      </c>
      <c r="R27" s="225"/>
      <c r="S27" s="225" t="s">
        <v>156</v>
      </c>
      <c r="T27" s="225" t="s">
        <v>156</v>
      </c>
      <c r="U27" s="225">
        <v>0.84</v>
      </c>
      <c r="V27" s="225">
        <f>ROUND(E27*U27,2)</f>
        <v>6.45</v>
      </c>
      <c r="W27" s="225"/>
      <c r="X27" s="225" t="s">
        <v>157</v>
      </c>
      <c r="Y27" s="206"/>
      <c r="Z27" s="206"/>
      <c r="AA27" s="206"/>
      <c r="AB27" s="206"/>
      <c r="AC27" s="206"/>
      <c r="AD27" s="206"/>
      <c r="AE27" s="206"/>
      <c r="AF27" s="206"/>
      <c r="AG27" s="206" t="s">
        <v>158</v>
      </c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23"/>
      <c r="B28" s="224"/>
      <c r="C28" s="261" t="s">
        <v>188</v>
      </c>
      <c r="D28" s="257"/>
      <c r="E28" s="258">
        <v>7.5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06"/>
      <c r="Z28" s="206"/>
      <c r="AA28" s="206"/>
      <c r="AB28" s="206"/>
      <c r="AC28" s="206"/>
      <c r="AD28" s="206"/>
      <c r="AE28" s="206"/>
      <c r="AF28" s="206"/>
      <c r="AG28" s="206" t="s">
        <v>163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61" t="s">
        <v>189</v>
      </c>
      <c r="D29" s="257"/>
      <c r="E29" s="258">
        <v>-0.9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06"/>
      <c r="Z29" s="206"/>
      <c r="AA29" s="206"/>
      <c r="AB29" s="206"/>
      <c r="AC29" s="206"/>
      <c r="AD29" s="206"/>
      <c r="AE29" s="206"/>
      <c r="AF29" s="206"/>
      <c r="AG29" s="206" t="s">
        <v>163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23"/>
      <c r="B30" s="224"/>
      <c r="C30" s="261" t="s">
        <v>190</v>
      </c>
      <c r="D30" s="257"/>
      <c r="E30" s="258">
        <v>1.08</v>
      </c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06"/>
      <c r="Z30" s="206"/>
      <c r="AA30" s="206"/>
      <c r="AB30" s="206"/>
      <c r="AC30" s="206"/>
      <c r="AD30" s="206"/>
      <c r="AE30" s="206"/>
      <c r="AF30" s="206"/>
      <c r="AG30" s="206" t="s">
        <v>163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34">
        <v>8</v>
      </c>
      <c r="B31" s="235" t="s">
        <v>191</v>
      </c>
      <c r="C31" s="249" t="s">
        <v>192</v>
      </c>
      <c r="D31" s="236" t="s">
        <v>161</v>
      </c>
      <c r="E31" s="237">
        <v>124.58</v>
      </c>
      <c r="F31" s="238"/>
      <c r="G31" s="239">
        <f>ROUND(E31*F31,2)</f>
        <v>0</v>
      </c>
      <c r="H31" s="226">
        <v>5.25</v>
      </c>
      <c r="I31" s="225">
        <f>ROUND(E31*H31,2)</f>
        <v>654.04999999999995</v>
      </c>
      <c r="J31" s="226">
        <v>87.05</v>
      </c>
      <c r="K31" s="225">
        <f>ROUND(E31*J31,2)</f>
        <v>10844.69</v>
      </c>
      <c r="L31" s="225">
        <v>15</v>
      </c>
      <c r="M31" s="225">
        <f>G31*(1+L31/100)</f>
        <v>0</v>
      </c>
      <c r="N31" s="225">
        <v>5.4299999999999999E-3</v>
      </c>
      <c r="O31" s="225">
        <f>ROUND(E31*N31,2)</f>
        <v>0.68</v>
      </c>
      <c r="P31" s="225">
        <v>0</v>
      </c>
      <c r="Q31" s="225">
        <f>ROUND(E31*P31,2)</f>
        <v>0</v>
      </c>
      <c r="R31" s="225"/>
      <c r="S31" s="225" t="s">
        <v>156</v>
      </c>
      <c r="T31" s="225" t="s">
        <v>156</v>
      </c>
      <c r="U31" s="225">
        <v>0.16941999999999999</v>
      </c>
      <c r="V31" s="225">
        <f>ROUND(E31*U31,2)</f>
        <v>21.11</v>
      </c>
      <c r="W31" s="225"/>
      <c r="X31" s="225" t="s">
        <v>157</v>
      </c>
      <c r="Y31" s="206"/>
      <c r="Z31" s="206"/>
      <c r="AA31" s="206"/>
      <c r="AB31" s="206"/>
      <c r="AC31" s="206"/>
      <c r="AD31" s="206"/>
      <c r="AE31" s="206"/>
      <c r="AF31" s="206"/>
      <c r="AG31" s="206" t="s">
        <v>158</v>
      </c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61" t="s">
        <v>193</v>
      </c>
      <c r="D32" s="257"/>
      <c r="E32" s="258">
        <v>41.6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06"/>
      <c r="Z32" s="206"/>
      <c r="AA32" s="206"/>
      <c r="AB32" s="206"/>
      <c r="AC32" s="206"/>
      <c r="AD32" s="206"/>
      <c r="AE32" s="206"/>
      <c r="AF32" s="206"/>
      <c r="AG32" s="206" t="s">
        <v>163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61" t="s">
        <v>194</v>
      </c>
      <c r="D33" s="257"/>
      <c r="E33" s="258">
        <v>-4.8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163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61" t="s">
        <v>195</v>
      </c>
      <c r="D34" s="257"/>
      <c r="E34" s="258">
        <v>-3.6</v>
      </c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06"/>
      <c r="Z34" s="206"/>
      <c r="AA34" s="206"/>
      <c r="AB34" s="206"/>
      <c r="AC34" s="206"/>
      <c r="AD34" s="206"/>
      <c r="AE34" s="206"/>
      <c r="AF34" s="206"/>
      <c r="AG34" s="206" t="s">
        <v>163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61" t="s">
        <v>196</v>
      </c>
      <c r="D35" s="257"/>
      <c r="E35" s="258">
        <v>10.4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06"/>
      <c r="Z35" s="206"/>
      <c r="AA35" s="206"/>
      <c r="AB35" s="206"/>
      <c r="AC35" s="206"/>
      <c r="AD35" s="206"/>
      <c r="AE35" s="206"/>
      <c r="AF35" s="206"/>
      <c r="AG35" s="206" t="s">
        <v>163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23"/>
      <c r="B36" s="224"/>
      <c r="C36" s="261" t="s">
        <v>197</v>
      </c>
      <c r="D36" s="257"/>
      <c r="E36" s="258">
        <v>-1.2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06"/>
      <c r="Z36" s="206"/>
      <c r="AA36" s="206"/>
      <c r="AB36" s="206"/>
      <c r="AC36" s="206"/>
      <c r="AD36" s="206"/>
      <c r="AE36" s="206"/>
      <c r="AF36" s="206"/>
      <c r="AG36" s="206" t="s">
        <v>163</v>
      </c>
      <c r="AH36" s="206">
        <v>0</v>
      </c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23"/>
      <c r="B37" s="224"/>
      <c r="C37" s="261" t="s">
        <v>198</v>
      </c>
      <c r="D37" s="257"/>
      <c r="E37" s="258">
        <v>5.5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06"/>
      <c r="Z37" s="206"/>
      <c r="AA37" s="206"/>
      <c r="AB37" s="206"/>
      <c r="AC37" s="206"/>
      <c r="AD37" s="206"/>
      <c r="AE37" s="206"/>
      <c r="AF37" s="206"/>
      <c r="AG37" s="206" t="s">
        <v>163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23"/>
      <c r="B38" s="224"/>
      <c r="C38" s="261" t="s">
        <v>199</v>
      </c>
      <c r="D38" s="257"/>
      <c r="E38" s="258">
        <v>-0.42</v>
      </c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06"/>
      <c r="Z38" s="206"/>
      <c r="AA38" s="206"/>
      <c r="AB38" s="206"/>
      <c r="AC38" s="206"/>
      <c r="AD38" s="206"/>
      <c r="AE38" s="206"/>
      <c r="AF38" s="206"/>
      <c r="AG38" s="206" t="s">
        <v>163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23"/>
      <c r="B39" s="224"/>
      <c r="C39" s="261" t="s">
        <v>200</v>
      </c>
      <c r="D39" s="257"/>
      <c r="E39" s="258">
        <v>5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06"/>
      <c r="Z39" s="206"/>
      <c r="AA39" s="206"/>
      <c r="AB39" s="206"/>
      <c r="AC39" s="206"/>
      <c r="AD39" s="206"/>
      <c r="AE39" s="206"/>
      <c r="AF39" s="206"/>
      <c r="AG39" s="206" t="s">
        <v>163</v>
      </c>
      <c r="AH39" s="206">
        <v>0</v>
      </c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23"/>
      <c r="B40" s="224"/>
      <c r="C40" s="261" t="s">
        <v>201</v>
      </c>
      <c r="D40" s="257"/>
      <c r="E40" s="258">
        <v>41.34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06"/>
      <c r="Z40" s="206"/>
      <c r="AA40" s="206"/>
      <c r="AB40" s="206"/>
      <c r="AC40" s="206"/>
      <c r="AD40" s="206"/>
      <c r="AE40" s="206"/>
      <c r="AF40" s="206"/>
      <c r="AG40" s="206" t="s">
        <v>163</v>
      </c>
      <c r="AH40" s="206">
        <v>0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23"/>
      <c r="B41" s="224"/>
      <c r="C41" s="261" t="s">
        <v>202</v>
      </c>
      <c r="D41" s="257"/>
      <c r="E41" s="258">
        <v>-1.6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06"/>
      <c r="Z41" s="206"/>
      <c r="AA41" s="206"/>
      <c r="AB41" s="206"/>
      <c r="AC41" s="206"/>
      <c r="AD41" s="206"/>
      <c r="AE41" s="206"/>
      <c r="AF41" s="206"/>
      <c r="AG41" s="206" t="s">
        <v>163</v>
      </c>
      <c r="AH41" s="206">
        <v>0</v>
      </c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23"/>
      <c r="B42" s="224"/>
      <c r="C42" s="261" t="s">
        <v>203</v>
      </c>
      <c r="D42" s="257"/>
      <c r="E42" s="258">
        <v>35.880000000000003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06"/>
      <c r="Z42" s="206"/>
      <c r="AA42" s="206"/>
      <c r="AB42" s="206"/>
      <c r="AC42" s="206"/>
      <c r="AD42" s="206"/>
      <c r="AE42" s="206"/>
      <c r="AF42" s="206"/>
      <c r="AG42" s="206" t="s">
        <v>163</v>
      </c>
      <c r="AH42" s="206">
        <v>0</v>
      </c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23"/>
      <c r="B43" s="224"/>
      <c r="C43" s="261" t="s">
        <v>202</v>
      </c>
      <c r="D43" s="257"/>
      <c r="E43" s="258">
        <v>-1.6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06"/>
      <c r="Z43" s="206"/>
      <c r="AA43" s="206"/>
      <c r="AB43" s="206"/>
      <c r="AC43" s="206"/>
      <c r="AD43" s="206"/>
      <c r="AE43" s="206"/>
      <c r="AF43" s="206"/>
      <c r="AG43" s="206" t="s">
        <v>163</v>
      </c>
      <c r="AH43" s="206">
        <v>0</v>
      </c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61" t="s">
        <v>204</v>
      </c>
      <c r="D44" s="257"/>
      <c r="E44" s="258">
        <v>-1.92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06"/>
      <c r="Z44" s="206"/>
      <c r="AA44" s="206"/>
      <c r="AB44" s="206"/>
      <c r="AC44" s="206"/>
      <c r="AD44" s="206"/>
      <c r="AE44" s="206"/>
      <c r="AF44" s="206"/>
      <c r="AG44" s="206" t="s">
        <v>163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34">
        <v>9</v>
      </c>
      <c r="B45" s="235" t="s">
        <v>205</v>
      </c>
      <c r="C45" s="249" t="s">
        <v>206</v>
      </c>
      <c r="D45" s="236" t="s">
        <v>161</v>
      </c>
      <c r="E45" s="237">
        <v>0.86</v>
      </c>
      <c r="F45" s="238"/>
      <c r="G45" s="239">
        <f>ROUND(E45*F45,2)</f>
        <v>0</v>
      </c>
      <c r="H45" s="226">
        <v>143.11000000000001</v>
      </c>
      <c r="I45" s="225">
        <f>ROUND(E45*H45,2)</f>
        <v>123.07</v>
      </c>
      <c r="J45" s="226">
        <v>902.89</v>
      </c>
      <c r="K45" s="225">
        <f>ROUND(E45*J45,2)</f>
        <v>776.49</v>
      </c>
      <c r="L45" s="225">
        <v>15</v>
      </c>
      <c r="M45" s="225">
        <f>G45*(1+L45/100)</f>
        <v>0</v>
      </c>
      <c r="N45" s="225">
        <v>5.8500000000000003E-2</v>
      </c>
      <c r="O45" s="225">
        <f>ROUND(E45*N45,2)</f>
        <v>0.05</v>
      </c>
      <c r="P45" s="225">
        <v>0</v>
      </c>
      <c r="Q45" s="225">
        <f>ROUND(E45*P45,2)</f>
        <v>0</v>
      </c>
      <c r="R45" s="225"/>
      <c r="S45" s="225" t="s">
        <v>156</v>
      </c>
      <c r="T45" s="225" t="s">
        <v>132</v>
      </c>
      <c r="U45" s="225">
        <v>1.86904</v>
      </c>
      <c r="V45" s="225">
        <f>ROUND(E45*U45,2)</f>
        <v>1.61</v>
      </c>
      <c r="W45" s="225"/>
      <c r="X45" s="225" t="s">
        <v>157</v>
      </c>
      <c r="Y45" s="206"/>
      <c r="Z45" s="206"/>
      <c r="AA45" s="206"/>
      <c r="AB45" s="206"/>
      <c r="AC45" s="206"/>
      <c r="AD45" s="206"/>
      <c r="AE45" s="206"/>
      <c r="AF45" s="206"/>
      <c r="AG45" s="206" t="s">
        <v>158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23"/>
      <c r="B46" s="224"/>
      <c r="C46" s="261" t="s">
        <v>207</v>
      </c>
      <c r="D46" s="257"/>
      <c r="E46" s="258">
        <v>0.56000000000000005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06"/>
      <c r="Z46" s="206"/>
      <c r="AA46" s="206"/>
      <c r="AB46" s="206"/>
      <c r="AC46" s="206"/>
      <c r="AD46" s="206"/>
      <c r="AE46" s="206"/>
      <c r="AF46" s="206"/>
      <c r="AG46" s="206" t="s">
        <v>163</v>
      </c>
      <c r="AH46" s="206">
        <v>0</v>
      </c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61" t="s">
        <v>208</v>
      </c>
      <c r="D47" s="257"/>
      <c r="E47" s="258">
        <v>0.3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06"/>
      <c r="Z47" s="206"/>
      <c r="AA47" s="206"/>
      <c r="AB47" s="206"/>
      <c r="AC47" s="206"/>
      <c r="AD47" s="206"/>
      <c r="AE47" s="206"/>
      <c r="AF47" s="206"/>
      <c r="AG47" s="206" t="s">
        <v>163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34">
        <v>10</v>
      </c>
      <c r="B48" s="235" t="s">
        <v>209</v>
      </c>
      <c r="C48" s="249" t="s">
        <v>210</v>
      </c>
      <c r="D48" s="236" t="s">
        <v>161</v>
      </c>
      <c r="E48" s="237">
        <v>21.9</v>
      </c>
      <c r="F48" s="238"/>
      <c r="G48" s="239">
        <f>ROUND(E48*F48,2)</f>
        <v>0</v>
      </c>
      <c r="H48" s="226">
        <v>51.96</v>
      </c>
      <c r="I48" s="225">
        <f>ROUND(E48*H48,2)</f>
        <v>1137.92</v>
      </c>
      <c r="J48" s="226">
        <v>292.54000000000002</v>
      </c>
      <c r="K48" s="225">
        <f>ROUND(E48*J48,2)</f>
        <v>6406.63</v>
      </c>
      <c r="L48" s="225">
        <v>15</v>
      </c>
      <c r="M48" s="225">
        <f>G48*(1+L48/100)</f>
        <v>0</v>
      </c>
      <c r="N48" s="225">
        <v>4.5580000000000002E-2</v>
      </c>
      <c r="O48" s="225">
        <f>ROUND(E48*N48,2)</f>
        <v>1</v>
      </c>
      <c r="P48" s="225">
        <v>0</v>
      </c>
      <c r="Q48" s="225">
        <f>ROUND(E48*P48,2)</f>
        <v>0</v>
      </c>
      <c r="R48" s="225"/>
      <c r="S48" s="225" t="s">
        <v>156</v>
      </c>
      <c r="T48" s="225" t="s">
        <v>156</v>
      </c>
      <c r="U48" s="225">
        <v>0.60799999999999998</v>
      </c>
      <c r="V48" s="225">
        <f>ROUND(E48*U48,2)</f>
        <v>13.32</v>
      </c>
      <c r="W48" s="225"/>
      <c r="X48" s="225" t="s">
        <v>157</v>
      </c>
      <c r="Y48" s="206"/>
      <c r="Z48" s="206"/>
      <c r="AA48" s="206"/>
      <c r="AB48" s="206"/>
      <c r="AC48" s="206"/>
      <c r="AD48" s="206"/>
      <c r="AE48" s="206"/>
      <c r="AF48" s="206"/>
      <c r="AG48" s="206" t="s">
        <v>158</v>
      </c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23"/>
      <c r="B49" s="224"/>
      <c r="C49" s="261" t="s">
        <v>211</v>
      </c>
      <c r="D49" s="257"/>
      <c r="E49" s="258">
        <v>21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06"/>
      <c r="Z49" s="206"/>
      <c r="AA49" s="206"/>
      <c r="AB49" s="206"/>
      <c r="AC49" s="206"/>
      <c r="AD49" s="206"/>
      <c r="AE49" s="206"/>
      <c r="AF49" s="206"/>
      <c r="AG49" s="206" t="s">
        <v>163</v>
      </c>
      <c r="AH49" s="206">
        <v>0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23"/>
      <c r="B50" s="224"/>
      <c r="C50" s="261" t="s">
        <v>197</v>
      </c>
      <c r="D50" s="257"/>
      <c r="E50" s="258">
        <v>-1.2</v>
      </c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06"/>
      <c r="Z50" s="206"/>
      <c r="AA50" s="206"/>
      <c r="AB50" s="206"/>
      <c r="AC50" s="206"/>
      <c r="AD50" s="206"/>
      <c r="AE50" s="206"/>
      <c r="AF50" s="206"/>
      <c r="AG50" s="206" t="s">
        <v>163</v>
      </c>
      <c r="AH50" s="206">
        <v>0</v>
      </c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61" t="s">
        <v>212</v>
      </c>
      <c r="D51" s="257"/>
      <c r="E51" s="258">
        <v>2.1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06"/>
      <c r="Z51" s="206"/>
      <c r="AA51" s="206"/>
      <c r="AB51" s="206"/>
      <c r="AC51" s="206"/>
      <c r="AD51" s="206"/>
      <c r="AE51" s="206"/>
      <c r="AF51" s="206"/>
      <c r="AG51" s="206" t="s">
        <v>163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34">
        <v>11</v>
      </c>
      <c r="B52" s="235" t="s">
        <v>213</v>
      </c>
      <c r="C52" s="249" t="s">
        <v>214</v>
      </c>
      <c r="D52" s="236" t="s">
        <v>161</v>
      </c>
      <c r="E52" s="237">
        <v>29.58</v>
      </c>
      <c r="F52" s="238"/>
      <c r="G52" s="239">
        <f>ROUND(E52*F52,2)</f>
        <v>0</v>
      </c>
      <c r="H52" s="226">
        <v>41.83</v>
      </c>
      <c r="I52" s="225">
        <f>ROUND(E52*H52,2)</f>
        <v>1237.33</v>
      </c>
      <c r="J52" s="226">
        <v>41.37</v>
      </c>
      <c r="K52" s="225">
        <f>ROUND(E52*J52,2)</f>
        <v>1223.72</v>
      </c>
      <c r="L52" s="225">
        <v>15</v>
      </c>
      <c r="M52" s="225">
        <f>G52*(1+L52/100)</f>
        <v>0</v>
      </c>
      <c r="N52" s="225">
        <v>2.5999999999999998E-4</v>
      </c>
      <c r="O52" s="225">
        <f>ROUND(E52*N52,2)</f>
        <v>0.01</v>
      </c>
      <c r="P52" s="225">
        <v>0</v>
      </c>
      <c r="Q52" s="225">
        <f>ROUND(E52*P52,2)</f>
        <v>0</v>
      </c>
      <c r="R52" s="225"/>
      <c r="S52" s="225" t="s">
        <v>156</v>
      </c>
      <c r="T52" s="225" t="s">
        <v>156</v>
      </c>
      <c r="U52" s="225">
        <v>0.09</v>
      </c>
      <c r="V52" s="225">
        <f>ROUND(E52*U52,2)</f>
        <v>2.66</v>
      </c>
      <c r="W52" s="225"/>
      <c r="X52" s="225" t="s">
        <v>157</v>
      </c>
      <c r="Y52" s="206"/>
      <c r="Z52" s="206"/>
      <c r="AA52" s="206"/>
      <c r="AB52" s="206"/>
      <c r="AC52" s="206"/>
      <c r="AD52" s="206"/>
      <c r="AE52" s="206"/>
      <c r="AF52" s="206"/>
      <c r="AG52" s="206" t="s">
        <v>158</v>
      </c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23"/>
      <c r="B53" s="224"/>
      <c r="C53" s="261" t="s">
        <v>215</v>
      </c>
      <c r="D53" s="257"/>
      <c r="E53" s="258">
        <v>7.68</v>
      </c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06"/>
      <c r="Z53" s="206"/>
      <c r="AA53" s="206"/>
      <c r="AB53" s="206"/>
      <c r="AC53" s="206"/>
      <c r="AD53" s="206"/>
      <c r="AE53" s="206"/>
      <c r="AF53" s="206"/>
      <c r="AG53" s="206" t="s">
        <v>163</v>
      </c>
      <c r="AH53" s="206">
        <v>0</v>
      </c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23"/>
      <c r="B54" s="224"/>
      <c r="C54" s="261" t="s">
        <v>216</v>
      </c>
      <c r="D54" s="257"/>
      <c r="E54" s="258">
        <v>21.9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06"/>
      <c r="Z54" s="206"/>
      <c r="AA54" s="206"/>
      <c r="AB54" s="206"/>
      <c r="AC54" s="206"/>
      <c r="AD54" s="206"/>
      <c r="AE54" s="206"/>
      <c r="AF54" s="206"/>
      <c r="AG54" s="206" t="s">
        <v>163</v>
      </c>
      <c r="AH54" s="206">
        <v>0</v>
      </c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ht="20.399999999999999" outlineLevel="1" x14ac:dyDescent="0.25">
      <c r="A55" s="240">
        <v>12</v>
      </c>
      <c r="B55" s="241" t="s">
        <v>217</v>
      </c>
      <c r="C55" s="248" t="s">
        <v>218</v>
      </c>
      <c r="D55" s="242" t="s">
        <v>219</v>
      </c>
      <c r="E55" s="243">
        <v>30</v>
      </c>
      <c r="F55" s="244"/>
      <c r="G55" s="245">
        <f>ROUND(E55*F55,2)</f>
        <v>0</v>
      </c>
      <c r="H55" s="226">
        <v>0</v>
      </c>
      <c r="I55" s="225">
        <f>ROUND(E55*H55,2)</f>
        <v>0</v>
      </c>
      <c r="J55" s="226">
        <v>65</v>
      </c>
      <c r="K55" s="225">
        <f>ROUND(E55*J55,2)</f>
        <v>1950</v>
      </c>
      <c r="L55" s="225">
        <v>15</v>
      </c>
      <c r="M55" s="225">
        <f>G55*(1+L55/100)</f>
        <v>0</v>
      </c>
      <c r="N55" s="225">
        <v>0</v>
      </c>
      <c r="O55" s="225">
        <f>ROUND(E55*N55,2)</f>
        <v>0</v>
      </c>
      <c r="P55" s="225">
        <v>0</v>
      </c>
      <c r="Q55" s="225">
        <f>ROUND(E55*P55,2)</f>
        <v>0</v>
      </c>
      <c r="R55" s="225"/>
      <c r="S55" s="225" t="s">
        <v>131</v>
      </c>
      <c r="T55" s="225" t="s">
        <v>132</v>
      </c>
      <c r="U55" s="225">
        <v>9.4E-2</v>
      </c>
      <c r="V55" s="225">
        <f>ROUND(E55*U55,2)</f>
        <v>2.82</v>
      </c>
      <c r="W55" s="225"/>
      <c r="X55" s="225" t="s">
        <v>157</v>
      </c>
      <c r="Y55" s="206"/>
      <c r="Z55" s="206"/>
      <c r="AA55" s="206"/>
      <c r="AB55" s="206"/>
      <c r="AC55" s="206"/>
      <c r="AD55" s="206"/>
      <c r="AE55" s="206"/>
      <c r="AF55" s="206"/>
      <c r="AG55" s="206" t="s">
        <v>158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x14ac:dyDescent="0.25">
      <c r="A56" s="228" t="s">
        <v>126</v>
      </c>
      <c r="B56" s="229" t="s">
        <v>60</v>
      </c>
      <c r="C56" s="247" t="s">
        <v>61</v>
      </c>
      <c r="D56" s="230"/>
      <c r="E56" s="231"/>
      <c r="F56" s="232"/>
      <c r="G56" s="233">
        <f>SUMIF(AG57:AG77,"&lt;&gt;NOR",G57:G77)</f>
        <v>0</v>
      </c>
      <c r="H56" s="227"/>
      <c r="I56" s="227">
        <f>SUM(I57:I77)</f>
        <v>12516.57</v>
      </c>
      <c r="J56" s="227"/>
      <c r="K56" s="227">
        <f>SUM(K57:K77)</f>
        <v>8513.74</v>
      </c>
      <c r="L56" s="227"/>
      <c r="M56" s="227">
        <f>SUM(M57:M77)</f>
        <v>0</v>
      </c>
      <c r="N56" s="227"/>
      <c r="O56" s="227">
        <f>SUM(O57:O77)</f>
        <v>0.84</v>
      </c>
      <c r="P56" s="227"/>
      <c r="Q56" s="227">
        <f>SUM(Q57:Q77)</f>
        <v>0</v>
      </c>
      <c r="R56" s="227"/>
      <c r="S56" s="227"/>
      <c r="T56" s="227"/>
      <c r="U56" s="227"/>
      <c r="V56" s="227">
        <f>SUM(V57:V77)</f>
        <v>22.08</v>
      </c>
      <c r="W56" s="227"/>
      <c r="X56" s="227"/>
      <c r="AG56" t="s">
        <v>127</v>
      </c>
    </row>
    <row r="57" spans="1:60" outlineLevel="1" x14ac:dyDescent="0.25">
      <c r="A57" s="234">
        <v>13</v>
      </c>
      <c r="B57" s="235" t="s">
        <v>213</v>
      </c>
      <c r="C57" s="249" t="s">
        <v>214</v>
      </c>
      <c r="D57" s="236" t="s">
        <v>161</v>
      </c>
      <c r="E57" s="237">
        <v>46.19</v>
      </c>
      <c r="F57" s="238"/>
      <c r="G57" s="239">
        <f>ROUND(E57*F57,2)</f>
        <v>0</v>
      </c>
      <c r="H57" s="226">
        <v>40.32</v>
      </c>
      <c r="I57" s="225">
        <f>ROUND(E57*H57,2)</f>
        <v>1862.38</v>
      </c>
      <c r="J57" s="226">
        <v>42.88</v>
      </c>
      <c r="K57" s="225">
        <f>ROUND(E57*J57,2)</f>
        <v>1980.63</v>
      </c>
      <c r="L57" s="225">
        <v>15</v>
      </c>
      <c r="M57" s="225">
        <f>G57*(1+L57/100)</f>
        <v>0</v>
      </c>
      <c r="N57" s="225">
        <v>2.5999999999999998E-4</v>
      </c>
      <c r="O57" s="225">
        <f>ROUND(E57*N57,2)</f>
        <v>0.01</v>
      </c>
      <c r="P57" s="225">
        <v>0</v>
      </c>
      <c r="Q57" s="225">
        <f>ROUND(E57*P57,2)</f>
        <v>0</v>
      </c>
      <c r="R57" s="225"/>
      <c r="S57" s="225" t="s">
        <v>156</v>
      </c>
      <c r="T57" s="225" t="s">
        <v>132</v>
      </c>
      <c r="U57" s="225">
        <v>0.09</v>
      </c>
      <c r="V57" s="225">
        <f>ROUND(E57*U57,2)</f>
        <v>4.16</v>
      </c>
      <c r="W57" s="225"/>
      <c r="X57" s="225" t="s">
        <v>157</v>
      </c>
      <c r="Y57" s="206"/>
      <c r="Z57" s="206"/>
      <c r="AA57" s="206"/>
      <c r="AB57" s="206"/>
      <c r="AC57" s="206"/>
      <c r="AD57" s="206"/>
      <c r="AE57" s="206"/>
      <c r="AF57" s="206"/>
      <c r="AG57" s="206" t="s">
        <v>158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23"/>
      <c r="B58" s="224"/>
      <c r="C58" s="261" t="s">
        <v>176</v>
      </c>
      <c r="D58" s="257"/>
      <c r="E58" s="258">
        <v>9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06"/>
      <c r="Z58" s="206"/>
      <c r="AA58" s="206"/>
      <c r="AB58" s="206"/>
      <c r="AC58" s="206"/>
      <c r="AD58" s="206"/>
      <c r="AE58" s="206"/>
      <c r="AF58" s="206"/>
      <c r="AG58" s="206" t="s">
        <v>163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23"/>
      <c r="B59" s="224"/>
      <c r="C59" s="261" t="s">
        <v>177</v>
      </c>
      <c r="D59" s="257"/>
      <c r="E59" s="258">
        <v>0.99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06"/>
      <c r="Z59" s="206"/>
      <c r="AA59" s="206"/>
      <c r="AB59" s="206"/>
      <c r="AC59" s="206"/>
      <c r="AD59" s="206"/>
      <c r="AE59" s="206"/>
      <c r="AF59" s="206"/>
      <c r="AG59" s="206" t="s">
        <v>163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23"/>
      <c r="B60" s="224"/>
      <c r="C60" s="261" t="s">
        <v>178</v>
      </c>
      <c r="D60" s="257"/>
      <c r="E60" s="258">
        <v>1.44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06"/>
      <c r="Z60" s="206"/>
      <c r="AA60" s="206"/>
      <c r="AB60" s="206"/>
      <c r="AC60" s="206"/>
      <c r="AD60" s="206"/>
      <c r="AE60" s="206"/>
      <c r="AF60" s="206"/>
      <c r="AG60" s="206" t="s">
        <v>163</v>
      </c>
      <c r="AH60" s="206">
        <v>0</v>
      </c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23"/>
      <c r="B61" s="224"/>
      <c r="C61" s="261" t="s">
        <v>179</v>
      </c>
      <c r="D61" s="257"/>
      <c r="E61" s="258">
        <v>5.46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06"/>
      <c r="Z61" s="206"/>
      <c r="AA61" s="206"/>
      <c r="AB61" s="206"/>
      <c r="AC61" s="206"/>
      <c r="AD61" s="206"/>
      <c r="AE61" s="206"/>
      <c r="AF61" s="206"/>
      <c r="AG61" s="206" t="s">
        <v>163</v>
      </c>
      <c r="AH61" s="206">
        <v>0</v>
      </c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23"/>
      <c r="B62" s="224"/>
      <c r="C62" s="261" t="s">
        <v>180</v>
      </c>
      <c r="D62" s="257"/>
      <c r="E62" s="258">
        <v>18.72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06"/>
      <c r="Z62" s="206"/>
      <c r="AA62" s="206"/>
      <c r="AB62" s="206"/>
      <c r="AC62" s="206"/>
      <c r="AD62" s="206"/>
      <c r="AE62" s="206"/>
      <c r="AF62" s="206"/>
      <c r="AG62" s="206" t="s">
        <v>163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23"/>
      <c r="B63" s="224"/>
      <c r="C63" s="261" t="s">
        <v>181</v>
      </c>
      <c r="D63" s="257"/>
      <c r="E63" s="258">
        <v>10.58</v>
      </c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06"/>
      <c r="Z63" s="206"/>
      <c r="AA63" s="206"/>
      <c r="AB63" s="206"/>
      <c r="AC63" s="206"/>
      <c r="AD63" s="206"/>
      <c r="AE63" s="206"/>
      <c r="AF63" s="206"/>
      <c r="AG63" s="206" t="s">
        <v>163</v>
      </c>
      <c r="AH63" s="206">
        <v>0</v>
      </c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34">
        <v>14</v>
      </c>
      <c r="B64" s="235" t="s">
        <v>220</v>
      </c>
      <c r="C64" s="249" t="s">
        <v>221</v>
      </c>
      <c r="D64" s="236" t="s">
        <v>161</v>
      </c>
      <c r="E64" s="237">
        <v>46.19</v>
      </c>
      <c r="F64" s="238"/>
      <c r="G64" s="239">
        <f>ROUND(E64*F64,2)</f>
        <v>0</v>
      </c>
      <c r="H64" s="226">
        <v>230.66</v>
      </c>
      <c r="I64" s="225">
        <f>ROUND(E64*H64,2)</f>
        <v>10654.19</v>
      </c>
      <c r="J64" s="226">
        <v>134.34</v>
      </c>
      <c r="K64" s="225">
        <f>ROUND(E64*J64,2)</f>
        <v>6205.16</v>
      </c>
      <c r="L64" s="225">
        <v>15</v>
      </c>
      <c r="M64" s="225">
        <f>G64*(1+L64/100)</f>
        <v>0</v>
      </c>
      <c r="N64" s="225">
        <v>1.806E-2</v>
      </c>
      <c r="O64" s="225">
        <f>ROUND(E64*N64,2)</f>
        <v>0.83</v>
      </c>
      <c r="P64" s="225">
        <v>0</v>
      </c>
      <c r="Q64" s="225">
        <f>ROUND(E64*P64,2)</f>
        <v>0</v>
      </c>
      <c r="R64" s="225"/>
      <c r="S64" s="225" t="s">
        <v>156</v>
      </c>
      <c r="T64" s="225" t="s">
        <v>132</v>
      </c>
      <c r="U64" s="225">
        <v>0.372</v>
      </c>
      <c r="V64" s="225">
        <f>ROUND(E64*U64,2)</f>
        <v>17.18</v>
      </c>
      <c r="W64" s="225"/>
      <c r="X64" s="225" t="s">
        <v>157</v>
      </c>
      <c r="Y64" s="206"/>
      <c r="Z64" s="206"/>
      <c r="AA64" s="206"/>
      <c r="AB64" s="206"/>
      <c r="AC64" s="206"/>
      <c r="AD64" s="206"/>
      <c r="AE64" s="206"/>
      <c r="AF64" s="206"/>
      <c r="AG64" s="206" t="s">
        <v>158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23"/>
      <c r="B65" s="224"/>
      <c r="C65" s="261" t="s">
        <v>176</v>
      </c>
      <c r="D65" s="257"/>
      <c r="E65" s="258">
        <v>9</v>
      </c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06"/>
      <c r="Z65" s="206"/>
      <c r="AA65" s="206"/>
      <c r="AB65" s="206"/>
      <c r="AC65" s="206"/>
      <c r="AD65" s="206"/>
      <c r="AE65" s="206"/>
      <c r="AF65" s="206"/>
      <c r="AG65" s="206" t="s">
        <v>163</v>
      </c>
      <c r="AH65" s="206">
        <v>0</v>
      </c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5">
      <c r="A66" s="223"/>
      <c r="B66" s="224"/>
      <c r="C66" s="261" t="s">
        <v>177</v>
      </c>
      <c r="D66" s="257"/>
      <c r="E66" s="258">
        <v>0.99</v>
      </c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06"/>
      <c r="Z66" s="206"/>
      <c r="AA66" s="206"/>
      <c r="AB66" s="206"/>
      <c r="AC66" s="206"/>
      <c r="AD66" s="206"/>
      <c r="AE66" s="206"/>
      <c r="AF66" s="206"/>
      <c r="AG66" s="206" t="s">
        <v>163</v>
      </c>
      <c r="AH66" s="206">
        <v>0</v>
      </c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23"/>
      <c r="B67" s="224"/>
      <c r="C67" s="261" t="s">
        <v>178</v>
      </c>
      <c r="D67" s="257"/>
      <c r="E67" s="258">
        <v>1.44</v>
      </c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06"/>
      <c r="Z67" s="206"/>
      <c r="AA67" s="206"/>
      <c r="AB67" s="206"/>
      <c r="AC67" s="206"/>
      <c r="AD67" s="206"/>
      <c r="AE67" s="206"/>
      <c r="AF67" s="206"/>
      <c r="AG67" s="206" t="s">
        <v>163</v>
      </c>
      <c r="AH67" s="206">
        <v>0</v>
      </c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5">
      <c r="A68" s="223"/>
      <c r="B68" s="224"/>
      <c r="C68" s="261" t="s">
        <v>179</v>
      </c>
      <c r="D68" s="257"/>
      <c r="E68" s="258">
        <v>5.46</v>
      </c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06"/>
      <c r="Z68" s="206"/>
      <c r="AA68" s="206"/>
      <c r="AB68" s="206"/>
      <c r="AC68" s="206"/>
      <c r="AD68" s="206"/>
      <c r="AE68" s="206"/>
      <c r="AF68" s="206"/>
      <c r="AG68" s="206" t="s">
        <v>163</v>
      </c>
      <c r="AH68" s="206">
        <v>0</v>
      </c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23"/>
      <c r="B69" s="224"/>
      <c r="C69" s="261" t="s">
        <v>180</v>
      </c>
      <c r="D69" s="257"/>
      <c r="E69" s="258">
        <v>18.72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06"/>
      <c r="Z69" s="206"/>
      <c r="AA69" s="206"/>
      <c r="AB69" s="206"/>
      <c r="AC69" s="206"/>
      <c r="AD69" s="206"/>
      <c r="AE69" s="206"/>
      <c r="AF69" s="206"/>
      <c r="AG69" s="206" t="s">
        <v>163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5">
      <c r="A70" s="223"/>
      <c r="B70" s="224"/>
      <c r="C70" s="261" t="s">
        <v>181</v>
      </c>
      <c r="D70" s="257"/>
      <c r="E70" s="258">
        <v>10.58</v>
      </c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06"/>
      <c r="Z70" s="206"/>
      <c r="AA70" s="206"/>
      <c r="AB70" s="206"/>
      <c r="AC70" s="206"/>
      <c r="AD70" s="206"/>
      <c r="AE70" s="206"/>
      <c r="AF70" s="206"/>
      <c r="AG70" s="206" t="s">
        <v>163</v>
      </c>
      <c r="AH70" s="206">
        <v>0</v>
      </c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34">
        <v>15</v>
      </c>
      <c r="B71" s="235" t="s">
        <v>222</v>
      </c>
      <c r="C71" s="249" t="s">
        <v>223</v>
      </c>
      <c r="D71" s="236" t="s">
        <v>161</v>
      </c>
      <c r="E71" s="237">
        <v>46.19</v>
      </c>
      <c r="F71" s="238"/>
      <c r="G71" s="239">
        <f>ROUND(E71*F71,2)</f>
        <v>0</v>
      </c>
      <c r="H71" s="226">
        <v>0</v>
      </c>
      <c r="I71" s="225">
        <f>ROUND(E71*H71,2)</f>
        <v>0</v>
      </c>
      <c r="J71" s="226">
        <v>7.1</v>
      </c>
      <c r="K71" s="225">
        <f>ROUND(E71*J71,2)</f>
        <v>327.95</v>
      </c>
      <c r="L71" s="225">
        <v>15</v>
      </c>
      <c r="M71" s="225">
        <f>G71*(1+L71/100)</f>
        <v>0</v>
      </c>
      <c r="N71" s="225">
        <v>0</v>
      </c>
      <c r="O71" s="225">
        <f>ROUND(E71*N71,2)</f>
        <v>0</v>
      </c>
      <c r="P71" s="225">
        <v>0</v>
      </c>
      <c r="Q71" s="225">
        <f>ROUND(E71*P71,2)</f>
        <v>0</v>
      </c>
      <c r="R71" s="225"/>
      <c r="S71" s="225" t="s">
        <v>131</v>
      </c>
      <c r="T71" s="225" t="s">
        <v>156</v>
      </c>
      <c r="U71" s="225">
        <v>1.6E-2</v>
      </c>
      <c r="V71" s="225">
        <f>ROUND(E71*U71,2)</f>
        <v>0.74</v>
      </c>
      <c r="W71" s="225"/>
      <c r="X71" s="225" t="s">
        <v>157</v>
      </c>
      <c r="Y71" s="206"/>
      <c r="Z71" s="206"/>
      <c r="AA71" s="206"/>
      <c r="AB71" s="206"/>
      <c r="AC71" s="206"/>
      <c r="AD71" s="206"/>
      <c r="AE71" s="206"/>
      <c r="AF71" s="206"/>
      <c r="AG71" s="206" t="s">
        <v>158</v>
      </c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5">
      <c r="A72" s="223"/>
      <c r="B72" s="224"/>
      <c r="C72" s="261" t="s">
        <v>176</v>
      </c>
      <c r="D72" s="257"/>
      <c r="E72" s="258">
        <v>9</v>
      </c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06"/>
      <c r="Z72" s="206"/>
      <c r="AA72" s="206"/>
      <c r="AB72" s="206"/>
      <c r="AC72" s="206"/>
      <c r="AD72" s="206"/>
      <c r="AE72" s="206"/>
      <c r="AF72" s="206"/>
      <c r="AG72" s="206" t="s">
        <v>163</v>
      </c>
      <c r="AH72" s="206">
        <v>0</v>
      </c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23"/>
      <c r="B73" s="224"/>
      <c r="C73" s="261" t="s">
        <v>177</v>
      </c>
      <c r="D73" s="257"/>
      <c r="E73" s="258">
        <v>0.99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06"/>
      <c r="Z73" s="206"/>
      <c r="AA73" s="206"/>
      <c r="AB73" s="206"/>
      <c r="AC73" s="206"/>
      <c r="AD73" s="206"/>
      <c r="AE73" s="206"/>
      <c r="AF73" s="206"/>
      <c r="AG73" s="206" t="s">
        <v>163</v>
      </c>
      <c r="AH73" s="206">
        <v>0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23"/>
      <c r="B74" s="224"/>
      <c r="C74" s="261" t="s">
        <v>178</v>
      </c>
      <c r="D74" s="257"/>
      <c r="E74" s="258">
        <v>1.44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06"/>
      <c r="Z74" s="206"/>
      <c r="AA74" s="206"/>
      <c r="AB74" s="206"/>
      <c r="AC74" s="206"/>
      <c r="AD74" s="206"/>
      <c r="AE74" s="206"/>
      <c r="AF74" s="206"/>
      <c r="AG74" s="206" t="s">
        <v>163</v>
      </c>
      <c r="AH74" s="206">
        <v>0</v>
      </c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5">
      <c r="A75" s="223"/>
      <c r="B75" s="224"/>
      <c r="C75" s="261" t="s">
        <v>179</v>
      </c>
      <c r="D75" s="257"/>
      <c r="E75" s="258">
        <v>5.46</v>
      </c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06"/>
      <c r="Z75" s="206"/>
      <c r="AA75" s="206"/>
      <c r="AB75" s="206"/>
      <c r="AC75" s="206"/>
      <c r="AD75" s="206"/>
      <c r="AE75" s="206"/>
      <c r="AF75" s="206"/>
      <c r="AG75" s="206" t="s">
        <v>163</v>
      </c>
      <c r="AH75" s="206">
        <v>0</v>
      </c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5">
      <c r="A76" s="223"/>
      <c r="B76" s="224"/>
      <c r="C76" s="261" t="s">
        <v>180</v>
      </c>
      <c r="D76" s="257"/>
      <c r="E76" s="258">
        <v>18.72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06"/>
      <c r="Z76" s="206"/>
      <c r="AA76" s="206"/>
      <c r="AB76" s="206"/>
      <c r="AC76" s="206"/>
      <c r="AD76" s="206"/>
      <c r="AE76" s="206"/>
      <c r="AF76" s="206"/>
      <c r="AG76" s="206" t="s">
        <v>163</v>
      </c>
      <c r="AH76" s="206">
        <v>0</v>
      </c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23"/>
      <c r="B77" s="224"/>
      <c r="C77" s="261" t="s">
        <v>181</v>
      </c>
      <c r="D77" s="257"/>
      <c r="E77" s="258">
        <v>10.58</v>
      </c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06"/>
      <c r="Z77" s="206"/>
      <c r="AA77" s="206"/>
      <c r="AB77" s="206"/>
      <c r="AC77" s="206"/>
      <c r="AD77" s="206"/>
      <c r="AE77" s="206"/>
      <c r="AF77" s="206"/>
      <c r="AG77" s="206" t="s">
        <v>163</v>
      </c>
      <c r="AH77" s="206">
        <v>0</v>
      </c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ht="26.4" x14ac:dyDescent="0.25">
      <c r="A78" s="228" t="s">
        <v>126</v>
      </c>
      <c r="B78" s="229" t="s">
        <v>62</v>
      </c>
      <c r="C78" s="247" t="s">
        <v>63</v>
      </c>
      <c r="D78" s="230"/>
      <c r="E78" s="231"/>
      <c r="F78" s="232"/>
      <c r="G78" s="233">
        <f>SUMIF(AG79:AG88,"&lt;&gt;NOR",G79:G88)</f>
        <v>0</v>
      </c>
      <c r="H78" s="227"/>
      <c r="I78" s="227">
        <f>SUM(I79:I88)</f>
        <v>48.339999999999996</v>
      </c>
      <c r="J78" s="227"/>
      <c r="K78" s="227">
        <f>SUM(K79:K88)</f>
        <v>4012.21</v>
      </c>
      <c r="L78" s="227"/>
      <c r="M78" s="227">
        <f>SUM(M79:M88)</f>
        <v>0</v>
      </c>
      <c r="N78" s="227"/>
      <c r="O78" s="227">
        <f>SUM(O79:O88)</f>
        <v>0</v>
      </c>
      <c r="P78" s="227"/>
      <c r="Q78" s="227">
        <f>SUM(Q79:Q88)</f>
        <v>0</v>
      </c>
      <c r="R78" s="227"/>
      <c r="S78" s="227"/>
      <c r="T78" s="227"/>
      <c r="U78" s="227"/>
      <c r="V78" s="227">
        <f>SUM(V79:V88)</f>
        <v>14.56</v>
      </c>
      <c r="W78" s="227"/>
      <c r="X78" s="227"/>
      <c r="AG78" t="s">
        <v>127</v>
      </c>
    </row>
    <row r="79" spans="1:60" outlineLevel="1" x14ac:dyDescent="0.25">
      <c r="A79" s="234">
        <v>16</v>
      </c>
      <c r="B79" s="235" t="s">
        <v>224</v>
      </c>
      <c r="C79" s="249" t="s">
        <v>225</v>
      </c>
      <c r="D79" s="236" t="s">
        <v>161</v>
      </c>
      <c r="E79" s="237">
        <v>46.19</v>
      </c>
      <c r="F79" s="238"/>
      <c r="G79" s="239">
        <f>ROUND(E79*F79,2)</f>
        <v>0</v>
      </c>
      <c r="H79" s="226">
        <v>0.99</v>
      </c>
      <c r="I79" s="225">
        <f>ROUND(E79*H79,2)</f>
        <v>45.73</v>
      </c>
      <c r="J79" s="226">
        <v>84.01</v>
      </c>
      <c r="K79" s="225">
        <f>ROUND(E79*J79,2)</f>
        <v>3880.42</v>
      </c>
      <c r="L79" s="225">
        <v>15</v>
      </c>
      <c r="M79" s="225">
        <f>G79*(1+L79/100)</f>
        <v>0</v>
      </c>
      <c r="N79" s="225">
        <v>4.0000000000000003E-5</v>
      </c>
      <c r="O79" s="225">
        <f>ROUND(E79*N79,2)</f>
        <v>0</v>
      </c>
      <c r="P79" s="225">
        <v>0</v>
      </c>
      <c r="Q79" s="225">
        <f>ROUND(E79*P79,2)</f>
        <v>0</v>
      </c>
      <c r="R79" s="225"/>
      <c r="S79" s="225" t="s">
        <v>156</v>
      </c>
      <c r="T79" s="225" t="s">
        <v>132</v>
      </c>
      <c r="U79" s="225">
        <v>0.308</v>
      </c>
      <c r="V79" s="225">
        <f>ROUND(E79*U79,2)</f>
        <v>14.23</v>
      </c>
      <c r="W79" s="225"/>
      <c r="X79" s="225" t="s">
        <v>157</v>
      </c>
      <c r="Y79" s="206"/>
      <c r="Z79" s="206"/>
      <c r="AA79" s="206"/>
      <c r="AB79" s="206"/>
      <c r="AC79" s="206"/>
      <c r="AD79" s="206"/>
      <c r="AE79" s="206"/>
      <c r="AF79" s="206"/>
      <c r="AG79" s="206" t="s">
        <v>158</v>
      </c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5">
      <c r="A80" s="223"/>
      <c r="B80" s="224"/>
      <c r="C80" s="261" t="s">
        <v>176</v>
      </c>
      <c r="D80" s="257"/>
      <c r="E80" s="258">
        <v>9</v>
      </c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06"/>
      <c r="Z80" s="206"/>
      <c r="AA80" s="206"/>
      <c r="AB80" s="206"/>
      <c r="AC80" s="206"/>
      <c r="AD80" s="206"/>
      <c r="AE80" s="206"/>
      <c r="AF80" s="206"/>
      <c r="AG80" s="206" t="s">
        <v>163</v>
      </c>
      <c r="AH80" s="206">
        <v>0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23"/>
      <c r="B81" s="224"/>
      <c r="C81" s="261" t="s">
        <v>177</v>
      </c>
      <c r="D81" s="257"/>
      <c r="E81" s="258">
        <v>0.99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06"/>
      <c r="Z81" s="206"/>
      <c r="AA81" s="206"/>
      <c r="AB81" s="206"/>
      <c r="AC81" s="206"/>
      <c r="AD81" s="206"/>
      <c r="AE81" s="206"/>
      <c r="AF81" s="206"/>
      <c r="AG81" s="206" t="s">
        <v>163</v>
      </c>
      <c r="AH81" s="206">
        <v>0</v>
      </c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5">
      <c r="A82" s="223"/>
      <c r="B82" s="224"/>
      <c r="C82" s="261" t="s">
        <v>178</v>
      </c>
      <c r="D82" s="257"/>
      <c r="E82" s="258">
        <v>1.44</v>
      </c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06"/>
      <c r="Z82" s="206"/>
      <c r="AA82" s="206"/>
      <c r="AB82" s="206"/>
      <c r="AC82" s="206"/>
      <c r="AD82" s="206"/>
      <c r="AE82" s="206"/>
      <c r="AF82" s="206"/>
      <c r="AG82" s="206" t="s">
        <v>163</v>
      </c>
      <c r="AH82" s="206">
        <v>0</v>
      </c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5">
      <c r="A83" s="223"/>
      <c r="B83" s="224"/>
      <c r="C83" s="261" t="s">
        <v>179</v>
      </c>
      <c r="D83" s="257"/>
      <c r="E83" s="258">
        <v>5.46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06"/>
      <c r="Z83" s="206"/>
      <c r="AA83" s="206"/>
      <c r="AB83" s="206"/>
      <c r="AC83" s="206"/>
      <c r="AD83" s="206"/>
      <c r="AE83" s="206"/>
      <c r="AF83" s="206"/>
      <c r="AG83" s="206" t="s">
        <v>163</v>
      </c>
      <c r="AH83" s="206">
        <v>0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5">
      <c r="A84" s="223"/>
      <c r="B84" s="224"/>
      <c r="C84" s="261" t="s">
        <v>180</v>
      </c>
      <c r="D84" s="257"/>
      <c r="E84" s="258">
        <v>18.72</v>
      </c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06"/>
      <c r="Z84" s="206"/>
      <c r="AA84" s="206"/>
      <c r="AB84" s="206"/>
      <c r="AC84" s="206"/>
      <c r="AD84" s="206"/>
      <c r="AE84" s="206"/>
      <c r="AF84" s="206"/>
      <c r="AG84" s="206" t="s">
        <v>163</v>
      </c>
      <c r="AH84" s="206">
        <v>0</v>
      </c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5">
      <c r="A85" s="223"/>
      <c r="B85" s="224"/>
      <c r="C85" s="261" t="s">
        <v>181</v>
      </c>
      <c r="D85" s="257"/>
      <c r="E85" s="258">
        <v>10.58</v>
      </c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06"/>
      <c r="Z85" s="206"/>
      <c r="AA85" s="206"/>
      <c r="AB85" s="206"/>
      <c r="AC85" s="206"/>
      <c r="AD85" s="206"/>
      <c r="AE85" s="206"/>
      <c r="AF85" s="206"/>
      <c r="AG85" s="206" t="s">
        <v>163</v>
      </c>
      <c r="AH85" s="206">
        <v>0</v>
      </c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5">
      <c r="A86" s="234">
        <v>17</v>
      </c>
      <c r="B86" s="235" t="s">
        <v>226</v>
      </c>
      <c r="C86" s="249" t="s">
        <v>227</v>
      </c>
      <c r="D86" s="236" t="s">
        <v>161</v>
      </c>
      <c r="E86" s="237">
        <v>2.56</v>
      </c>
      <c r="F86" s="238"/>
      <c r="G86" s="239">
        <f>ROUND(E86*F86,2)</f>
        <v>0</v>
      </c>
      <c r="H86" s="226">
        <v>1.02</v>
      </c>
      <c r="I86" s="225">
        <f>ROUND(E86*H86,2)</f>
        <v>2.61</v>
      </c>
      <c r="J86" s="226">
        <v>51.48</v>
      </c>
      <c r="K86" s="225">
        <f>ROUND(E86*J86,2)</f>
        <v>131.79</v>
      </c>
      <c r="L86" s="225">
        <v>15</v>
      </c>
      <c r="M86" s="225">
        <f>G86*(1+L86/100)</f>
        <v>0</v>
      </c>
      <c r="N86" s="225">
        <v>1.0000000000000001E-5</v>
      </c>
      <c r="O86" s="225">
        <f>ROUND(E86*N86,2)</f>
        <v>0</v>
      </c>
      <c r="P86" s="225">
        <v>0</v>
      </c>
      <c r="Q86" s="225">
        <f>ROUND(E86*P86,2)</f>
        <v>0</v>
      </c>
      <c r="R86" s="225"/>
      <c r="S86" s="225" t="s">
        <v>156</v>
      </c>
      <c r="T86" s="225" t="s">
        <v>156</v>
      </c>
      <c r="U86" s="225">
        <v>0.13</v>
      </c>
      <c r="V86" s="225">
        <f>ROUND(E86*U86,2)</f>
        <v>0.33</v>
      </c>
      <c r="W86" s="225"/>
      <c r="X86" s="225" t="s">
        <v>157</v>
      </c>
      <c r="Y86" s="206"/>
      <c r="Z86" s="206"/>
      <c r="AA86" s="206"/>
      <c r="AB86" s="206"/>
      <c r="AC86" s="206"/>
      <c r="AD86" s="206"/>
      <c r="AE86" s="206"/>
      <c r="AF86" s="206"/>
      <c r="AG86" s="206" t="s">
        <v>158</v>
      </c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23"/>
      <c r="B87" s="224"/>
      <c r="C87" s="261" t="s">
        <v>172</v>
      </c>
      <c r="D87" s="257"/>
      <c r="E87" s="258">
        <v>0.64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06"/>
      <c r="Z87" s="206"/>
      <c r="AA87" s="206"/>
      <c r="AB87" s="206"/>
      <c r="AC87" s="206"/>
      <c r="AD87" s="206"/>
      <c r="AE87" s="206"/>
      <c r="AF87" s="206"/>
      <c r="AG87" s="206" t="s">
        <v>163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23"/>
      <c r="B88" s="224"/>
      <c r="C88" s="261" t="s">
        <v>173</v>
      </c>
      <c r="D88" s="257"/>
      <c r="E88" s="258">
        <v>1.92</v>
      </c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06"/>
      <c r="Z88" s="206"/>
      <c r="AA88" s="206"/>
      <c r="AB88" s="206"/>
      <c r="AC88" s="206"/>
      <c r="AD88" s="206"/>
      <c r="AE88" s="206"/>
      <c r="AF88" s="206"/>
      <c r="AG88" s="206" t="s">
        <v>163</v>
      </c>
      <c r="AH88" s="206">
        <v>0</v>
      </c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x14ac:dyDescent="0.25">
      <c r="A89" s="228" t="s">
        <v>126</v>
      </c>
      <c r="B89" s="229" t="s">
        <v>64</v>
      </c>
      <c r="C89" s="247" t="s">
        <v>65</v>
      </c>
      <c r="D89" s="230"/>
      <c r="E89" s="231"/>
      <c r="F89" s="232"/>
      <c r="G89" s="233">
        <f>SUMIF(AG90:AG120,"&lt;&gt;NOR",G90:G120)</f>
        <v>0</v>
      </c>
      <c r="H89" s="227"/>
      <c r="I89" s="227">
        <f>SUM(I90:I120)</f>
        <v>129.21</v>
      </c>
      <c r="J89" s="227"/>
      <c r="K89" s="227">
        <f>SUM(K90:K120)</f>
        <v>11005.460000000001</v>
      </c>
      <c r="L89" s="227"/>
      <c r="M89" s="227">
        <f>SUM(M90:M120)</f>
        <v>0</v>
      </c>
      <c r="N89" s="227"/>
      <c r="O89" s="227">
        <f>SUM(O90:O120)</f>
        <v>0.01</v>
      </c>
      <c r="P89" s="227"/>
      <c r="Q89" s="227">
        <f>SUM(Q90:Q120)</f>
        <v>2.7199999999999998</v>
      </c>
      <c r="R89" s="227"/>
      <c r="S89" s="227"/>
      <c r="T89" s="227"/>
      <c r="U89" s="227"/>
      <c r="V89" s="227">
        <f>SUM(V90:V120)</f>
        <v>9.7100000000000009</v>
      </c>
      <c r="W89" s="227"/>
      <c r="X89" s="227"/>
      <c r="AG89" t="s">
        <v>127</v>
      </c>
    </row>
    <row r="90" spans="1:60" outlineLevel="1" x14ac:dyDescent="0.25">
      <c r="A90" s="240">
        <v>18</v>
      </c>
      <c r="B90" s="241" t="s">
        <v>228</v>
      </c>
      <c r="C90" s="248" t="s">
        <v>229</v>
      </c>
      <c r="D90" s="242" t="s">
        <v>155</v>
      </c>
      <c r="E90" s="243">
        <v>5</v>
      </c>
      <c r="F90" s="244"/>
      <c r="G90" s="245">
        <f>ROUND(E90*F90,2)</f>
        <v>0</v>
      </c>
      <c r="H90" s="226">
        <v>0</v>
      </c>
      <c r="I90" s="225">
        <f>ROUND(E90*H90,2)</f>
        <v>0</v>
      </c>
      <c r="J90" s="226">
        <v>17.600000000000001</v>
      </c>
      <c r="K90" s="225">
        <f>ROUND(E90*J90,2)</f>
        <v>88</v>
      </c>
      <c r="L90" s="225">
        <v>15</v>
      </c>
      <c r="M90" s="225">
        <f>G90*(1+L90/100)</f>
        <v>0</v>
      </c>
      <c r="N90" s="225">
        <v>0</v>
      </c>
      <c r="O90" s="225">
        <f>ROUND(E90*N90,2)</f>
        <v>0</v>
      </c>
      <c r="P90" s="225">
        <v>0</v>
      </c>
      <c r="Q90" s="225">
        <f>ROUND(E90*P90,2)</f>
        <v>0</v>
      </c>
      <c r="R90" s="225"/>
      <c r="S90" s="225" t="s">
        <v>156</v>
      </c>
      <c r="T90" s="225" t="s">
        <v>156</v>
      </c>
      <c r="U90" s="225">
        <v>0.05</v>
      </c>
      <c r="V90" s="225">
        <f>ROUND(E90*U90,2)</f>
        <v>0.25</v>
      </c>
      <c r="W90" s="225"/>
      <c r="X90" s="225" t="s">
        <v>157</v>
      </c>
      <c r="Y90" s="206"/>
      <c r="Z90" s="206"/>
      <c r="AA90" s="206"/>
      <c r="AB90" s="206"/>
      <c r="AC90" s="206"/>
      <c r="AD90" s="206"/>
      <c r="AE90" s="206"/>
      <c r="AF90" s="206"/>
      <c r="AG90" s="206" t="s">
        <v>158</v>
      </c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40">
        <v>19</v>
      </c>
      <c r="B91" s="241" t="s">
        <v>230</v>
      </c>
      <c r="C91" s="248" t="s">
        <v>231</v>
      </c>
      <c r="D91" s="242" t="s">
        <v>219</v>
      </c>
      <c r="E91" s="243">
        <v>8</v>
      </c>
      <c r="F91" s="244"/>
      <c r="G91" s="245">
        <f>ROUND(E91*F91,2)</f>
        <v>0</v>
      </c>
      <c r="H91" s="226">
        <v>11.3</v>
      </c>
      <c r="I91" s="225">
        <f>ROUND(E91*H91,2)</f>
        <v>90.4</v>
      </c>
      <c r="J91" s="226">
        <v>95.2</v>
      </c>
      <c r="K91" s="225">
        <f>ROUND(E91*J91,2)</f>
        <v>761.6</v>
      </c>
      <c r="L91" s="225">
        <v>15</v>
      </c>
      <c r="M91" s="225">
        <f>G91*(1+L91/100)</f>
        <v>0</v>
      </c>
      <c r="N91" s="225">
        <v>4.8999999999999998E-4</v>
      </c>
      <c r="O91" s="225">
        <f>ROUND(E91*N91,2)</f>
        <v>0</v>
      </c>
      <c r="P91" s="225">
        <v>6.0000000000000001E-3</v>
      </c>
      <c r="Q91" s="225">
        <f>ROUND(E91*P91,2)</f>
        <v>0.05</v>
      </c>
      <c r="R91" s="225"/>
      <c r="S91" s="225" t="s">
        <v>156</v>
      </c>
      <c r="T91" s="225" t="s">
        <v>171</v>
      </c>
      <c r="U91" s="225">
        <v>0.27400000000000002</v>
      </c>
      <c r="V91" s="225">
        <f>ROUND(E91*U91,2)</f>
        <v>2.19</v>
      </c>
      <c r="W91" s="225"/>
      <c r="X91" s="225" t="s">
        <v>157</v>
      </c>
      <c r="Y91" s="206"/>
      <c r="Z91" s="206"/>
      <c r="AA91" s="206"/>
      <c r="AB91" s="206"/>
      <c r="AC91" s="206"/>
      <c r="AD91" s="206"/>
      <c r="AE91" s="206"/>
      <c r="AF91" s="206"/>
      <c r="AG91" s="206" t="s">
        <v>158</v>
      </c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5">
      <c r="A92" s="240">
        <v>20</v>
      </c>
      <c r="B92" s="241" t="s">
        <v>232</v>
      </c>
      <c r="C92" s="248" t="s">
        <v>233</v>
      </c>
      <c r="D92" s="242" t="s">
        <v>219</v>
      </c>
      <c r="E92" s="243">
        <v>2</v>
      </c>
      <c r="F92" s="244"/>
      <c r="G92" s="245">
        <f>ROUND(E92*F92,2)</f>
        <v>0</v>
      </c>
      <c r="H92" s="226">
        <v>13.06</v>
      </c>
      <c r="I92" s="225">
        <f>ROUND(E92*H92,2)</f>
        <v>26.12</v>
      </c>
      <c r="J92" s="226">
        <v>151.94</v>
      </c>
      <c r="K92" s="225">
        <f>ROUND(E92*J92,2)</f>
        <v>303.88</v>
      </c>
      <c r="L92" s="225">
        <v>15</v>
      </c>
      <c r="M92" s="225">
        <f>G92*(1+L92/100)</f>
        <v>0</v>
      </c>
      <c r="N92" s="225">
        <v>4.8999999999999998E-4</v>
      </c>
      <c r="O92" s="225">
        <f>ROUND(E92*N92,2)</f>
        <v>0</v>
      </c>
      <c r="P92" s="225">
        <v>2.7E-2</v>
      </c>
      <c r="Q92" s="225">
        <f>ROUND(E92*P92,2)</f>
        <v>0.05</v>
      </c>
      <c r="R92" s="225"/>
      <c r="S92" s="225" t="s">
        <v>156</v>
      </c>
      <c r="T92" s="225" t="s">
        <v>156</v>
      </c>
      <c r="U92" s="225">
        <v>0.42199999999999999</v>
      </c>
      <c r="V92" s="225">
        <f>ROUND(E92*U92,2)</f>
        <v>0.84</v>
      </c>
      <c r="W92" s="225"/>
      <c r="X92" s="225" t="s">
        <v>157</v>
      </c>
      <c r="Y92" s="206"/>
      <c r="Z92" s="206"/>
      <c r="AA92" s="206"/>
      <c r="AB92" s="206"/>
      <c r="AC92" s="206"/>
      <c r="AD92" s="206"/>
      <c r="AE92" s="206"/>
      <c r="AF92" s="206"/>
      <c r="AG92" s="206" t="s">
        <v>158</v>
      </c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34">
        <v>21</v>
      </c>
      <c r="B93" s="235" t="s">
        <v>234</v>
      </c>
      <c r="C93" s="249" t="s">
        <v>235</v>
      </c>
      <c r="D93" s="236" t="s">
        <v>161</v>
      </c>
      <c r="E93" s="237">
        <v>46.19</v>
      </c>
      <c r="F93" s="238"/>
      <c r="G93" s="239">
        <f>ROUND(E93*F93,2)</f>
        <v>0</v>
      </c>
      <c r="H93" s="226">
        <v>0</v>
      </c>
      <c r="I93" s="225">
        <f>ROUND(E93*H93,2)</f>
        <v>0</v>
      </c>
      <c r="J93" s="226">
        <v>10</v>
      </c>
      <c r="K93" s="225">
        <f>ROUND(E93*J93,2)</f>
        <v>461.9</v>
      </c>
      <c r="L93" s="225">
        <v>15</v>
      </c>
      <c r="M93" s="225">
        <f>G93*(1+L93/100)</f>
        <v>0</v>
      </c>
      <c r="N93" s="225">
        <v>0</v>
      </c>
      <c r="O93" s="225">
        <f>ROUND(E93*N93,2)</f>
        <v>0</v>
      </c>
      <c r="P93" s="225">
        <v>4.0000000000000001E-3</v>
      </c>
      <c r="Q93" s="225">
        <f>ROUND(E93*P93,2)</f>
        <v>0.18</v>
      </c>
      <c r="R93" s="225"/>
      <c r="S93" s="225" t="s">
        <v>156</v>
      </c>
      <c r="T93" s="225" t="s">
        <v>171</v>
      </c>
      <c r="U93" s="225">
        <v>0.03</v>
      </c>
      <c r="V93" s="225">
        <f>ROUND(E93*U93,2)</f>
        <v>1.39</v>
      </c>
      <c r="W93" s="225"/>
      <c r="X93" s="225" t="s">
        <v>157</v>
      </c>
      <c r="Y93" s="206"/>
      <c r="Z93" s="206"/>
      <c r="AA93" s="206"/>
      <c r="AB93" s="206"/>
      <c r="AC93" s="206"/>
      <c r="AD93" s="206"/>
      <c r="AE93" s="206"/>
      <c r="AF93" s="206"/>
      <c r="AG93" s="206" t="s">
        <v>158</v>
      </c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23"/>
      <c r="B94" s="224"/>
      <c r="C94" s="261" t="s">
        <v>176</v>
      </c>
      <c r="D94" s="257"/>
      <c r="E94" s="258">
        <v>9</v>
      </c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06"/>
      <c r="Z94" s="206"/>
      <c r="AA94" s="206"/>
      <c r="AB94" s="206"/>
      <c r="AC94" s="206"/>
      <c r="AD94" s="206"/>
      <c r="AE94" s="206"/>
      <c r="AF94" s="206"/>
      <c r="AG94" s="206" t="s">
        <v>163</v>
      </c>
      <c r="AH94" s="206">
        <v>0</v>
      </c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 x14ac:dyDescent="0.25">
      <c r="A95" s="223"/>
      <c r="B95" s="224"/>
      <c r="C95" s="261" t="s">
        <v>177</v>
      </c>
      <c r="D95" s="257"/>
      <c r="E95" s="258">
        <v>0.99</v>
      </c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06"/>
      <c r="Z95" s="206"/>
      <c r="AA95" s="206"/>
      <c r="AB95" s="206"/>
      <c r="AC95" s="206"/>
      <c r="AD95" s="206"/>
      <c r="AE95" s="206"/>
      <c r="AF95" s="206"/>
      <c r="AG95" s="206" t="s">
        <v>163</v>
      </c>
      <c r="AH95" s="206">
        <v>0</v>
      </c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5">
      <c r="A96" s="223"/>
      <c r="B96" s="224"/>
      <c r="C96" s="261" t="s">
        <v>178</v>
      </c>
      <c r="D96" s="257"/>
      <c r="E96" s="258">
        <v>1.44</v>
      </c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06"/>
      <c r="Z96" s="206"/>
      <c r="AA96" s="206"/>
      <c r="AB96" s="206"/>
      <c r="AC96" s="206"/>
      <c r="AD96" s="206"/>
      <c r="AE96" s="206"/>
      <c r="AF96" s="206"/>
      <c r="AG96" s="206" t="s">
        <v>163</v>
      </c>
      <c r="AH96" s="206">
        <v>0</v>
      </c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5">
      <c r="A97" s="223"/>
      <c r="B97" s="224"/>
      <c r="C97" s="261" t="s">
        <v>179</v>
      </c>
      <c r="D97" s="257"/>
      <c r="E97" s="258">
        <v>5.46</v>
      </c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06"/>
      <c r="Z97" s="206"/>
      <c r="AA97" s="206"/>
      <c r="AB97" s="206"/>
      <c r="AC97" s="206"/>
      <c r="AD97" s="206"/>
      <c r="AE97" s="206"/>
      <c r="AF97" s="206"/>
      <c r="AG97" s="206" t="s">
        <v>163</v>
      </c>
      <c r="AH97" s="206">
        <v>0</v>
      </c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5">
      <c r="A98" s="223"/>
      <c r="B98" s="224"/>
      <c r="C98" s="261" t="s">
        <v>180</v>
      </c>
      <c r="D98" s="257"/>
      <c r="E98" s="258">
        <v>18.72</v>
      </c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06"/>
      <c r="Z98" s="206"/>
      <c r="AA98" s="206"/>
      <c r="AB98" s="206"/>
      <c r="AC98" s="206"/>
      <c r="AD98" s="206"/>
      <c r="AE98" s="206"/>
      <c r="AF98" s="206"/>
      <c r="AG98" s="206" t="s">
        <v>163</v>
      </c>
      <c r="AH98" s="206">
        <v>0</v>
      </c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5">
      <c r="A99" s="223"/>
      <c r="B99" s="224"/>
      <c r="C99" s="261" t="s">
        <v>181</v>
      </c>
      <c r="D99" s="257"/>
      <c r="E99" s="258">
        <v>10.58</v>
      </c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06"/>
      <c r="Z99" s="206"/>
      <c r="AA99" s="206"/>
      <c r="AB99" s="206"/>
      <c r="AC99" s="206"/>
      <c r="AD99" s="206"/>
      <c r="AE99" s="206"/>
      <c r="AF99" s="206"/>
      <c r="AG99" s="206" t="s">
        <v>163</v>
      </c>
      <c r="AH99" s="206">
        <v>0</v>
      </c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5">
      <c r="A100" s="234">
        <v>22</v>
      </c>
      <c r="B100" s="235" t="s">
        <v>236</v>
      </c>
      <c r="C100" s="249" t="s">
        <v>237</v>
      </c>
      <c r="D100" s="236" t="s">
        <v>161</v>
      </c>
      <c r="E100" s="237">
        <v>124.58</v>
      </c>
      <c r="F100" s="238"/>
      <c r="G100" s="239">
        <f>ROUND(E100*F100,2)</f>
        <v>0</v>
      </c>
      <c r="H100" s="226">
        <v>0</v>
      </c>
      <c r="I100" s="225">
        <f>ROUND(E100*H100,2)</f>
        <v>0</v>
      </c>
      <c r="J100" s="226">
        <v>10.5</v>
      </c>
      <c r="K100" s="225">
        <f>ROUND(E100*J100,2)</f>
        <v>1308.0899999999999</v>
      </c>
      <c r="L100" s="225">
        <v>15</v>
      </c>
      <c r="M100" s="225">
        <f>G100*(1+L100/100)</f>
        <v>0</v>
      </c>
      <c r="N100" s="225">
        <v>0</v>
      </c>
      <c r="O100" s="225">
        <f>ROUND(E100*N100,2)</f>
        <v>0</v>
      </c>
      <c r="P100" s="225">
        <v>4.0000000000000001E-3</v>
      </c>
      <c r="Q100" s="225">
        <f>ROUND(E100*P100,2)</f>
        <v>0.5</v>
      </c>
      <c r="R100" s="225"/>
      <c r="S100" s="225" t="s">
        <v>156</v>
      </c>
      <c r="T100" s="225" t="s">
        <v>156</v>
      </c>
      <c r="U100" s="225">
        <v>0.03</v>
      </c>
      <c r="V100" s="225">
        <f>ROUND(E100*U100,2)</f>
        <v>3.74</v>
      </c>
      <c r="W100" s="225"/>
      <c r="X100" s="225" t="s">
        <v>157</v>
      </c>
      <c r="Y100" s="206"/>
      <c r="Z100" s="206"/>
      <c r="AA100" s="206"/>
      <c r="AB100" s="206"/>
      <c r="AC100" s="206"/>
      <c r="AD100" s="206"/>
      <c r="AE100" s="206"/>
      <c r="AF100" s="206"/>
      <c r="AG100" s="206" t="s">
        <v>158</v>
      </c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5">
      <c r="A101" s="223"/>
      <c r="B101" s="224"/>
      <c r="C101" s="261" t="s">
        <v>193</v>
      </c>
      <c r="D101" s="257"/>
      <c r="E101" s="258">
        <v>41.6</v>
      </c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06"/>
      <c r="Z101" s="206"/>
      <c r="AA101" s="206"/>
      <c r="AB101" s="206"/>
      <c r="AC101" s="206"/>
      <c r="AD101" s="206"/>
      <c r="AE101" s="206"/>
      <c r="AF101" s="206"/>
      <c r="AG101" s="206" t="s">
        <v>163</v>
      </c>
      <c r="AH101" s="206">
        <v>0</v>
      </c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5">
      <c r="A102" s="223"/>
      <c r="B102" s="224"/>
      <c r="C102" s="261" t="s">
        <v>194</v>
      </c>
      <c r="D102" s="257"/>
      <c r="E102" s="258">
        <v>-4.8</v>
      </c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06"/>
      <c r="Z102" s="206"/>
      <c r="AA102" s="206"/>
      <c r="AB102" s="206"/>
      <c r="AC102" s="206"/>
      <c r="AD102" s="206"/>
      <c r="AE102" s="206"/>
      <c r="AF102" s="206"/>
      <c r="AG102" s="206" t="s">
        <v>163</v>
      </c>
      <c r="AH102" s="206">
        <v>0</v>
      </c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5">
      <c r="A103" s="223"/>
      <c r="B103" s="224"/>
      <c r="C103" s="261" t="s">
        <v>195</v>
      </c>
      <c r="D103" s="257"/>
      <c r="E103" s="258">
        <v>-3.6</v>
      </c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06"/>
      <c r="Z103" s="206"/>
      <c r="AA103" s="206"/>
      <c r="AB103" s="206"/>
      <c r="AC103" s="206"/>
      <c r="AD103" s="206"/>
      <c r="AE103" s="206"/>
      <c r="AF103" s="206"/>
      <c r="AG103" s="206" t="s">
        <v>163</v>
      </c>
      <c r="AH103" s="206">
        <v>0</v>
      </c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5">
      <c r="A104" s="223"/>
      <c r="B104" s="224"/>
      <c r="C104" s="261" t="s">
        <v>196</v>
      </c>
      <c r="D104" s="257"/>
      <c r="E104" s="258">
        <v>10.4</v>
      </c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06"/>
      <c r="Z104" s="206"/>
      <c r="AA104" s="206"/>
      <c r="AB104" s="206"/>
      <c r="AC104" s="206"/>
      <c r="AD104" s="206"/>
      <c r="AE104" s="206"/>
      <c r="AF104" s="206"/>
      <c r="AG104" s="206" t="s">
        <v>163</v>
      </c>
      <c r="AH104" s="206">
        <v>0</v>
      </c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5">
      <c r="A105" s="223"/>
      <c r="B105" s="224"/>
      <c r="C105" s="261" t="s">
        <v>197</v>
      </c>
      <c r="D105" s="257"/>
      <c r="E105" s="258">
        <v>-1.2</v>
      </c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06"/>
      <c r="Z105" s="206"/>
      <c r="AA105" s="206"/>
      <c r="AB105" s="206"/>
      <c r="AC105" s="206"/>
      <c r="AD105" s="206"/>
      <c r="AE105" s="206"/>
      <c r="AF105" s="206"/>
      <c r="AG105" s="206" t="s">
        <v>163</v>
      </c>
      <c r="AH105" s="206">
        <v>0</v>
      </c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5">
      <c r="A106" s="223"/>
      <c r="B106" s="224"/>
      <c r="C106" s="261" t="s">
        <v>198</v>
      </c>
      <c r="D106" s="257"/>
      <c r="E106" s="258">
        <v>5.5</v>
      </c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25"/>
      <c r="Y106" s="206"/>
      <c r="Z106" s="206"/>
      <c r="AA106" s="206"/>
      <c r="AB106" s="206"/>
      <c r="AC106" s="206"/>
      <c r="AD106" s="206"/>
      <c r="AE106" s="206"/>
      <c r="AF106" s="206"/>
      <c r="AG106" s="206" t="s">
        <v>163</v>
      </c>
      <c r="AH106" s="206">
        <v>0</v>
      </c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5">
      <c r="A107" s="223"/>
      <c r="B107" s="224"/>
      <c r="C107" s="261" t="s">
        <v>199</v>
      </c>
      <c r="D107" s="257"/>
      <c r="E107" s="258">
        <v>-0.42</v>
      </c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06"/>
      <c r="Z107" s="206"/>
      <c r="AA107" s="206"/>
      <c r="AB107" s="206"/>
      <c r="AC107" s="206"/>
      <c r="AD107" s="206"/>
      <c r="AE107" s="206"/>
      <c r="AF107" s="206"/>
      <c r="AG107" s="206" t="s">
        <v>163</v>
      </c>
      <c r="AH107" s="206">
        <v>0</v>
      </c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5">
      <c r="A108" s="223"/>
      <c r="B108" s="224"/>
      <c r="C108" s="261" t="s">
        <v>200</v>
      </c>
      <c r="D108" s="257"/>
      <c r="E108" s="258">
        <v>5</v>
      </c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06"/>
      <c r="Z108" s="206"/>
      <c r="AA108" s="206"/>
      <c r="AB108" s="206"/>
      <c r="AC108" s="206"/>
      <c r="AD108" s="206"/>
      <c r="AE108" s="206"/>
      <c r="AF108" s="206"/>
      <c r="AG108" s="206" t="s">
        <v>163</v>
      </c>
      <c r="AH108" s="206">
        <v>0</v>
      </c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5">
      <c r="A109" s="223"/>
      <c r="B109" s="224"/>
      <c r="C109" s="261" t="s">
        <v>201</v>
      </c>
      <c r="D109" s="257"/>
      <c r="E109" s="258">
        <v>41.34</v>
      </c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06"/>
      <c r="Z109" s="206"/>
      <c r="AA109" s="206"/>
      <c r="AB109" s="206"/>
      <c r="AC109" s="206"/>
      <c r="AD109" s="206"/>
      <c r="AE109" s="206"/>
      <c r="AF109" s="206"/>
      <c r="AG109" s="206" t="s">
        <v>163</v>
      </c>
      <c r="AH109" s="206">
        <v>0</v>
      </c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5">
      <c r="A110" s="223"/>
      <c r="B110" s="224"/>
      <c r="C110" s="261" t="s">
        <v>202</v>
      </c>
      <c r="D110" s="257"/>
      <c r="E110" s="258">
        <v>-1.6</v>
      </c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06"/>
      <c r="Z110" s="206"/>
      <c r="AA110" s="206"/>
      <c r="AB110" s="206"/>
      <c r="AC110" s="206"/>
      <c r="AD110" s="206"/>
      <c r="AE110" s="206"/>
      <c r="AF110" s="206"/>
      <c r="AG110" s="206" t="s">
        <v>163</v>
      </c>
      <c r="AH110" s="206">
        <v>0</v>
      </c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5">
      <c r="A111" s="223"/>
      <c r="B111" s="224"/>
      <c r="C111" s="261" t="s">
        <v>203</v>
      </c>
      <c r="D111" s="257"/>
      <c r="E111" s="258">
        <v>35.880000000000003</v>
      </c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06"/>
      <c r="Z111" s="206"/>
      <c r="AA111" s="206"/>
      <c r="AB111" s="206"/>
      <c r="AC111" s="206"/>
      <c r="AD111" s="206"/>
      <c r="AE111" s="206"/>
      <c r="AF111" s="206"/>
      <c r="AG111" s="206" t="s">
        <v>163</v>
      </c>
      <c r="AH111" s="206">
        <v>0</v>
      </c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 x14ac:dyDescent="0.25">
      <c r="A112" s="223"/>
      <c r="B112" s="224"/>
      <c r="C112" s="261" t="s">
        <v>202</v>
      </c>
      <c r="D112" s="257"/>
      <c r="E112" s="258">
        <v>-1.6</v>
      </c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06"/>
      <c r="Z112" s="206"/>
      <c r="AA112" s="206"/>
      <c r="AB112" s="206"/>
      <c r="AC112" s="206"/>
      <c r="AD112" s="206"/>
      <c r="AE112" s="206"/>
      <c r="AF112" s="206"/>
      <c r="AG112" s="206" t="s">
        <v>163</v>
      </c>
      <c r="AH112" s="206">
        <v>0</v>
      </c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5">
      <c r="A113" s="223"/>
      <c r="B113" s="224"/>
      <c r="C113" s="261" t="s">
        <v>204</v>
      </c>
      <c r="D113" s="257"/>
      <c r="E113" s="258">
        <v>-1.92</v>
      </c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06"/>
      <c r="Z113" s="206"/>
      <c r="AA113" s="206"/>
      <c r="AB113" s="206"/>
      <c r="AC113" s="206"/>
      <c r="AD113" s="206"/>
      <c r="AE113" s="206"/>
      <c r="AF113" s="206"/>
      <c r="AG113" s="206" t="s">
        <v>163</v>
      </c>
      <c r="AH113" s="206">
        <v>0</v>
      </c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ht="20.399999999999999" outlineLevel="1" x14ac:dyDescent="0.25">
      <c r="A114" s="240">
        <v>23</v>
      </c>
      <c r="B114" s="241" t="s">
        <v>238</v>
      </c>
      <c r="C114" s="248" t="s">
        <v>239</v>
      </c>
      <c r="D114" s="242" t="s">
        <v>155</v>
      </c>
      <c r="E114" s="243">
        <v>3</v>
      </c>
      <c r="F114" s="244"/>
      <c r="G114" s="245">
        <f>ROUND(E114*F114,2)</f>
        <v>0</v>
      </c>
      <c r="H114" s="226">
        <v>4.2300000000000004</v>
      </c>
      <c r="I114" s="225">
        <f>ROUND(E114*H114,2)</f>
        <v>12.69</v>
      </c>
      <c r="J114" s="226">
        <v>193.77</v>
      </c>
      <c r="K114" s="225">
        <f>ROUND(E114*J114,2)</f>
        <v>581.30999999999995</v>
      </c>
      <c r="L114" s="225">
        <v>15</v>
      </c>
      <c r="M114" s="225">
        <f>G114*(1+L114/100)</f>
        <v>0</v>
      </c>
      <c r="N114" s="225">
        <v>3.6700000000000001E-3</v>
      </c>
      <c r="O114" s="225">
        <f>ROUND(E114*N114,2)</f>
        <v>0.01</v>
      </c>
      <c r="P114" s="225">
        <v>0</v>
      </c>
      <c r="Q114" s="225">
        <f>ROUND(E114*P114,2)</f>
        <v>0</v>
      </c>
      <c r="R114" s="225"/>
      <c r="S114" s="225" t="s">
        <v>156</v>
      </c>
      <c r="T114" s="225" t="s">
        <v>156</v>
      </c>
      <c r="U114" s="225">
        <v>0.433</v>
      </c>
      <c r="V114" s="225">
        <f>ROUND(E114*U114,2)</f>
        <v>1.3</v>
      </c>
      <c r="W114" s="225"/>
      <c r="X114" s="225" t="s">
        <v>157</v>
      </c>
      <c r="Y114" s="206"/>
      <c r="Z114" s="206"/>
      <c r="AA114" s="206"/>
      <c r="AB114" s="206"/>
      <c r="AC114" s="206"/>
      <c r="AD114" s="206"/>
      <c r="AE114" s="206"/>
      <c r="AF114" s="206"/>
      <c r="AG114" s="206" t="s">
        <v>158</v>
      </c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ht="20.399999999999999" outlineLevel="1" x14ac:dyDescent="0.25">
      <c r="A115" s="234">
        <v>24</v>
      </c>
      <c r="B115" s="235" t="s">
        <v>240</v>
      </c>
      <c r="C115" s="249" t="s">
        <v>241</v>
      </c>
      <c r="D115" s="236" t="s">
        <v>161</v>
      </c>
      <c r="E115" s="237">
        <v>31.85</v>
      </c>
      <c r="F115" s="238"/>
      <c r="G115" s="239">
        <f>ROUND(E115*F115,2)</f>
        <v>0</v>
      </c>
      <c r="H115" s="226">
        <v>0</v>
      </c>
      <c r="I115" s="225">
        <f>ROUND(E115*H115,2)</f>
        <v>0</v>
      </c>
      <c r="J115" s="226">
        <v>235.5</v>
      </c>
      <c r="K115" s="225">
        <f>ROUND(E115*J115,2)</f>
        <v>7500.68</v>
      </c>
      <c r="L115" s="225">
        <v>15</v>
      </c>
      <c r="M115" s="225">
        <f>G115*(1+L115/100)</f>
        <v>0</v>
      </c>
      <c r="N115" s="225">
        <v>0</v>
      </c>
      <c r="O115" s="225">
        <f>ROUND(E115*N115,2)</f>
        <v>0</v>
      </c>
      <c r="P115" s="225">
        <v>6.0999999999999999E-2</v>
      </c>
      <c r="Q115" s="225">
        <f>ROUND(E115*P115,2)</f>
        <v>1.94</v>
      </c>
      <c r="R115" s="225"/>
      <c r="S115" s="225" t="s">
        <v>156</v>
      </c>
      <c r="T115" s="225" t="s">
        <v>156</v>
      </c>
      <c r="U115" s="225">
        <v>0</v>
      </c>
      <c r="V115" s="225">
        <f>ROUND(E115*U115,2)</f>
        <v>0</v>
      </c>
      <c r="W115" s="225"/>
      <c r="X115" s="225" t="s">
        <v>242</v>
      </c>
      <c r="Y115" s="206"/>
      <c r="Z115" s="206"/>
      <c r="AA115" s="206"/>
      <c r="AB115" s="206"/>
      <c r="AC115" s="206"/>
      <c r="AD115" s="206"/>
      <c r="AE115" s="206"/>
      <c r="AF115" s="206"/>
      <c r="AG115" s="206" t="s">
        <v>243</v>
      </c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5">
      <c r="A116" s="223"/>
      <c r="B116" s="224"/>
      <c r="C116" s="261" t="s">
        <v>211</v>
      </c>
      <c r="D116" s="257"/>
      <c r="E116" s="258">
        <v>21</v>
      </c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06"/>
      <c r="Z116" s="206"/>
      <c r="AA116" s="206"/>
      <c r="AB116" s="206"/>
      <c r="AC116" s="206"/>
      <c r="AD116" s="206"/>
      <c r="AE116" s="206"/>
      <c r="AF116" s="206"/>
      <c r="AG116" s="206" t="s">
        <v>163</v>
      </c>
      <c r="AH116" s="206">
        <v>0</v>
      </c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5">
      <c r="A117" s="223"/>
      <c r="B117" s="224"/>
      <c r="C117" s="261" t="s">
        <v>197</v>
      </c>
      <c r="D117" s="257"/>
      <c r="E117" s="258">
        <v>-1.2</v>
      </c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06"/>
      <c r="Z117" s="206"/>
      <c r="AA117" s="206"/>
      <c r="AB117" s="206"/>
      <c r="AC117" s="206"/>
      <c r="AD117" s="206"/>
      <c r="AE117" s="206"/>
      <c r="AF117" s="206"/>
      <c r="AG117" s="206" t="s">
        <v>163</v>
      </c>
      <c r="AH117" s="206">
        <v>0</v>
      </c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 x14ac:dyDescent="0.25">
      <c r="A118" s="223"/>
      <c r="B118" s="224"/>
      <c r="C118" s="261" t="s">
        <v>244</v>
      </c>
      <c r="D118" s="257"/>
      <c r="E118" s="258">
        <v>5.6</v>
      </c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06"/>
      <c r="Z118" s="206"/>
      <c r="AA118" s="206"/>
      <c r="AB118" s="206"/>
      <c r="AC118" s="206"/>
      <c r="AD118" s="206"/>
      <c r="AE118" s="206"/>
      <c r="AF118" s="206"/>
      <c r="AG118" s="206" t="s">
        <v>163</v>
      </c>
      <c r="AH118" s="206">
        <v>0</v>
      </c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5">
      <c r="A119" s="223"/>
      <c r="B119" s="224"/>
      <c r="C119" s="261" t="s">
        <v>188</v>
      </c>
      <c r="D119" s="257"/>
      <c r="E119" s="258">
        <v>7.5</v>
      </c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06"/>
      <c r="Z119" s="206"/>
      <c r="AA119" s="206"/>
      <c r="AB119" s="206"/>
      <c r="AC119" s="206"/>
      <c r="AD119" s="206"/>
      <c r="AE119" s="206"/>
      <c r="AF119" s="206"/>
      <c r="AG119" s="206" t="s">
        <v>163</v>
      </c>
      <c r="AH119" s="206">
        <v>0</v>
      </c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5">
      <c r="A120" s="223"/>
      <c r="B120" s="224"/>
      <c r="C120" s="261" t="s">
        <v>245</v>
      </c>
      <c r="D120" s="257"/>
      <c r="E120" s="258">
        <v>-1.05</v>
      </c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5"/>
      <c r="Y120" s="206"/>
      <c r="Z120" s="206"/>
      <c r="AA120" s="206"/>
      <c r="AB120" s="206"/>
      <c r="AC120" s="206"/>
      <c r="AD120" s="206"/>
      <c r="AE120" s="206"/>
      <c r="AF120" s="206"/>
      <c r="AG120" s="206" t="s">
        <v>163</v>
      </c>
      <c r="AH120" s="206">
        <v>0</v>
      </c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x14ac:dyDescent="0.25">
      <c r="A121" s="228" t="s">
        <v>126</v>
      </c>
      <c r="B121" s="229" t="s">
        <v>66</v>
      </c>
      <c r="C121" s="247" t="s">
        <v>67</v>
      </c>
      <c r="D121" s="230"/>
      <c r="E121" s="231"/>
      <c r="F121" s="232"/>
      <c r="G121" s="233">
        <f>SUMIF(AG122:AG122,"&lt;&gt;NOR",G122:G122)</f>
        <v>0</v>
      </c>
      <c r="H121" s="227"/>
      <c r="I121" s="227">
        <f>SUM(I122:I122)</f>
        <v>0</v>
      </c>
      <c r="J121" s="227"/>
      <c r="K121" s="227">
        <f>SUM(K122:K122)</f>
        <v>4637.1099999999997</v>
      </c>
      <c r="L121" s="227"/>
      <c r="M121" s="227">
        <f>SUM(M122:M122)</f>
        <v>0</v>
      </c>
      <c r="N121" s="227"/>
      <c r="O121" s="227">
        <f>SUM(O122:O122)</f>
        <v>0</v>
      </c>
      <c r="P121" s="227"/>
      <c r="Q121" s="227">
        <f>SUM(Q122:Q122)</f>
        <v>0</v>
      </c>
      <c r="R121" s="227"/>
      <c r="S121" s="227"/>
      <c r="T121" s="227"/>
      <c r="U121" s="227"/>
      <c r="V121" s="227">
        <f>SUM(V122:V122)</f>
        <v>11</v>
      </c>
      <c r="W121" s="227"/>
      <c r="X121" s="227"/>
      <c r="AG121" t="s">
        <v>127</v>
      </c>
    </row>
    <row r="122" spans="1:60" outlineLevel="1" x14ac:dyDescent="0.25">
      <c r="A122" s="240">
        <v>25</v>
      </c>
      <c r="B122" s="241" t="s">
        <v>246</v>
      </c>
      <c r="C122" s="248" t="s">
        <v>247</v>
      </c>
      <c r="D122" s="242" t="s">
        <v>248</v>
      </c>
      <c r="E122" s="243">
        <v>3.4918</v>
      </c>
      <c r="F122" s="244"/>
      <c r="G122" s="245">
        <f>ROUND(E122*F122,2)</f>
        <v>0</v>
      </c>
      <c r="H122" s="226">
        <v>0</v>
      </c>
      <c r="I122" s="225">
        <f>ROUND(E122*H122,2)</f>
        <v>0</v>
      </c>
      <c r="J122" s="226">
        <v>1328</v>
      </c>
      <c r="K122" s="225">
        <f>ROUND(E122*J122,2)</f>
        <v>4637.1099999999997</v>
      </c>
      <c r="L122" s="225">
        <v>15</v>
      </c>
      <c r="M122" s="225">
        <f>G122*(1+L122/100)</f>
        <v>0</v>
      </c>
      <c r="N122" s="225">
        <v>0</v>
      </c>
      <c r="O122" s="225">
        <f>ROUND(E122*N122,2)</f>
        <v>0</v>
      </c>
      <c r="P122" s="225">
        <v>0</v>
      </c>
      <c r="Q122" s="225">
        <f>ROUND(E122*P122,2)</f>
        <v>0</v>
      </c>
      <c r="R122" s="225"/>
      <c r="S122" s="225" t="s">
        <v>156</v>
      </c>
      <c r="T122" s="225" t="s">
        <v>156</v>
      </c>
      <c r="U122" s="225">
        <v>3.15</v>
      </c>
      <c r="V122" s="225">
        <f>ROUND(E122*U122,2)</f>
        <v>11</v>
      </c>
      <c r="W122" s="225"/>
      <c r="X122" s="225" t="s">
        <v>249</v>
      </c>
      <c r="Y122" s="206"/>
      <c r="Z122" s="206"/>
      <c r="AA122" s="206"/>
      <c r="AB122" s="206"/>
      <c r="AC122" s="206"/>
      <c r="AD122" s="206"/>
      <c r="AE122" s="206"/>
      <c r="AF122" s="206"/>
      <c r="AG122" s="206" t="s">
        <v>250</v>
      </c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x14ac:dyDescent="0.25">
      <c r="A123" s="228" t="s">
        <v>126</v>
      </c>
      <c r="B123" s="229" t="s">
        <v>68</v>
      </c>
      <c r="C123" s="247" t="s">
        <v>69</v>
      </c>
      <c r="D123" s="230"/>
      <c r="E123" s="231"/>
      <c r="F123" s="232"/>
      <c r="G123" s="233">
        <f>SUMIF(AG124:AG132,"&lt;&gt;NOR",G124:G132)</f>
        <v>0</v>
      </c>
      <c r="H123" s="227"/>
      <c r="I123" s="227">
        <f>SUM(I124:I132)</f>
        <v>5552.83</v>
      </c>
      <c r="J123" s="227"/>
      <c r="K123" s="227">
        <f>SUM(K124:K132)</f>
        <v>4034.7599999999993</v>
      </c>
      <c r="L123" s="227"/>
      <c r="M123" s="227">
        <f>SUM(M124:M132)</f>
        <v>0</v>
      </c>
      <c r="N123" s="227"/>
      <c r="O123" s="227">
        <f>SUM(O124:O132)</f>
        <v>0.05</v>
      </c>
      <c r="P123" s="227"/>
      <c r="Q123" s="227">
        <f>SUM(Q124:Q132)</f>
        <v>0</v>
      </c>
      <c r="R123" s="227"/>
      <c r="S123" s="227"/>
      <c r="T123" s="227"/>
      <c r="U123" s="227"/>
      <c r="V123" s="227">
        <f>SUM(V124:V132)</f>
        <v>6.93</v>
      </c>
      <c r="W123" s="227"/>
      <c r="X123" s="227"/>
      <c r="AG123" t="s">
        <v>127</v>
      </c>
    </row>
    <row r="124" spans="1:60" outlineLevel="1" x14ac:dyDescent="0.25">
      <c r="A124" s="234">
        <v>26</v>
      </c>
      <c r="B124" s="235" t="s">
        <v>251</v>
      </c>
      <c r="C124" s="249" t="s">
        <v>252</v>
      </c>
      <c r="D124" s="236" t="s">
        <v>161</v>
      </c>
      <c r="E124" s="237">
        <v>13.52</v>
      </c>
      <c r="F124" s="238"/>
      <c r="G124" s="239">
        <f>ROUND(E124*F124,2)</f>
        <v>0</v>
      </c>
      <c r="H124" s="226">
        <v>309.82</v>
      </c>
      <c r="I124" s="225">
        <f>ROUND(E124*H124,2)</f>
        <v>4188.7700000000004</v>
      </c>
      <c r="J124" s="226">
        <v>203.18</v>
      </c>
      <c r="K124" s="225">
        <f>ROUND(E124*J124,2)</f>
        <v>2746.99</v>
      </c>
      <c r="L124" s="225">
        <v>15</v>
      </c>
      <c r="M124" s="225">
        <f>G124*(1+L124/100)</f>
        <v>0</v>
      </c>
      <c r="N124" s="225">
        <v>3.6800000000000001E-3</v>
      </c>
      <c r="O124" s="225">
        <f>ROUND(E124*N124,2)</f>
        <v>0.05</v>
      </c>
      <c r="P124" s="225">
        <v>0</v>
      </c>
      <c r="Q124" s="225">
        <f>ROUND(E124*P124,2)</f>
        <v>0</v>
      </c>
      <c r="R124" s="225"/>
      <c r="S124" s="225" t="s">
        <v>156</v>
      </c>
      <c r="T124" s="225" t="s">
        <v>132</v>
      </c>
      <c r="U124" s="225">
        <v>0.38500000000000001</v>
      </c>
      <c r="V124" s="225">
        <f>ROUND(E124*U124,2)</f>
        <v>5.21</v>
      </c>
      <c r="W124" s="225"/>
      <c r="X124" s="225" t="s">
        <v>157</v>
      </c>
      <c r="Y124" s="206"/>
      <c r="Z124" s="206"/>
      <c r="AA124" s="206"/>
      <c r="AB124" s="206"/>
      <c r="AC124" s="206"/>
      <c r="AD124" s="206"/>
      <c r="AE124" s="206"/>
      <c r="AF124" s="206"/>
      <c r="AG124" s="206" t="s">
        <v>158</v>
      </c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23"/>
      <c r="B125" s="224"/>
      <c r="C125" s="261" t="s">
        <v>179</v>
      </c>
      <c r="D125" s="257"/>
      <c r="E125" s="258">
        <v>5.46</v>
      </c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06"/>
      <c r="Z125" s="206"/>
      <c r="AA125" s="206"/>
      <c r="AB125" s="206"/>
      <c r="AC125" s="206"/>
      <c r="AD125" s="206"/>
      <c r="AE125" s="206"/>
      <c r="AF125" s="206"/>
      <c r="AG125" s="206" t="s">
        <v>163</v>
      </c>
      <c r="AH125" s="206">
        <v>0</v>
      </c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5">
      <c r="A126" s="223"/>
      <c r="B126" s="224"/>
      <c r="C126" s="261" t="s">
        <v>253</v>
      </c>
      <c r="D126" s="257"/>
      <c r="E126" s="258">
        <v>7.2</v>
      </c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06"/>
      <c r="Z126" s="206"/>
      <c r="AA126" s="206"/>
      <c r="AB126" s="206"/>
      <c r="AC126" s="206"/>
      <c r="AD126" s="206"/>
      <c r="AE126" s="206"/>
      <c r="AF126" s="206"/>
      <c r="AG126" s="206" t="s">
        <v>163</v>
      </c>
      <c r="AH126" s="206">
        <v>0</v>
      </c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 x14ac:dyDescent="0.25">
      <c r="A127" s="223"/>
      <c r="B127" s="224"/>
      <c r="C127" s="261" t="s">
        <v>254</v>
      </c>
      <c r="D127" s="257"/>
      <c r="E127" s="258">
        <v>0.86</v>
      </c>
      <c r="F127" s="225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06"/>
      <c r="Z127" s="206"/>
      <c r="AA127" s="206"/>
      <c r="AB127" s="206"/>
      <c r="AC127" s="206"/>
      <c r="AD127" s="206"/>
      <c r="AE127" s="206"/>
      <c r="AF127" s="206"/>
      <c r="AG127" s="206" t="s">
        <v>163</v>
      </c>
      <c r="AH127" s="206">
        <v>0</v>
      </c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5">
      <c r="A128" s="234">
        <v>27</v>
      </c>
      <c r="B128" s="235" t="s">
        <v>255</v>
      </c>
      <c r="C128" s="249" t="s">
        <v>256</v>
      </c>
      <c r="D128" s="236" t="s">
        <v>219</v>
      </c>
      <c r="E128" s="237">
        <v>15.6</v>
      </c>
      <c r="F128" s="238"/>
      <c r="G128" s="239">
        <f>ROUND(E128*F128,2)</f>
        <v>0</v>
      </c>
      <c r="H128" s="226">
        <v>87.44</v>
      </c>
      <c r="I128" s="225">
        <f>ROUND(E128*H128,2)</f>
        <v>1364.06</v>
      </c>
      <c r="J128" s="226">
        <v>58.06</v>
      </c>
      <c r="K128" s="225">
        <f>ROUND(E128*J128,2)</f>
        <v>905.74</v>
      </c>
      <c r="L128" s="225">
        <v>15</v>
      </c>
      <c r="M128" s="225">
        <f>G128*(1+L128/100)</f>
        <v>0</v>
      </c>
      <c r="N128" s="225">
        <v>3.2000000000000003E-4</v>
      </c>
      <c r="O128" s="225">
        <f>ROUND(E128*N128,2)</f>
        <v>0</v>
      </c>
      <c r="P128" s="225">
        <v>0</v>
      </c>
      <c r="Q128" s="225">
        <f>ROUND(E128*P128,2)</f>
        <v>0</v>
      </c>
      <c r="R128" s="225"/>
      <c r="S128" s="225" t="s">
        <v>156</v>
      </c>
      <c r="T128" s="225" t="s">
        <v>132</v>
      </c>
      <c r="U128" s="225">
        <v>0.11</v>
      </c>
      <c r="V128" s="225">
        <f>ROUND(E128*U128,2)</f>
        <v>1.72</v>
      </c>
      <c r="W128" s="225"/>
      <c r="X128" s="225" t="s">
        <v>157</v>
      </c>
      <c r="Y128" s="206"/>
      <c r="Z128" s="206"/>
      <c r="AA128" s="206"/>
      <c r="AB128" s="206"/>
      <c r="AC128" s="206"/>
      <c r="AD128" s="206"/>
      <c r="AE128" s="206"/>
      <c r="AF128" s="206"/>
      <c r="AG128" s="206" t="s">
        <v>158</v>
      </c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outlineLevel="1" x14ac:dyDescent="0.25">
      <c r="A129" s="223"/>
      <c r="B129" s="224"/>
      <c r="C129" s="261" t="s">
        <v>257</v>
      </c>
      <c r="D129" s="257"/>
      <c r="E129" s="258">
        <v>8.6</v>
      </c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06"/>
      <c r="Z129" s="206"/>
      <c r="AA129" s="206"/>
      <c r="AB129" s="206"/>
      <c r="AC129" s="206"/>
      <c r="AD129" s="206"/>
      <c r="AE129" s="206"/>
      <c r="AF129" s="206"/>
      <c r="AG129" s="206" t="s">
        <v>163</v>
      </c>
      <c r="AH129" s="206">
        <v>0</v>
      </c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 x14ac:dyDescent="0.25">
      <c r="A130" s="223"/>
      <c r="B130" s="224"/>
      <c r="C130" s="261" t="s">
        <v>258</v>
      </c>
      <c r="D130" s="257"/>
      <c r="E130" s="258">
        <v>4</v>
      </c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06"/>
      <c r="Z130" s="206"/>
      <c r="AA130" s="206"/>
      <c r="AB130" s="206"/>
      <c r="AC130" s="206"/>
      <c r="AD130" s="206"/>
      <c r="AE130" s="206"/>
      <c r="AF130" s="206"/>
      <c r="AG130" s="206" t="s">
        <v>163</v>
      </c>
      <c r="AH130" s="206">
        <v>0</v>
      </c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 x14ac:dyDescent="0.25">
      <c r="A131" s="223"/>
      <c r="B131" s="224"/>
      <c r="C131" s="261" t="s">
        <v>259</v>
      </c>
      <c r="D131" s="257"/>
      <c r="E131" s="258">
        <v>3</v>
      </c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06"/>
      <c r="Z131" s="206"/>
      <c r="AA131" s="206"/>
      <c r="AB131" s="206"/>
      <c r="AC131" s="206"/>
      <c r="AD131" s="206"/>
      <c r="AE131" s="206"/>
      <c r="AF131" s="206"/>
      <c r="AG131" s="206" t="s">
        <v>163</v>
      </c>
      <c r="AH131" s="206">
        <v>0</v>
      </c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 x14ac:dyDescent="0.25">
      <c r="A132" s="240">
        <v>28</v>
      </c>
      <c r="B132" s="241" t="s">
        <v>260</v>
      </c>
      <c r="C132" s="248" t="s">
        <v>261</v>
      </c>
      <c r="D132" s="242" t="s">
        <v>0</v>
      </c>
      <c r="E132" s="243">
        <v>92.055599999999998</v>
      </c>
      <c r="F132" s="244"/>
      <c r="G132" s="245">
        <f>ROUND(E132*F132,2)</f>
        <v>0</v>
      </c>
      <c r="H132" s="226">
        <v>0</v>
      </c>
      <c r="I132" s="225">
        <f>ROUND(E132*H132,2)</f>
        <v>0</v>
      </c>
      <c r="J132" s="226">
        <v>4.1500000000000004</v>
      </c>
      <c r="K132" s="225">
        <f>ROUND(E132*J132,2)</f>
        <v>382.03</v>
      </c>
      <c r="L132" s="225">
        <v>15</v>
      </c>
      <c r="M132" s="225">
        <f>G132*(1+L132/100)</f>
        <v>0</v>
      </c>
      <c r="N132" s="225">
        <v>0</v>
      </c>
      <c r="O132" s="225">
        <f>ROUND(E132*N132,2)</f>
        <v>0</v>
      </c>
      <c r="P132" s="225">
        <v>0</v>
      </c>
      <c r="Q132" s="225">
        <f>ROUND(E132*P132,2)</f>
        <v>0</v>
      </c>
      <c r="R132" s="225"/>
      <c r="S132" s="225" t="s">
        <v>156</v>
      </c>
      <c r="T132" s="225" t="s">
        <v>132</v>
      </c>
      <c r="U132" s="225">
        <v>0</v>
      </c>
      <c r="V132" s="225">
        <f>ROUND(E132*U132,2)</f>
        <v>0</v>
      </c>
      <c r="W132" s="225"/>
      <c r="X132" s="225" t="s">
        <v>249</v>
      </c>
      <c r="Y132" s="206"/>
      <c r="Z132" s="206"/>
      <c r="AA132" s="206"/>
      <c r="AB132" s="206"/>
      <c r="AC132" s="206"/>
      <c r="AD132" s="206"/>
      <c r="AE132" s="206"/>
      <c r="AF132" s="206"/>
      <c r="AG132" s="206" t="s">
        <v>250</v>
      </c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x14ac:dyDescent="0.25">
      <c r="A133" s="228" t="s">
        <v>126</v>
      </c>
      <c r="B133" s="229" t="s">
        <v>70</v>
      </c>
      <c r="C133" s="247" t="s">
        <v>71</v>
      </c>
      <c r="D133" s="230"/>
      <c r="E133" s="231"/>
      <c r="F133" s="232"/>
      <c r="G133" s="233">
        <f>SUMIF(AG134:AG134,"&lt;&gt;NOR",G134:G134)</f>
        <v>0</v>
      </c>
      <c r="H133" s="227"/>
      <c r="I133" s="227">
        <f>SUM(I134:I134)</f>
        <v>0</v>
      </c>
      <c r="J133" s="227"/>
      <c r="K133" s="227">
        <f>SUM(K134:K134)</f>
        <v>1000</v>
      </c>
      <c r="L133" s="227"/>
      <c r="M133" s="227">
        <f>SUM(M134:M134)</f>
        <v>0</v>
      </c>
      <c r="N133" s="227"/>
      <c r="O133" s="227">
        <f>SUM(O134:O134)</f>
        <v>0</v>
      </c>
      <c r="P133" s="227"/>
      <c r="Q133" s="227">
        <f>SUM(Q134:Q134)</f>
        <v>0</v>
      </c>
      <c r="R133" s="227"/>
      <c r="S133" s="227"/>
      <c r="T133" s="227"/>
      <c r="U133" s="227"/>
      <c r="V133" s="227">
        <f>SUM(V134:V134)</f>
        <v>0.16</v>
      </c>
      <c r="W133" s="227"/>
      <c r="X133" s="227"/>
      <c r="AG133" t="s">
        <v>127</v>
      </c>
    </row>
    <row r="134" spans="1:60" outlineLevel="1" x14ac:dyDescent="0.25">
      <c r="A134" s="240">
        <v>29</v>
      </c>
      <c r="B134" s="241" t="s">
        <v>262</v>
      </c>
      <c r="C134" s="248" t="s">
        <v>263</v>
      </c>
      <c r="D134" s="242" t="s">
        <v>264</v>
      </c>
      <c r="E134" s="243">
        <v>1</v>
      </c>
      <c r="F134" s="244"/>
      <c r="G134" s="245">
        <f>ROUND(E134*F134,2)</f>
        <v>0</v>
      </c>
      <c r="H134" s="226">
        <v>0</v>
      </c>
      <c r="I134" s="225">
        <f>ROUND(E134*H134,2)</f>
        <v>0</v>
      </c>
      <c r="J134" s="226">
        <v>1000</v>
      </c>
      <c r="K134" s="225">
        <f>ROUND(E134*J134,2)</f>
        <v>1000</v>
      </c>
      <c r="L134" s="225">
        <v>15</v>
      </c>
      <c r="M134" s="225">
        <f>G134*(1+L134/100)</f>
        <v>0</v>
      </c>
      <c r="N134" s="225">
        <v>0</v>
      </c>
      <c r="O134" s="225">
        <f>ROUND(E134*N134,2)</f>
        <v>0</v>
      </c>
      <c r="P134" s="225">
        <v>0</v>
      </c>
      <c r="Q134" s="225">
        <f>ROUND(E134*P134,2)</f>
        <v>0</v>
      </c>
      <c r="R134" s="225"/>
      <c r="S134" s="225" t="s">
        <v>131</v>
      </c>
      <c r="T134" s="225" t="s">
        <v>132</v>
      </c>
      <c r="U134" s="225">
        <v>0.157</v>
      </c>
      <c r="V134" s="225">
        <f>ROUND(E134*U134,2)</f>
        <v>0.16</v>
      </c>
      <c r="W134" s="225"/>
      <c r="X134" s="225" t="s">
        <v>157</v>
      </c>
      <c r="Y134" s="206"/>
      <c r="Z134" s="206"/>
      <c r="AA134" s="206"/>
      <c r="AB134" s="206"/>
      <c r="AC134" s="206"/>
      <c r="AD134" s="206"/>
      <c r="AE134" s="206"/>
      <c r="AF134" s="206"/>
      <c r="AG134" s="206" t="s">
        <v>158</v>
      </c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x14ac:dyDescent="0.25">
      <c r="A135" s="228" t="s">
        <v>126</v>
      </c>
      <c r="B135" s="229" t="s">
        <v>72</v>
      </c>
      <c r="C135" s="247" t="s">
        <v>73</v>
      </c>
      <c r="D135" s="230"/>
      <c r="E135" s="231"/>
      <c r="F135" s="232"/>
      <c r="G135" s="233">
        <f>SUMIF(AG136:AG142,"&lt;&gt;NOR",G136:G142)</f>
        <v>0</v>
      </c>
      <c r="H135" s="227"/>
      <c r="I135" s="227">
        <f>SUM(I136:I142)</f>
        <v>1294.3699999999999</v>
      </c>
      <c r="J135" s="227"/>
      <c r="K135" s="227">
        <f>SUM(K136:K142)</f>
        <v>4470.1400000000003</v>
      </c>
      <c r="L135" s="227"/>
      <c r="M135" s="227">
        <f>SUM(M136:M142)</f>
        <v>0</v>
      </c>
      <c r="N135" s="227"/>
      <c r="O135" s="227">
        <f>SUM(O136:O142)</f>
        <v>0</v>
      </c>
      <c r="P135" s="227"/>
      <c r="Q135" s="227">
        <f>SUM(Q136:Q142)</f>
        <v>0</v>
      </c>
      <c r="R135" s="227"/>
      <c r="S135" s="227"/>
      <c r="T135" s="227"/>
      <c r="U135" s="227"/>
      <c r="V135" s="227">
        <f>SUM(V136:V142)</f>
        <v>5.0699999999999994</v>
      </c>
      <c r="W135" s="227"/>
      <c r="X135" s="227"/>
      <c r="AG135" t="s">
        <v>127</v>
      </c>
    </row>
    <row r="136" spans="1:60" outlineLevel="1" x14ac:dyDescent="0.25">
      <c r="A136" s="240">
        <v>30</v>
      </c>
      <c r="B136" s="241" t="s">
        <v>265</v>
      </c>
      <c r="C136" s="248" t="s">
        <v>266</v>
      </c>
      <c r="D136" s="242" t="s">
        <v>219</v>
      </c>
      <c r="E136" s="243">
        <v>7</v>
      </c>
      <c r="F136" s="244"/>
      <c r="G136" s="245">
        <f>ROUND(E136*F136,2)</f>
        <v>0</v>
      </c>
      <c r="H136" s="226">
        <v>184.91</v>
      </c>
      <c r="I136" s="225">
        <f>ROUND(E136*H136,2)</f>
        <v>1294.3699999999999</v>
      </c>
      <c r="J136" s="226">
        <v>266.08999999999997</v>
      </c>
      <c r="K136" s="225">
        <f>ROUND(E136*J136,2)</f>
        <v>1862.63</v>
      </c>
      <c r="L136" s="225">
        <v>15</v>
      </c>
      <c r="M136" s="225">
        <f>G136*(1+L136/100)</f>
        <v>0</v>
      </c>
      <c r="N136" s="225">
        <v>5.1999999999999995E-4</v>
      </c>
      <c r="O136" s="225">
        <f>ROUND(E136*N136,2)</f>
        <v>0</v>
      </c>
      <c r="P136" s="225">
        <v>0</v>
      </c>
      <c r="Q136" s="225">
        <f>ROUND(E136*P136,2)</f>
        <v>0</v>
      </c>
      <c r="R136" s="225"/>
      <c r="S136" s="225" t="s">
        <v>156</v>
      </c>
      <c r="T136" s="225" t="s">
        <v>156</v>
      </c>
      <c r="U136" s="225">
        <v>0.52900000000000003</v>
      </c>
      <c r="V136" s="225">
        <f>ROUND(E136*U136,2)</f>
        <v>3.7</v>
      </c>
      <c r="W136" s="225"/>
      <c r="X136" s="225" t="s">
        <v>157</v>
      </c>
      <c r="Y136" s="206"/>
      <c r="Z136" s="206"/>
      <c r="AA136" s="206"/>
      <c r="AB136" s="206"/>
      <c r="AC136" s="206"/>
      <c r="AD136" s="206"/>
      <c r="AE136" s="206"/>
      <c r="AF136" s="206"/>
      <c r="AG136" s="206" t="s">
        <v>158</v>
      </c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5">
      <c r="A137" s="240">
        <v>31</v>
      </c>
      <c r="B137" s="241" t="s">
        <v>267</v>
      </c>
      <c r="C137" s="248" t="s">
        <v>268</v>
      </c>
      <c r="D137" s="242" t="s">
        <v>155</v>
      </c>
      <c r="E137" s="243">
        <v>2</v>
      </c>
      <c r="F137" s="244"/>
      <c r="G137" s="245">
        <f>ROUND(E137*F137,2)</f>
        <v>0</v>
      </c>
      <c r="H137" s="226">
        <v>0</v>
      </c>
      <c r="I137" s="225">
        <f>ROUND(E137*H137,2)</f>
        <v>0</v>
      </c>
      <c r="J137" s="226">
        <v>79.2</v>
      </c>
      <c r="K137" s="225">
        <f>ROUND(E137*J137,2)</f>
        <v>158.4</v>
      </c>
      <c r="L137" s="225">
        <v>15</v>
      </c>
      <c r="M137" s="225">
        <f>G137*(1+L137/100)</f>
        <v>0</v>
      </c>
      <c r="N137" s="225">
        <v>0</v>
      </c>
      <c r="O137" s="225">
        <f>ROUND(E137*N137,2)</f>
        <v>0</v>
      </c>
      <c r="P137" s="225">
        <v>0</v>
      </c>
      <c r="Q137" s="225">
        <f>ROUND(E137*P137,2)</f>
        <v>0</v>
      </c>
      <c r="R137" s="225"/>
      <c r="S137" s="225" t="s">
        <v>156</v>
      </c>
      <c r="T137" s="225" t="s">
        <v>156</v>
      </c>
      <c r="U137" s="225">
        <v>0.157</v>
      </c>
      <c r="V137" s="225">
        <f>ROUND(E137*U137,2)</f>
        <v>0.31</v>
      </c>
      <c r="W137" s="225"/>
      <c r="X137" s="225" t="s">
        <v>157</v>
      </c>
      <c r="Y137" s="206"/>
      <c r="Z137" s="206"/>
      <c r="AA137" s="206"/>
      <c r="AB137" s="206"/>
      <c r="AC137" s="206"/>
      <c r="AD137" s="206"/>
      <c r="AE137" s="206"/>
      <c r="AF137" s="206"/>
      <c r="AG137" s="206" t="s">
        <v>158</v>
      </c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 x14ac:dyDescent="0.25">
      <c r="A138" s="240">
        <v>32</v>
      </c>
      <c r="B138" s="241" t="s">
        <v>269</v>
      </c>
      <c r="C138" s="248" t="s">
        <v>270</v>
      </c>
      <c r="D138" s="242" t="s">
        <v>155</v>
      </c>
      <c r="E138" s="243">
        <v>2</v>
      </c>
      <c r="F138" s="244"/>
      <c r="G138" s="245">
        <f>ROUND(E138*F138,2)</f>
        <v>0</v>
      </c>
      <c r="H138" s="226">
        <v>0</v>
      </c>
      <c r="I138" s="225">
        <f>ROUND(E138*H138,2)</f>
        <v>0</v>
      </c>
      <c r="J138" s="226">
        <v>87.7</v>
      </c>
      <c r="K138" s="225">
        <f>ROUND(E138*J138,2)</f>
        <v>175.4</v>
      </c>
      <c r="L138" s="225">
        <v>15</v>
      </c>
      <c r="M138" s="225">
        <f>G138*(1+L138/100)</f>
        <v>0</v>
      </c>
      <c r="N138" s="225">
        <v>0</v>
      </c>
      <c r="O138" s="225">
        <f>ROUND(E138*N138,2)</f>
        <v>0</v>
      </c>
      <c r="P138" s="225">
        <v>0</v>
      </c>
      <c r="Q138" s="225">
        <f>ROUND(E138*P138,2)</f>
        <v>0</v>
      </c>
      <c r="R138" s="225"/>
      <c r="S138" s="225" t="s">
        <v>156</v>
      </c>
      <c r="T138" s="225" t="s">
        <v>156</v>
      </c>
      <c r="U138" s="225">
        <v>0.17399999999999999</v>
      </c>
      <c r="V138" s="225">
        <f>ROUND(E138*U138,2)</f>
        <v>0.35</v>
      </c>
      <c r="W138" s="225"/>
      <c r="X138" s="225" t="s">
        <v>157</v>
      </c>
      <c r="Y138" s="206"/>
      <c r="Z138" s="206"/>
      <c r="AA138" s="206"/>
      <c r="AB138" s="206"/>
      <c r="AC138" s="206"/>
      <c r="AD138" s="206"/>
      <c r="AE138" s="206"/>
      <c r="AF138" s="206"/>
      <c r="AG138" s="206" t="s">
        <v>158</v>
      </c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5">
      <c r="A139" s="240">
        <v>33</v>
      </c>
      <c r="B139" s="241" t="s">
        <v>271</v>
      </c>
      <c r="C139" s="248" t="s">
        <v>272</v>
      </c>
      <c r="D139" s="242" t="s">
        <v>155</v>
      </c>
      <c r="E139" s="243">
        <v>1</v>
      </c>
      <c r="F139" s="244"/>
      <c r="G139" s="245">
        <f>ROUND(E139*F139,2)</f>
        <v>0</v>
      </c>
      <c r="H139" s="226">
        <v>0</v>
      </c>
      <c r="I139" s="225">
        <f>ROUND(E139*H139,2)</f>
        <v>0</v>
      </c>
      <c r="J139" s="226">
        <v>130.5</v>
      </c>
      <c r="K139" s="225">
        <f>ROUND(E139*J139,2)</f>
        <v>130.5</v>
      </c>
      <c r="L139" s="225">
        <v>15</v>
      </c>
      <c r="M139" s="225">
        <f>G139*(1+L139/100)</f>
        <v>0</v>
      </c>
      <c r="N139" s="225">
        <v>0</v>
      </c>
      <c r="O139" s="225">
        <f>ROUND(E139*N139,2)</f>
        <v>0</v>
      </c>
      <c r="P139" s="225">
        <v>0</v>
      </c>
      <c r="Q139" s="225">
        <f>ROUND(E139*P139,2)</f>
        <v>0</v>
      </c>
      <c r="R139" s="225"/>
      <c r="S139" s="225" t="s">
        <v>156</v>
      </c>
      <c r="T139" s="225" t="s">
        <v>156</v>
      </c>
      <c r="U139" s="225">
        <v>0.25900000000000001</v>
      </c>
      <c r="V139" s="225">
        <f>ROUND(E139*U139,2)</f>
        <v>0.26</v>
      </c>
      <c r="W139" s="225"/>
      <c r="X139" s="225" t="s">
        <v>157</v>
      </c>
      <c r="Y139" s="206"/>
      <c r="Z139" s="206"/>
      <c r="AA139" s="206"/>
      <c r="AB139" s="206"/>
      <c r="AC139" s="206"/>
      <c r="AD139" s="206"/>
      <c r="AE139" s="206"/>
      <c r="AF139" s="206"/>
      <c r="AG139" s="206" t="s">
        <v>158</v>
      </c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 x14ac:dyDescent="0.25">
      <c r="A140" s="240">
        <v>34</v>
      </c>
      <c r="B140" s="241" t="s">
        <v>273</v>
      </c>
      <c r="C140" s="248" t="s">
        <v>274</v>
      </c>
      <c r="D140" s="242" t="s">
        <v>155</v>
      </c>
      <c r="E140" s="243">
        <v>1</v>
      </c>
      <c r="F140" s="244"/>
      <c r="G140" s="245">
        <f>ROUND(E140*F140,2)</f>
        <v>0</v>
      </c>
      <c r="H140" s="226">
        <v>0</v>
      </c>
      <c r="I140" s="225">
        <f>ROUND(E140*H140,2)</f>
        <v>0</v>
      </c>
      <c r="J140" s="226">
        <v>238.5</v>
      </c>
      <c r="K140" s="225">
        <f>ROUND(E140*J140,2)</f>
        <v>238.5</v>
      </c>
      <c r="L140" s="225">
        <v>15</v>
      </c>
      <c r="M140" s="225">
        <f>G140*(1+L140/100)</f>
        <v>0</v>
      </c>
      <c r="N140" s="225">
        <v>0</v>
      </c>
      <c r="O140" s="225">
        <f>ROUND(E140*N140,2)</f>
        <v>0</v>
      </c>
      <c r="P140" s="225">
        <v>0</v>
      </c>
      <c r="Q140" s="225">
        <f>ROUND(E140*P140,2)</f>
        <v>0</v>
      </c>
      <c r="R140" s="225"/>
      <c r="S140" s="225" t="s">
        <v>156</v>
      </c>
      <c r="T140" s="225" t="s">
        <v>171</v>
      </c>
      <c r="U140" s="225">
        <v>0.45</v>
      </c>
      <c r="V140" s="225">
        <f>ROUND(E140*U140,2)</f>
        <v>0.45</v>
      </c>
      <c r="W140" s="225"/>
      <c r="X140" s="225" t="s">
        <v>157</v>
      </c>
      <c r="Y140" s="206"/>
      <c r="Z140" s="206"/>
      <c r="AA140" s="206"/>
      <c r="AB140" s="206"/>
      <c r="AC140" s="206"/>
      <c r="AD140" s="206"/>
      <c r="AE140" s="206"/>
      <c r="AF140" s="206"/>
      <c r="AG140" s="206" t="s">
        <v>158</v>
      </c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5">
      <c r="A141" s="240">
        <v>35</v>
      </c>
      <c r="B141" s="241" t="s">
        <v>275</v>
      </c>
      <c r="C141" s="248" t="s">
        <v>276</v>
      </c>
      <c r="D141" s="242" t="s">
        <v>277</v>
      </c>
      <c r="E141" s="243">
        <v>4</v>
      </c>
      <c r="F141" s="244"/>
      <c r="G141" s="245">
        <f>ROUND(E141*F141,2)</f>
        <v>0</v>
      </c>
      <c r="H141" s="226">
        <v>0</v>
      </c>
      <c r="I141" s="225">
        <f>ROUND(E141*H141,2)</f>
        <v>0</v>
      </c>
      <c r="J141" s="226">
        <v>450</v>
      </c>
      <c r="K141" s="225">
        <f>ROUND(E141*J141,2)</f>
        <v>1800</v>
      </c>
      <c r="L141" s="225">
        <v>15</v>
      </c>
      <c r="M141" s="225">
        <f>G141*(1+L141/100)</f>
        <v>0</v>
      </c>
      <c r="N141" s="225">
        <v>0</v>
      </c>
      <c r="O141" s="225">
        <f>ROUND(E141*N141,2)</f>
        <v>0</v>
      </c>
      <c r="P141" s="225">
        <v>0</v>
      </c>
      <c r="Q141" s="225">
        <f>ROUND(E141*P141,2)</f>
        <v>0</v>
      </c>
      <c r="R141" s="225"/>
      <c r="S141" s="225" t="s">
        <v>131</v>
      </c>
      <c r="T141" s="225" t="s">
        <v>132</v>
      </c>
      <c r="U141" s="225">
        <v>0</v>
      </c>
      <c r="V141" s="225">
        <f>ROUND(E141*U141,2)</f>
        <v>0</v>
      </c>
      <c r="W141" s="225"/>
      <c r="X141" s="225" t="s">
        <v>157</v>
      </c>
      <c r="Y141" s="206"/>
      <c r="Z141" s="206"/>
      <c r="AA141" s="206"/>
      <c r="AB141" s="206"/>
      <c r="AC141" s="206"/>
      <c r="AD141" s="206"/>
      <c r="AE141" s="206"/>
      <c r="AF141" s="206"/>
      <c r="AG141" s="206" t="s">
        <v>158</v>
      </c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 x14ac:dyDescent="0.25">
      <c r="A142" s="240">
        <v>36</v>
      </c>
      <c r="B142" s="241" t="s">
        <v>278</v>
      </c>
      <c r="C142" s="248" t="s">
        <v>279</v>
      </c>
      <c r="D142" s="242" t="s">
        <v>0</v>
      </c>
      <c r="E142" s="243">
        <v>56.597999999999999</v>
      </c>
      <c r="F142" s="244"/>
      <c r="G142" s="245">
        <f>ROUND(E142*F142,2)</f>
        <v>0</v>
      </c>
      <c r="H142" s="226">
        <v>0</v>
      </c>
      <c r="I142" s="225">
        <f>ROUND(E142*H142,2)</f>
        <v>0</v>
      </c>
      <c r="J142" s="226">
        <v>1.85</v>
      </c>
      <c r="K142" s="225">
        <f>ROUND(E142*J142,2)</f>
        <v>104.71</v>
      </c>
      <c r="L142" s="225">
        <v>15</v>
      </c>
      <c r="M142" s="225">
        <f>G142*(1+L142/100)</f>
        <v>0</v>
      </c>
      <c r="N142" s="225">
        <v>0</v>
      </c>
      <c r="O142" s="225">
        <f>ROUND(E142*N142,2)</f>
        <v>0</v>
      </c>
      <c r="P142" s="225">
        <v>0</v>
      </c>
      <c r="Q142" s="225">
        <f>ROUND(E142*P142,2)</f>
        <v>0</v>
      </c>
      <c r="R142" s="225"/>
      <c r="S142" s="225" t="s">
        <v>156</v>
      </c>
      <c r="T142" s="225" t="s">
        <v>171</v>
      </c>
      <c r="U142" s="225">
        <v>0</v>
      </c>
      <c r="V142" s="225">
        <f>ROUND(E142*U142,2)</f>
        <v>0</v>
      </c>
      <c r="W142" s="225"/>
      <c r="X142" s="225" t="s">
        <v>249</v>
      </c>
      <c r="Y142" s="206"/>
      <c r="Z142" s="206"/>
      <c r="AA142" s="206"/>
      <c r="AB142" s="206"/>
      <c r="AC142" s="206"/>
      <c r="AD142" s="206"/>
      <c r="AE142" s="206"/>
      <c r="AF142" s="206"/>
      <c r="AG142" s="206" t="s">
        <v>250</v>
      </c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x14ac:dyDescent="0.25">
      <c r="A143" s="228" t="s">
        <v>126</v>
      </c>
      <c r="B143" s="229" t="s">
        <v>74</v>
      </c>
      <c r="C143" s="247" t="s">
        <v>75</v>
      </c>
      <c r="D143" s="230"/>
      <c r="E143" s="231"/>
      <c r="F143" s="232"/>
      <c r="G143" s="233">
        <f>SUMIF(AG144:AG157,"&lt;&gt;NOR",G144:G157)</f>
        <v>0</v>
      </c>
      <c r="H143" s="227"/>
      <c r="I143" s="227">
        <f>SUM(I144:I157)</f>
        <v>2625.9300000000003</v>
      </c>
      <c r="J143" s="227"/>
      <c r="K143" s="227">
        <f>SUM(K144:K157)</f>
        <v>7065.4900000000007</v>
      </c>
      <c r="L143" s="227"/>
      <c r="M143" s="227">
        <f>SUM(M144:M157)</f>
        <v>0</v>
      </c>
      <c r="N143" s="227"/>
      <c r="O143" s="227">
        <f>SUM(O144:O157)</f>
        <v>0.06</v>
      </c>
      <c r="P143" s="227"/>
      <c r="Q143" s="227">
        <f>SUM(Q144:Q157)</f>
        <v>0.02</v>
      </c>
      <c r="R143" s="227"/>
      <c r="S143" s="227"/>
      <c r="T143" s="227"/>
      <c r="U143" s="227"/>
      <c r="V143" s="227">
        <f>SUM(V144:V157)</f>
        <v>15.21</v>
      </c>
      <c r="W143" s="227"/>
      <c r="X143" s="227"/>
      <c r="AG143" t="s">
        <v>127</v>
      </c>
    </row>
    <row r="144" spans="1:60" outlineLevel="1" x14ac:dyDescent="0.25">
      <c r="A144" s="240">
        <v>37</v>
      </c>
      <c r="B144" s="241" t="s">
        <v>280</v>
      </c>
      <c r="C144" s="248" t="s">
        <v>281</v>
      </c>
      <c r="D144" s="242" t="s">
        <v>219</v>
      </c>
      <c r="E144" s="243">
        <v>14</v>
      </c>
      <c r="F144" s="244"/>
      <c r="G144" s="245">
        <f>ROUND(E144*F144,2)</f>
        <v>0</v>
      </c>
      <c r="H144" s="226">
        <v>78.180000000000007</v>
      </c>
      <c r="I144" s="225">
        <f>ROUND(E144*H144,2)</f>
        <v>1094.52</v>
      </c>
      <c r="J144" s="226">
        <v>257.82</v>
      </c>
      <c r="K144" s="225">
        <f>ROUND(E144*J144,2)</f>
        <v>3609.48</v>
      </c>
      <c r="L144" s="225">
        <v>15</v>
      </c>
      <c r="M144" s="225">
        <f>G144*(1+L144/100)</f>
        <v>0</v>
      </c>
      <c r="N144" s="225">
        <v>3.9899999999999996E-3</v>
      </c>
      <c r="O144" s="225">
        <f>ROUND(E144*N144,2)</f>
        <v>0.06</v>
      </c>
      <c r="P144" s="225">
        <v>0</v>
      </c>
      <c r="Q144" s="225">
        <f>ROUND(E144*P144,2)</f>
        <v>0</v>
      </c>
      <c r="R144" s="225"/>
      <c r="S144" s="225" t="s">
        <v>156</v>
      </c>
      <c r="T144" s="225" t="s">
        <v>156</v>
      </c>
      <c r="U144" s="225">
        <v>0.54290000000000005</v>
      </c>
      <c r="V144" s="225">
        <f>ROUND(E144*U144,2)</f>
        <v>7.6</v>
      </c>
      <c r="W144" s="225"/>
      <c r="X144" s="225" t="s">
        <v>157</v>
      </c>
      <c r="Y144" s="206"/>
      <c r="Z144" s="206"/>
      <c r="AA144" s="206"/>
      <c r="AB144" s="206"/>
      <c r="AC144" s="206"/>
      <c r="AD144" s="206"/>
      <c r="AE144" s="206"/>
      <c r="AF144" s="206"/>
      <c r="AG144" s="206" t="s">
        <v>158</v>
      </c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ht="20.399999999999999" outlineLevel="1" x14ac:dyDescent="0.25">
      <c r="A145" s="240">
        <v>38</v>
      </c>
      <c r="B145" s="241" t="s">
        <v>282</v>
      </c>
      <c r="C145" s="248" t="s">
        <v>283</v>
      </c>
      <c r="D145" s="242" t="s">
        <v>219</v>
      </c>
      <c r="E145" s="243">
        <v>14</v>
      </c>
      <c r="F145" s="244"/>
      <c r="G145" s="245">
        <f>ROUND(E145*F145,2)</f>
        <v>0</v>
      </c>
      <c r="H145" s="226">
        <v>27.39</v>
      </c>
      <c r="I145" s="225">
        <f>ROUND(E145*H145,2)</f>
        <v>383.46</v>
      </c>
      <c r="J145" s="226">
        <v>59.31</v>
      </c>
      <c r="K145" s="225">
        <f>ROUND(E145*J145,2)</f>
        <v>830.34</v>
      </c>
      <c r="L145" s="225">
        <v>15</v>
      </c>
      <c r="M145" s="225">
        <f>G145*(1+L145/100)</f>
        <v>0</v>
      </c>
      <c r="N145" s="225">
        <v>4.0000000000000003E-5</v>
      </c>
      <c r="O145" s="225">
        <f>ROUND(E145*N145,2)</f>
        <v>0</v>
      </c>
      <c r="P145" s="225">
        <v>0</v>
      </c>
      <c r="Q145" s="225">
        <f>ROUND(E145*P145,2)</f>
        <v>0</v>
      </c>
      <c r="R145" s="225"/>
      <c r="S145" s="225" t="s">
        <v>156</v>
      </c>
      <c r="T145" s="225" t="s">
        <v>156</v>
      </c>
      <c r="U145" s="225">
        <v>0.129</v>
      </c>
      <c r="V145" s="225">
        <f>ROUND(E145*U145,2)</f>
        <v>1.81</v>
      </c>
      <c r="W145" s="225"/>
      <c r="X145" s="225" t="s">
        <v>157</v>
      </c>
      <c r="Y145" s="206"/>
      <c r="Z145" s="206"/>
      <c r="AA145" s="206"/>
      <c r="AB145" s="206"/>
      <c r="AC145" s="206"/>
      <c r="AD145" s="206"/>
      <c r="AE145" s="206"/>
      <c r="AF145" s="206"/>
      <c r="AG145" s="206" t="s">
        <v>158</v>
      </c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outlineLevel="1" x14ac:dyDescent="0.25">
      <c r="A146" s="240">
        <v>39</v>
      </c>
      <c r="B146" s="241" t="s">
        <v>284</v>
      </c>
      <c r="C146" s="248" t="s">
        <v>285</v>
      </c>
      <c r="D146" s="242" t="s">
        <v>155</v>
      </c>
      <c r="E146" s="243">
        <v>3</v>
      </c>
      <c r="F146" s="244"/>
      <c r="G146" s="245">
        <f>ROUND(E146*F146,2)</f>
        <v>0</v>
      </c>
      <c r="H146" s="226">
        <v>112.43</v>
      </c>
      <c r="I146" s="225">
        <f>ROUND(E146*H146,2)</f>
        <v>337.29</v>
      </c>
      <c r="J146" s="226">
        <v>118.57</v>
      </c>
      <c r="K146" s="225">
        <f>ROUND(E146*J146,2)</f>
        <v>355.71</v>
      </c>
      <c r="L146" s="225">
        <v>15</v>
      </c>
      <c r="M146" s="225">
        <f>G146*(1+L146/100)</f>
        <v>0</v>
      </c>
      <c r="N146" s="225">
        <v>6.3000000000000003E-4</v>
      </c>
      <c r="O146" s="225">
        <f>ROUND(E146*N146,2)</f>
        <v>0</v>
      </c>
      <c r="P146" s="225">
        <v>0</v>
      </c>
      <c r="Q146" s="225">
        <f>ROUND(E146*P146,2)</f>
        <v>0</v>
      </c>
      <c r="R146" s="225"/>
      <c r="S146" s="225" t="s">
        <v>156</v>
      </c>
      <c r="T146" s="225" t="s">
        <v>156</v>
      </c>
      <c r="U146" s="225">
        <v>0.27200000000000002</v>
      </c>
      <c r="V146" s="225">
        <f>ROUND(E146*U146,2)</f>
        <v>0.82</v>
      </c>
      <c r="W146" s="225"/>
      <c r="X146" s="225" t="s">
        <v>157</v>
      </c>
      <c r="Y146" s="206"/>
      <c r="Z146" s="206"/>
      <c r="AA146" s="206"/>
      <c r="AB146" s="206"/>
      <c r="AC146" s="206"/>
      <c r="AD146" s="206"/>
      <c r="AE146" s="206"/>
      <c r="AF146" s="206"/>
      <c r="AG146" s="206" t="s">
        <v>158</v>
      </c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 x14ac:dyDescent="0.25">
      <c r="A147" s="240">
        <v>40</v>
      </c>
      <c r="B147" s="241" t="s">
        <v>286</v>
      </c>
      <c r="C147" s="248" t="s">
        <v>287</v>
      </c>
      <c r="D147" s="242" t="s">
        <v>288</v>
      </c>
      <c r="E147" s="243">
        <v>3</v>
      </c>
      <c r="F147" s="244"/>
      <c r="G147" s="245">
        <f>ROUND(E147*F147,2)</f>
        <v>0</v>
      </c>
      <c r="H147" s="226">
        <v>230.12</v>
      </c>
      <c r="I147" s="225">
        <f>ROUND(E147*H147,2)</f>
        <v>690.36</v>
      </c>
      <c r="J147" s="226">
        <v>235.38</v>
      </c>
      <c r="K147" s="225">
        <f>ROUND(E147*J147,2)</f>
        <v>706.14</v>
      </c>
      <c r="L147" s="225">
        <v>15</v>
      </c>
      <c r="M147" s="225">
        <f>G147*(1+L147/100)</f>
        <v>0</v>
      </c>
      <c r="N147" s="225">
        <v>1.48E-3</v>
      </c>
      <c r="O147" s="225">
        <f>ROUND(E147*N147,2)</f>
        <v>0</v>
      </c>
      <c r="P147" s="225">
        <v>0</v>
      </c>
      <c r="Q147" s="225">
        <f>ROUND(E147*P147,2)</f>
        <v>0</v>
      </c>
      <c r="R147" s="225"/>
      <c r="S147" s="225" t="s">
        <v>156</v>
      </c>
      <c r="T147" s="225" t="s">
        <v>156</v>
      </c>
      <c r="U147" s="225">
        <v>0.54</v>
      </c>
      <c r="V147" s="225">
        <f>ROUND(E147*U147,2)</f>
        <v>1.62</v>
      </c>
      <c r="W147" s="225"/>
      <c r="X147" s="225" t="s">
        <v>157</v>
      </c>
      <c r="Y147" s="206"/>
      <c r="Z147" s="206"/>
      <c r="AA147" s="206"/>
      <c r="AB147" s="206"/>
      <c r="AC147" s="206"/>
      <c r="AD147" s="206"/>
      <c r="AE147" s="206"/>
      <c r="AF147" s="206"/>
      <c r="AG147" s="206" t="s">
        <v>158</v>
      </c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5">
      <c r="A148" s="240">
        <v>41</v>
      </c>
      <c r="B148" s="241" t="s">
        <v>289</v>
      </c>
      <c r="C148" s="248" t="s">
        <v>290</v>
      </c>
      <c r="D148" s="242" t="s">
        <v>155</v>
      </c>
      <c r="E148" s="243">
        <v>2</v>
      </c>
      <c r="F148" s="244"/>
      <c r="G148" s="245">
        <f>ROUND(E148*F148,2)</f>
        <v>0</v>
      </c>
      <c r="H148" s="226">
        <v>0</v>
      </c>
      <c r="I148" s="225">
        <f>ROUND(E148*H148,2)</f>
        <v>0</v>
      </c>
      <c r="J148" s="226">
        <v>32.9</v>
      </c>
      <c r="K148" s="225">
        <f>ROUND(E148*J148,2)</f>
        <v>65.8</v>
      </c>
      <c r="L148" s="225">
        <v>15</v>
      </c>
      <c r="M148" s="225">
        <f>G148*(1+L148/100)</f>
        <v>0</v>
      </c>
      <c r="N148" s="225">
        <v>0</v>
      </c>
      <c r="O148" s="225">
        <f>ROUND(E148*N148,2)</f>
        <v>0</v>
      </c>
      <c r="P148" s="225">
        <v>5.11E-3</v>
      </c>
      <c r="Q148" s="225">
        <f>ROUND(E148*P148,2)</f>
        <v>0.01</v>
      </c>
      <c r="R148" s="225"/>
      <c r="S148" s="225" t="s">
        <v>156</v>
      </c>
      <c r="T148" s="225" t="s">
        <v>156</v>
      </c>
      <c r="U148" s="225">
        <v>8.3000000000000004E-2</v>
      </c>
      <c r="V148" s="225">
        <f>ROUND(E148*U148,2)</f>
        <v>0.17</v>
      </c>
      <c r="W148" s="225"/>
      <c r="X148" s="225" t="s">
        <v>157</v>
      </c>
      <c r="Y148" s="206"/>
      <c r="Z148" s="206"/>
      <c r="AA148" s="206"/>
      <c r="AB148" s="206"/>
      <c r="AC148" s="206"/>
      <c r="AD148" s="206"/>
      <c r="AE148" s="206"/>
      <c r="AF148" s="206"/>
      <c r="AG148" s="206" t="s">
        <v>158</v>
      </c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ht="20.399999999999999" outlineLevel="1" x14ac:dyDescent="0.25">
      <c r="A149" s="240">
        <v>42</v>
      </c>
      <c r="B149" s="241" t="s">
        <v>291</v>
      </c>
      <c r="C149" s="248" t="s">
        <v>292</v>
      </c>
      <c r="D149" s="242" t="s">
        <v>155</v>
      </c>
      <c r="E149" s="243">
        <v>2</v>
      </c>
      <c r="F149" s="244"/>
      <c r="G149" s="245">
        <f>ROUND(E149*F149,2)</f>
        <v>0</v>
      </c>
      <c r="H149" s="226">
        <v>55.64</v>
      </c>
      <c r="I149" s="225">
        <f>ROUND(E149*H149,2)</f>
        <v>111.28</v>
      </c>
      <c r="J149" s="226">
        <v>104.36</v>
      </c>
      <c r="K149" s="225">
        <f>ROUND(E149*J149,2)</f>
        <v>208.72</v>
      </c>
      <c r="L149" s="225">
        <v>15</v>
      </c>
      <c r="M149" s="225">
        <f>G149*(1+L149/100)</f>
        <v>0</v>
      </c>
      <c r="N149" s="225">
        <v>6.0000000000000002E-5</v>
      </c>
      <c r="O149" s="225">
        <f>ROUND(E149*N149,2)</f>
        <v>0</v>
      </c>
      <c r="P149" s="225">
        <v>0</v>
      </c>
      <c r="Q149" s="225">
        <f>ROUND(E149*P149,2)</f>
        <v>0</v>
      </c>
      <c r="R149" s="225"/>
      <c r="S149" s="225" t="s">
        <v>156</v>
      </c>
      <c r="T149" s="225" t="s">
        <v>156</v>
      </c>
      <c r="U149" s="225">
        <v>0.20699999999999999</v>
      </c>
      <c r="V149" s="225">
        <f>ROUND(E149*U149,2)</f>
        <v>0.41</v>
      </c>
      <c r="W149" s="225"/>
      <c r="X149" s="225" t="s">
        <v>157</v>
      </c>
      <c r="Y149" s="206"/>
      <c r="Z149" s="206"/>
      <c r="AA149" s="206"/>
      <c r="AB149" s="206"/>
      <c r="AC149" s="206"/>
      <c r="AD149" s="206"/>
      <c r="AE149" s="206"/>
      <c r="AF149" s="206"/>
      <c r="AG149" s="206" t="s">
        <v>158</v>
      </c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 x14ac:dyDescent="0.25">
      <c r="A150" s="240">
        <v>43</v>
      </c>
      <c r="B150" s="241" t="s">
        <v>293</v>
      </c>
      <c r="C150" s="248" t="s">
        <v>294</v>
      </c>
      <c r="D150" s="242" t="s">
        <v>155</v>
      </c>
      <c r="E150" s="243">
        <v>2</v>
      </c>
      <c r="F150" s="244"/>
      <c r="G150" s="245">
        <f>ROUND(E150*F150,2)</f>
        <v>0</v>
      </c>
      <c r="H150" s="226">
        <v>0</v>
      </c>
      <c r="I150" s="225">
        <f>ROUND(E150*H150,2)</f>
        <v>0</v>
      </c>
      <c r="J150" s="226">
        <v>28.5</v>
      </c>
      <c r="K150" s="225">
        <f>ROUND(E150*J150,2)</f>
        <v>57</v>
      </c>
      <c r="L150" s="225">
        <v>15</v>
      </c>
      <c r="M150" s="225">
        <f>G150*(1+L150/100)</f>
        <v>0</v>
      </c>
      <c r="N150" s="225">
        <v>0</v>
      </c>
      <c r="O150" s="225">
        <f>ROUND(E150*N150,2)</f>
        <v>0</v>
      </c>
      <c r="P150" s="225">
        <v>5.5999999999999999E-3</v>
      </c>
      <c r="Q150" s="225">
        <f>ROUND(E150*P150,2)</f>
        <v>0.01</v>
      </c>
      <c r="R150" s="225"/>
      <c r="S150" s="225" t="s">
        <v>156</v>
      </c>
      <c r="T150" s="225" t="s">
        <v>156</v>
      </c>
      <c r="U150" s="225">
        <v>7.1999999999999995E-2</v>
      </c>
      <c r="V150" s="225">
        <f>ROUND(E150*U150,2)</f>
        <v>0.14000000000000001</v>
      </c>
      <c r="W150" s="225"/>
      <c r="X150" s="225" t="s">
        <v>157</v>
      </c>
      <c r="Y150" s="206"/>
      <c r="Z150" s="206"/>
      <c r="AA150" s="206"/>
      <c r="AB150" s="206"/>
      <c r="AC150" s="206"/>
      <c r="AD150" s="206"/>
      <c r="AE150" s="206"/>
      <c r="AF150" s="206"/>
      <c r="AG150" s="206" t="s">
        <v>158</v>
      </c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 x14ac:dyDescent="0.25">
      <c r="A151" s="240">
        <v>44</v>
      </c>
      <c r="B151" s="241" t="s">
        <v>295</v>
      </c>
      <c r="C151" s="248" t="s">
        <v>296</v>
      </c>
      <c r="D151" s="242" t="s">
        <v>155</v>
      </c>
      <c r="E151" s="243">
        <v>2</v>
      </c>
      <c r="F151" s="244"/>
      <c r="G151" s="245">
        <f>ROUND(E151*F151,2)</f>
        <v>0</v>
      </c>
      <c r="H151" s="226">
        <v>2.69</v>
      </c>
      <c r="I151" s="225">
        <f>ROUND(E151*H151,2)</f>
        <v>5.38</v>
      </c>
      <c r="J151" s="226">
        <v>88.21</v>
      </c>
      <c r="K151" s="225">
        <f>ROUND(E151*J151,2)</f>
        <v>176.42</v>
      </c>
      <c r="L151" s="225">
        <v>15</v>
      </c>
      <c r="M151" s="225">
        <f>G151*(1+L151/100)</f>
        <v>0</v>
      </c>
      <c r="N151" s="225">
        <v>2.0000000000000002E-5</v>
      </c>
      <c r="O151" s="225">
        <f>ROUND(E151*N151,2)</f>
        <v>0</v>
      </c>
      <c r="P151" s="225">
        <v>0</v>
      </c>
      <c r="Q151" s="225">
        <f>ROUND(E151*P151,2)</f>
        <v>0</v>
      </c>
      <c r="R151" s="225"/>
      <c r="S151" s="225" t="s">
        <v>156</v>
      </c>
      <c r="T151" s="225" t="s">
        <v>156</v>
      </c>
      <c r="U151" s="225">
        <v>0.17499999999999999</v>
      </c>
      <c r="V151" s="225">
        <f>ROUND(E151*U151,2)</f>
        <v>0.35</v>
      </c>
      <c r="W151" s="225"/>
      <c r="X151" s="225" t="s">
        <v>157</v>
      </c>
      <c r="Y151" s="206"/>
      <c r="Z151" s="206"/>
      <c r="AA151" s="206"/>
      <c r="AB151" s="206"/>
      <c r="AC151" s="206"/>
      <c r="AD151" s="206"/>
      <c r="AE151" s="206"/>
      <c r="AF151" s="206"/>
      <c r="AG151" s="206" t="s">
        <v>158</v>
      </c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 x14ac:dyDescent="0.25">
      <c r="A152" s="240">
        <v>45</v>
      </c>
      <c r="B152" s="241" t="s">
        <v>297</v>
      </c>
      <c r="C152" s="248" t="s">
        <v>298</v>
      </c>
      <c r="D152" s="242" t="s">
        <v>219</v>
      </c>
      <c r="E152" s="243">
        <v>14</v>
      </c>
      <c r="F152" s="244"/>
      <c r="G152" s="245">
        <f>ROUND(E152*F152,2)</f>
        <v>0</v>
      </c>
      <c r="H152" s="226">
        <v>0.26</v>
      </c>
      <c r="I152" s="225">
        <f>ROUND(E152*H152,2)</f>
        <v>3.64</v>
      </c>
      <c r="J152" s="226">
        <v>10.64</v>
      </c>
      <c r="K152" s="225">
        <f>ROUND(E152*J152,2)</f>
        <v>148.96</v>
      </c>
      <c r="L152" s="225">
        <v>15</v>
      </c>
      <c r="M152" s="225">
        <f>G152*(1+L152/100)</f>
        <v>0</v>
      </c>
      <c r="N152" s="225">
        <v>0</v>
      </c>
      <c r="O152" s="225">
        <f>ROUND(E152*N152,2)</f>
        <v>0</v>
      </c>
      <c r="P152" s="225">
        <v>0</v>
      </c>
      <c r="Q152" s="225">
        <f>ROUND(E152*P152,2)</f>
        <v>0</v>
      </c>
      <c r="R152" s="225"/>
      <c r="S152" s="225" t="s">
        <v>156</v>
      </c>
      <c r="T152" s="225" t="s">
        <v>156</v>
      </c>
      <c r="U152" s="225">
        <v>2.1000000000000001E-2</v>
      </c>
      <c r="V152" s="225">
        <f>ROUND(E152*U152,2)</f>
        <v>0.28999999999999998</v>
      </c>
      <c r="W152" s="225"/>
      <c r="X152" s="225" t="s">
        <v>157</v>
      </c>
      <c r="Y152" s="206"/>
      <c r="Z152" s="206"/>
      <c r="AA152" s="206"/>
      <c r="AB152" s="206"/>
      <c r="AC152" s="206"/>
      <c r="AD152" s="206"/>
      <c r="AE152" s="206"/>
      <c r="AF152" s="206"/>
      <c r="AG152" s="206" t="s">
        <v>158</v>
      </c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 x14ac:dyDescent="0.25">
      <c r="A153" s="234">
        <v>46</v>
      </c>
      <c r="B153" s="235" t="s">
        <v>299</v>
      </c>
      <c r="C153" s="249" t="s">
        <v>300</v>
      </c>
      <c r="D153" s="236" t="s">
        <v>301</v>
      </c>
      <c r="E153" s="237">
        <v>2</v>
      </c>
      <c r="F153" s="238"/>
      <c r="G153" s="239">
        <f>ROUND(E153*F153,2)</f>
        <v>0</v>
      </c>
      <c r="H153" s="226">
        <v>0</v>
      </c>
      <c r="I153" s="225">
        <f>ROUND(E153*H153,2)</f>
        <v>0</v>
      </c>
      <c r="J153" s="226">
        <v>396</v>
      </c>
      <c r="K153" s="225">
        <f>ROUND(E153*J153,2)</f>
        <v>792</v>
      </c>
      <c r="L153" s="225">
        <v>15</v>
      </c>
      <c r="M153" s="225">
        <f>G153*(1+L153/100)</f>
        <v>0</v>
      </c>
      <c r="N153" s="225">
        <v>0</v>
      </c>
      <c r="O153" s="225">
        <f>ROUND(E153*N153,2)</f>
        <v>0</v>
      </c>
      <c r="P153" s="225">
        <v>0</v>
      </c>
      <c r="Q153" s="225">
        <f>ROUND(E153*P153,2)</f>
        <v>0</v>
      </c>
      <c r="R153" s="225"/>
      <c r="S153" s="225" t="s">
        <v>156</v>
      </c>
      <c r="T153" s="225" t="s">
        <v>156</v>
      </c>
      <c r="U153" s="225">
        <v>1</v>
      </c>
      <c r="V153" s="225">
        <f>ROUND(E153*U153,2)</f>
        <v>2</v>
      </c>
      <c r="W153" s="225"/>
      <c r="X153" s="225" t="s">
        <v>157</v>
      </c>
      <c r="Y153" s="206"/>
      <c r="Z153" s="206"/>
      <c r="AA153" s="206"/>
      <c r="AB153" s="206"/>
      <c r="AC153" s="206"/>
      <c r="AD153" s="206"/>
      <c r="AE153" s="206"/>
      <c r="AF153" s="206"/>
      <c r="AG153" s="206" t="s">
        <v>158</v>
      </c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 x14ac:dyDescent="0.25">
      <c r="A154" s="223"/>
      <c r="B154" s="224"/>
      <c r="C154" s="261" t="s">
        <v>302</v>
      </c>
      <c r="D154" s="257"/>
      <c r="E154" s="258">
        <v>2</v>
      </c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06"/>
      <c r="Z154" s="206"/>
      <c r="AA154" s="206"/>
      <c r="AB154" s="206"/>
      <c r="AC154" s="206"/>
      <c r="AD154" s="206"/>
      <c r="AE154" s="206"/>
      <c r="AF154" s="206"/>
      <c r="AG154" s="206" t="s">
        <v>163</v>
      </c>
      <c r="AH154" s="206">
        <v>0</v>
      </c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 x14ac:dyDescent="0.25">
      <c r="A155" s="223"/>
      <c r="B155" s="224"/>
      <c r="C155" s="261" t="s">
        <v>303</v>
      </c>
      <c r="D155" s="257"/>
      <c r="E155" s="258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06"/>
      <c r="Z155" s="206"/>
      <c r="AA155" s="206"/>
      <c r="AB155" s="206"/>
      <c r="AC155" s="206"/>
      <c r="AD155" s="206"/>
      <c r="AE155" s="206"/>
      <c r="AF155" s="206"/>
      <c r="AG155" s="206" t="s">
        <v>163</v>
      </c>
      <c r="AH155" s="206">
        <v>0</v>
      </c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outlineLevel="1" x14ac:dyDescent="0.25">
      <c r="A156" s="223"/>
      <c r="B156" s="224"/>
      <c r="C156" s="261" t="s">
        <v>304</v>
      </c>
      <c r="D156" s="257"/>
      <c r="E156" s="258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06"/>
      <c r="Z156" s="206"/>
      <c r="AA156" s="206"/>
      <c r="AB156" s="206"/>
      <c r="AC156" s="206"/>
      <c r="AD156" s="206"/>
      <c r="AE156" s="206"/>
      <c r="AF156" s="206"/>
      <c r="AG156" s="206" t="s">
        <v>163</v>
      </c>
      <c r="AH156" s="206">
        <v>0</v>
      </c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 x14ac:dyDescent="0.25">
      <c r="A157" s="240">
        <v>47</v>
      </c>
      <c r="B157" s="241" t="s">
        <v>305</v>
      </c>
      <c r="C157" s="248" t="s">
        <v>306</v>
      </c>
      <c r="D157" s="242" t="s">
        <v>0</v>
      </c>
      <c r="E157" s="243">
        <v>95.765000000000001</v>
      </c>
      <c r="F157" s="244"/>
      <c r="G157" s="245">
        <f>ROUND(E157*F157,2)</f>
        <v>0</v>
      </c>
      <c r="H157" s="226">
        <v>0</v>
      </c>
      <c r="I157" s="225">
        <f>ROUND(E157*H157,2)</f>
        <v>0</v>
      </c>
      <c r="J157" s="226">
        <v>1.2</v>
      </c>
      <c r="K157" s="225">
        <f>ROUND(E157*J157,2)</f>
        <v>114.92</v>
      </c>
      <c r="L157" s="225">
        <v>15</v>
      </c>
      <c r="M157" s="225">
        <f>G157*(1+L157/100)</f>
        <v>0</v>
      </c>
      <c r="N157" s="225">
        <v>0</v>
      </c>
      <c r="O157" s="225">
        <f>ROUND(E157*N157,2)</f>
        <v>0</v>
      </c>
      <c r="P157" s="225">
        <v>0</v>
      </c>
      <c r="Q157" s="225">
        <f>ROUND(E157*P157,2)</f>
        <v>0</v>
      </c>
      <c r="R157" s="225"/>
      <c r="S157" s="225" t="s">
        <v>156</v>
      </c>
      <c r="T157" s="225" t="s">
        <v>171</v>
      </c>
      <c r="U157" s="225">
        <v>0</v>
      </c>
      <c r="V157" s="225">
        <f>ROUND(E157*U157,2)</f>
        <v>0</v>
      </c>
      <c r="W157" s="225"/>
      <c r="X157" s="225" t="s">
        <v>249</v>
      </c>
      <c r="Y157" s="206"/>
      <c r="Z157" s="206"/>
      <c r="AA157" s="206"/>
      <c r="AB157" s="206"/>
      <c r="AC157" s="206"/>
      <c r="AD157" s="206"/>
      <c r="AE157" s="206"/>
      <c r="AF157" s="206"/>
      <c r="AG157" s="206" t="s">
        <v>250</v>
      </c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x14ac:dyDescent="0.25">
      <c r="A158" s="228" t="s">
        <v>126</v>
      </c>
      <c r="B158" s="229" t="s">
        <v>76</v>
      </c>
      <c r="C158" s="247" t="s">
        <v>77</v>
      </c>
      <c r="D158" s="230"/>
      <c r="E158" s="231"/>
      <c r="F158" s="232"/>
      <c r="G158" s="233">
        <f>SUMIF(AG159:AG189,"&lt;&gt;NOR",G159:G189)</f>
        <v>0</v>
      </c>
      <c r="H158" s="227"/>
      <c r="I158" s="227">
        <f>SUM(I159:I189)</f>
        <v>27314.47</v>
      </c>
      <c r="J158" s="227"/>
      <c r="K158" s="227">
        <f>SUM(K159:K189)</f>
        <v>8170.43</v>
      </c>
      <c r="L158" s="227"/>
      <c r="M158" s="227">
        <f>SUM(M159:M189)</f>
        <v>0</v>
      </c>
      <c r="N158" s="227"/>
      <c r="O158" s="227">
        <f>SUM(O159:O189)</f>
        <v>0.14000000000000001</v>
      </c>
      <c r="P158" s="227"/>
      <c r="Q158" s="227">
        <f>SUM(Q159:Q189)</f>
        <v>0.28000000000000003</v>
      </c>
      <c r="R158" s="227"/>
      <c r="S158" s="227"/>
      <c r="T158" s="227"/>
      <c r="U158" s="227"/>
      <c r="V158" s="227">
        <f>SUM(V159:V189)</f>
        <v>13.4</v>
      </c>
      <c r="W158" s="227"/>
      <c r="X158" s="227"/>
      <c r="AG158" t="s">
        <v>127</v>
      </c>
    </row>
    <row r="159" spans="1:60" ht="20.399999999999999" outlineLevel="1" x14ac:dyDescent="0.25">
      <c r="A159" s="240">
        <v>48</v>
      </c>
      <c r="B159" s="241" t="s">
        <v>307</v>
      </c>
      <c r="C159" s="248" t="s">
        <v>308</v>
      </c>
      <c r="D159" s="242" t="s">
        <v>309</v>
      </c>
      <c r="E159" s="243">
        <v>1</v>
      </c>
      <c r="F159" s="244"/>
      <c r="G159" s="245">
        <f>ROUND(E159*F159,2)</f>
        <v>0</v>
      </c>
      <c r="H159" s="226">
        <v>5228.08</v>
      </c>
      <c r="I159" s="225">
        <f>ROUND(E159*H159,2)</f>
        <v>5228.08</v>
      </c>
      <c r="J159" s="226">
        <v>761.92</v>
      </c>
      <c r="K159" s="225">
        <f>ROUND(E159*J159,2)</f>
        <v>761.92</v>
      </c>
      <c r="L159" s="225">
        <v>15</v>
      </c>
      <c r="M159" s="225">
        <f>G159*(1+L159/100)</f>
        <v>0</v>
      </c>
      <c r="N159" s="225">
        <v>2.8719999999999999E-2</v>
      </c>
      <c r="O159" s="225">
        <f>ROUND(E159*N159,2)</f>
        <v>0.03</v>
      </c>
      <c r="P159" s="225">
        <v>0</v>
      </c>
      <c r="Q159" s="225">
        <f>ROUND(E159*P159,2)</f>
        <v>0</v>
      </c>
      <c r="R159" s="225"/>
      <c r="S159" s="225" t="s">
        <v>156</v>
      </c>
      <c r="T159" s="225" t="s">
        <v>132</v>
      </c>
      <c r="U159" s="225">
        <v>1.5</v>
      </c>
      <c r="V159" s="225">
        <f>ROUND(E159*U159,2)</f>
        <v>1.5</v>
      </c>
      <c r="W159" s="225"/>
      <c r="X159" s="225" t="s">
        <v>157</v>
      </c>
      <c r="Y159" s="206"/>
      <c r="Z159" s="206"/>
      <c r="AA159" s="206"/>
      <c r="AB159" s="206"/>
      <c r="AC159" s="206"/>
      <c r="AD159" s="206"/>
      <c r="AE159" s="206"/>
      <c r="AF159" s="206"/>
      <c r="AG159" s="206" t="s">
        <v>158</v>
      </c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 x14ac:dyDescent="0.25">
      <c r="A160" s="240">
        <v>49</v>
      </c>
      <c r="B160" s="241" t="s">
        <v>310</v>
      </c>
      <c r="C160" s="248" t="s">
        <v>311</v>
      </c>
      <c r="D160" s="242" t="s">
        <v>309</v>
      </c>
      <c r="E160" s="243">
        <v>1</v>
      </c>
      <c r="F160" s="244"/>
      <c r="G160" s="245">
        <f>ROUND(E160*F160,2)</f>
        <v>0</v>
      </c>
      <c r="H160" s="226">
        <v>475.26</v>
      </c>
      <c r="I160" s="225">
        <f>ROUND(E160*H160,2)</f>
        <v>475.26</v>
      </c>
      <c r="J160" s="226">
        <v>760.74</v>
      </c>
      <c r="K160" s="225">
        <f>ROUND(E160*J160,2)</f>
        <v>760.74</v>
      </c>
      <c r="L160" s="225">
        <v>15</v>
      </c>
      <c r="M160" s="225">
        <f>G160*(1+L160/100)</f>
        <v>0</v>
      </c>
      <c r="N160" s="225">
        <v>1.8600000000000001E-3</v>
      </c>
      <c r="O160" s="225">
        <f>ROUND(E160*N160,2)</f>
        <v>0</v>
      </c>
      <c r="P160" s="225">
        <v>0</v>
      </c>
      <c r="Q160" s="225">
        <f>ROUND(E160*P160,2)</f>
        <v>0</v>
      </c>
      <c r="R160" s="225"/>
      <c r="S160" s="225" t="s">
        <v>156</v>
      </c>
      <c r="T160" s="225" t="s">
        <v>132</v>
      </c>
      <c r="U160" s="225">
        <v>1.3340000000000001</v>
      </c>
      <c r="V160" s="225">
        <f>ROUND(E160*U160,2)</f>
        <v>1.33</v>
      </c>
      <c r="W160" s="225"/>
      <c r="X160" s="225" t="s">
        <v>157</v>
      </c>
      <c r="Y160" s="206"/>
      <c r="Z160" s="206"/>
      <c r="AA160" s="206"/>
      <c r="AB160" s="206"/>
      <c r="AC160" s="206"/>
      <c r="AD160" s="206"/>
      <c r="AE160" s="206"/>
      <c r="AF160" s="206"/>
      <c r="AG160" s="206" t="s">
        <v>158</v>
      </c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outlineLevel="1" x14ac:dyDescent="0.25">
      <c r="A161" s="240">
        <v>50</v>
      </c>
      <c r="B161" s="241" t="s">
        <v>312</v>
      </c>
      <c r="C161" s="248" t="s">
        <v>313</v>
      </c>
      <c r="D161" s="242" t="s">
        <v>309</v>
      </c>
      <c r="E161" s="243">
        <v>1</v>
      </c>
      <c r="F161" s="244"/>
      <c r="G161" s="245">
        <f>ROUND(E161*F161,2)</f>
        <v>0</v>
      </c>
      <c r="H161" s="226">
        <v>95.29</v>
      </c>
      <c r="I161" s="225">
        <f>ROUND(E161*H161,2)</f>
        <v>95.29</v>
      </c>
      <c r="J161" s="226">
        <v>731.71</v>
      </c>
      <c r="K161" s="225">
        <f>ROUND(E161*J161,2)</f>
        <v>731.71</v>
      </c>
      <c r="L161" s="225">
        <v>15</v>
      </c>
      <c r="M161" s="225">
        <f>G161*(1+L161/100)</f>
        <v>0</v>
      </c>
      <c r="N161" s="225">
        <v>1.41E-3</v>
      </c>
      <c r="O161" s="225">
        <f>ROUND(E161*N161,2)</f>
        <v>0</v>
      </c>
      <c r="P161" s="225">
        <v>0</v>
      </c>
      <c r="Q161" s="225">
        <f>ROUND(E161*P161,2)</f>
        <v>0</v>
      </c>
      <c r="R161" s="225"/>
      <c r="S161" s="225" t="s">
        <v>156</v>
      </c>
      <c r="T161" s="225" t="s">
        <v>171</v>
      </c>
      <c r="U161" s="225">
        <v>1.575</v>
      </c>
      <c r="V161" s="225">
        <f>ROUND(E161*U161,2)</f>
        <v>1.58</v>
      </c>
      <c r="W161" s="225"/>
      <c r="X161" s="225" t="s">
        <v>157</v>
      </c>
      <c r="Y161" s="206"/>
      <c r="Z161" s="206"/>
      <c r="AA161" s="206"/>
      <c r="AB161" s="206"/>
      <c r="AC161" s="206"/>
      <c r="AD161" s="206"/>
      <c r="AE161" s="206"/>
      <c r="AF161" s="206"/>
      <c r="AG161" s="206" t="s">
        <v>158</v>
      </c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 x14ac:dyDescent="0.25">
      <c r="A162" s="240">
        <v>51</v>
      </c>
      <c r="B162" s="241" t="s">
        <v>314</v>
      </c>
      <c r="C162" s="248" t="s">
        <v>315</v>
      </c>
      <c r="D162" s="242" t="s">
        <v>309</v>
      </c>
      <c r="E162" s="243">
        <v>1</v>
      </c>
      <c r="F162" s="244"/>
      <c r="G162" s="245">
        <f>ROUND(E162*F162,2)</f>
        <v>0</v>
      </c>
      <c r="H162" s="226">
        <v>0</v>
      </c>
      <c r="I162" s="225">
        <f>ROUND(E162*H162,2)</f>
        <v>0</v>
      </c>
      <c r="J162" s="226">
        <v>455.5</v>
      </c>
      <c r="K162" s="225">
        <f>ROUND(E162*J162,2)</f>
        <v>455.5</v>
      </c>
      <c r="L162" s="225">
        <v>15</v>
      </c>
      <c r="M162" s="225">
        <f>G162*(1+L162/100)</f>
        <v>0</v>
      </c>
      <c r="N162" s="225">
        <v>0</v>
      </c>
      <c r="O162" s="225">
        <f>ROUND(E162*N162,2)</f>
        <v>0</v>
      </c>
      <c r="P162" s="225">
        <v>0.125</v>
      </c>
      <c r="Q162" s="225">
        <f>ROUND(E162*P162,2)</f>
        <v>0.13</v>
      </c>
      <c r="R162" s="225"/>
      <c r="S162" s="225" t="s">
        <v>156</v>
      </c>
      <c r="T162" s="225" t="s">
        <v>156</v>
      </c>
      <c r="U162" s="225">
        <v>1.1499999999999999</v>
      </c>
      <c r="V162" s="225">
        <f>ROUND(E162*U162,2)</f>
        <v>1.1499999999999999</v>
      </c>
      <c r="W162" s="225"/>
      <c r="X162" s="225" t="s">
        <v>157</v>
      </c>
      <c r="Y162" s="206"/>
      <c r="Z162" s="206"/>
      <c r="AA162" s="206"/>
      <c r="AB162" s="206"/>
      <c r="AC162" s="206"/>
      <c r="AD162" s="206"/>
      <c r="AE162" s="206"/>
      <c r="AF162" s="206"/>
      <c r="AG162" s="206" t="s">
        <v>158</v>
      </c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outlineLevel="1" x14ac:dyDescent="0.25">
      <c r="A163" s="240">
        <v>52</v>
      </c>
      <c r="B163" s="241" t="s">
        <v>316</v>
      </c>
      <c r="C163" s="248" t="s">
        <v>317</v>
      </c>
      <c r="D163" s="242" t="s">
        <v>309</v>
      </c>
      <c r="E163" s="243">
        <v>3</v>
      </c>
      <c r="F163" s="244"/>
      <c r="G163" s="245">
        <f>ROUND(E163*F163,2)</f>
        <v>0</v>
      </c>
      <c r="H163" s="226">
        <v>18.260000000000002</v>
      </c>
      <c r="I163" s="225">
        <f>ROUND(E163*H163,2)</f>
        <v>54.78</v>
      </c>
      <c r="J163" s="226">
        <v>171.74</v>
      </c>
      <c r="K163" s="225">
        <f>ROUND(E163*J163,2)</f>
        <v>515.22</v>
      </c>
      <c r="L163" s="225">
        <v>15</v>
      </c>
      <c r="M163" s="225">
        <f>G163*(1+L163/100)</f>
        <v>0</v>
      </c>
      <c r="N163" s="225">
        <v>3.0000000000000001E-5</v>
      </c>
      <c r="O163" s="225">
        <f>ROUND(E163*N163,2)</f>
        <v>0</v>
      </c>
      <c r="P163" s="225">
        <v>0</v>
      </c>
      <c r="Q163" s="225">
        <f>ROUND(E163*P163,2)</f>
        <v>0</v>
      </c>
      <c r="R163" s="225"/>
      <c r="S163" s="225" t="s">
        <v>156</v>
      </c>
      <c r="T163" s="225" t="s">
        <v>132</v>
      </c>
      <c r="U163" s="225">
        <v>0.33</v>
      </c>
      <c r="V163" s="225">
        <f>ROUND(E163*U163,2)</f>
        <v>0.99</v>
      </c>
      <c r="W163" s="225"/>
      <c r="X163" s="225" t="s">
        <v>157</v>
      </c>
      <c r="Y163" s="206"/>
      <c r="Z163" s="206"/>
      <c r="AA163" s="206"/>
      <c r="AB163" s="206"/>
      <c r="AC163" s="206"/>
      <c r="AD163" s="206"/>
      <c r="AE163" s="206"/>
      <c r="AF163" s="206"/>
      <c r="AG163" s="206" t="s">
        <v>158</v>
      </c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ht="20.399999999999999" outlineLevel="1" x14ac:dyDescent="0.25">
      <c r="A164" s="240">
        <v>53</v>
      </c>
      <c r="B164" s="241" t="s">
        <v>318</v>
      </c>
      <c r="C164" s="248" t="s">
        <v>319</v>
      </c>
      <c r="D164" s="242" t="s">
        <v>309</v>
      </c>
      <c r="E164" s="243">
        <v>1</v>
      </c>
      <c r="F164" s="244"/>
      <c r="G164" s="245">
        <f>ROUND(E164*F164,2)</f>
        <v>0</v>
      </c>
      <c r="H164" s="226">
        <v>2844.41</v>
      </c>
      <c r="I164" s="225">
        <f>ROUND(E164*H164,2)</f>
        <v>2844.41</v>
      </c>
      <c r="J164" s="226">
        <v>255.59</v>
      </c>
      <c r="K164" s="225">
        <f>ROUND(E164*J164,2)</f>
        <v>255.59</v>
      </c>
      <c r="L164" s="225">
        <v>15</v>
      </c>
      <c r="M164" s="225">
        <f>G164*(1+L164/100)</f>
        <v>0</v>
      </c>
      <c r="N164" s="225">
        <v>3.8700000000000002E-3</v>
      </c>
      <c r="O164" s="225">
        <f>ROUND(E164*N164,2)</f>
        <v>0</v>
      </c>
      <c r="P164" s="225">
        <v>0</v>
      </c>
      <c r="Q164" s="225">
        <f>ROUND(E164*P164,2)</f>
        <v>0</v>
      </c>
      <c r="R164" s="225"/>
      <c r="S164" s="225" t="s">
        <v>156</v>
      </c>
      <c r="T164" s="225" t="s">
        <v>156</v>
      </c>
      <c r="U164" s="225">
        <v>0.50700000000000001</v>
      </c>
      <c r="V164" s="225">
        <f>ROUND(E164*U164,2)</f>
        <v>0.51</v>
      </c>
      <c r="W164" s="225"/>
      <c r="X164" s="225" t="s">
        <v>157</v>
      </c>
      <c r="Y164" s="206"/>
      <c r="Z164" s="206"/>
      <c r="AA164" s="206"/>
      <c r="AB164" s="206"/>
      <c r="AC164" s="206"/>
      <c r="AD164" s="206"/>
      <c r="AE164" s="206"/>
      <c r="AF164" s="206"/>
      <c r="AG164" s="206" t="s">
        <v>158</v>
      </c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 x14ac:dyDescent="0.25">
      <c r="A165" s="240">
        <v>54</v>
      </c>
      <c r="B165" s="241" t="s">
        <v>320</v>
      </c>
      <c r="C165" s="248" t="s">
        <v>321</v>
      </c>
      <c r="D165" s="242" t="s">
        <v>309</v>
      </c>
      <c r="E165" s="243">
        <v>1</v>
      </c>
      <c r="F165" s="244"/>
      <c r="G165" s="245">
        <f>ROUND(E165*F165,2)</f>
        <v>0</v>
      </c>
      <c r="H165" s="226">
        <v>0</v>
      </c>
      <c r="I165" s="225">
        <f>ROUND(E165*H165,2)</f>
        <v>0</v>
      </c>
      <c r="J165" s="226">
        <v>123</v>
      </c>
      <c r="K165" s="225">
        <f>ROUND(E165*J165,2)</f>
        <v>123</v>
      </c>
      <c r="L165" s="225">
        <v>15</v>
      </c>
      <c r="M165" s="225">
        <f>G165*(1+L165/100)</f>
        <v>0</v>
      </c>
      <c r="N165" s="225">
        <v>0</v>
      </c>
      <c r="O165" s="225">
        <f>ROUND(E165*N165,2)</f>
        <v>0</v>
      </c>
      <c r="P165" s="225">
        <v>6.7000000000000004E-2</v>
      </c>
      <c r="Q165" s="225">
        <f>ROUND(E165*P165,2)</f>
        <v>7.0000000000000007E-2</v>
      </c>
      <c r="R165" s="225"/>
      <c r="S165" s="225" t="s">
        <v>156</v>
      </c>
      <c r="T165" s="225" t="s">
        <v>156</v>
      </c>
      <c r="U165" s="225">
        <v>0.31</v>
      </c>
      <c r="V165" s="225">
        <f>ROUND(E165*U165,2)</f>
        <v>0.31</v>
      </c>
      <c r="W165" s="225"/>
      <c r="X165" s="225" t="s">
        <v>157</v>
      </c>
      <c r="Y165" s="206"/>
      <c r="Z165" s="206"/>
      <c r="AA165" s="206"/>
      <c r="AB165" s="206"/>
      <c r="AC165" s="206"/>
      <c r="AD165" s="206"/>
      <c r="AE165" s="206"/>
      <c r="AF165" s="206"/>
      <c r="AG165" s="206" t="s">
        <v>158</v>
      </c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5">
      <c r="A166" s="240">
        <v>55</v>
      </c>
      <c r="B166" s="241" t="s">
        <v>322</v>
      </c>
      <c r="C166" s="248" t="s">
        <v>323</v>
      </c>
      <c r="D166" s="242" t="s">
        <v>309</v>
      </c>
      <c r="E166" s="243">
        <v>5</v>
      </c>
      <c r="F166" s="244"/>
      <c r="G166" s="245">
        <f>ROUND(E166*F166,2)</f>
        <v>0</v>
      </c>
      <c r="H166" s="226">
        <v>127.41</v>
      </c>
      <c r="I166" s="225">
        <f>ROUND(E166*H166,2)</f>
        <v>637.04999999999995</v>
      </c>
      <c r="J166" s="226">
        <v>116.09</v>
      </c>
      <c r="K166" s="225">
        <f>ROUND(E166*J166,2)</f>
        <v>580.45000000000005</v>
      </c>
      <c r="L166" s="225">
        <v>15</v>
      </c>
      <c r="M166" s="225">
        <f>G166*(1+L166/100)</f>
        <v>0</v>
      </c>
      <c r="N166" s="225">
        <v>1.7000000000000001E-4</v>
      </c>
      <c r="O166" s="225">
        <f>ROUND(E166*N166,2)</f>
        <v>0</v>
      </c>
      <c r="P166" s="225">
        <v>0</v>
      </c>
      <c r="Q166" s="225">
        <f>ROUND(E166*P166,2)</f>
        <v>0</v>
      </c>
      <c r="R166" s="225"/>
      <c r="S166" s="225" t="s">
        <v>156</v>
      </c>
      <c r="T166" s="225" t="s">
        <v>132</v>
      </c>
      <c r="U166" s="225">
        <v>0.22700000000000001</v>
      </c>
      <c r="V166" s="225">
        <f>ROUND(E166*U166,2)</f>
        <v>1.1399999999999999</v>
      </c>
      <c r="W166" s="225"/>
      <c r="X166" s="225" t="s">
        <v>157</v>
      </c>
      <c r="Y166" s="206"/>
      <c r="Z166" s="206"/>
      <c r="AA166" s="206"/>
      <c r="AB166" s="206"/>
      <c r="AC166" s="206"/>
      <c r="AD166" s="206"/>
      <c r="AE166" s="206"/>
      <c r="AF166" s="206"/>
      <c r="AG166" s="206" t="s">
        <v>158</v>
      </c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outlineLevel="1" x14ac:dyDescent="0.25">
      <c r="A167" s="240">
        <v>56</v>
      </c>
      <c r="B167" s="241" t="s">
        <v>324</v>
      </c>
      <c r="C167" s="248" t="s">
        <v>325</v>
      </c>
      <c r="D167" s="242" t="s">
        <v>309</v>
      </c>
      <c r="E167" s="243">
        <v>2</v>
      </c>
      <c r="F167" s="244"/>
      <c r="G167" s="245">
        <f>ROUND(E167*F167,2)</f>
        <v>0</v>
      </c>
      <c r="H167" s="226">
        <v>195.34</v>
      </c>
      <c r="I167" s="225">
        <f>ROUND(E167*H167,2)</f>
        <v>390.68</v>
      </c>
      <c r="J167" s="226">
        <v>63.66</v>
      </c>
      <c r="K167" s="225">
        <f>ROUND(E167*J167,2)</f>
        <v>127.32</v>
      </c>
      <c r="L167" s="225">
        <v>15</v>
      </c>
      <c r="M167" s="225">
        <f>G167*(1+L167/100)</f>
        <v>0</v>
      </c>
      <c r="N167" s="225">
        <v>2.4000000000000001E-4</v>
      </c>
      <c r="O167" s="225">
        <f>ROUND(E167*N167,2)</f>
        <v>0</v>
      </c>
      <c r="P167" s="225">
        <v>0</v>
      </c>
      <c r="Q167" s="225">
        <f>ROUND(E167*P167,2)</f>
        <v>0</v>
      </c>
      <c r="R167" s="225"/>
      <c r="S167" s="225" t="s">
        <v>156</v>
      </c>
      <c r="T167" s="225" t="s">
        <v>132</v>
      </c>
      <c r="U167" s="225">
        <v>0.124</v>
      </c>
      <c r="V167" s="225">
        <f>ROUND(E167*U167,2)</f>
        <v>0.25</v>
      </c>
      <c r="W167" s="225"/>
      <c r="X167" s="225" t="s">
        <v>157</v>
      </c>
      <c r="Y167" s="206"/>
      <c r="Z167" s="206"/>
      <c r="AA167" s="206"/>
      <c r="AB167" s="206"/>
      <c r="AC167" s="206"/>
      <c r="AD167" s="206"/>
      <c r="AE167" s="206"/>
      <c r="AF167" s="206"/>
      <c r="AG167" s="206" t="s">
        <v>158</v>
      </c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ht="20.399999999999999" outlineLevel="1" x14ac:dyDescent="0.25">
      <c r="A168" s="240">
        <v>57</v>
      </c>
      <c r="B168" s="241" t="s">
        <v>326</v>
      </c>
      <c r="C168" s="248" t="s">
        <v>327</v>
      </c>
      <c r="D168" s="242" t="s">
        <v>155</v>
      </c>
      <c r="E168" s="243">
        <v>1</v>
      </c>
      <c r="F168" s="244"/>
      <c r="G168" s="245">
        <f>ROUND(E168*F168,2)</f>
        <v>0</v>
      </c>
      <c r="H168" s="226">
        <v>1800.68</v>
      </c>
      <c r="I168" s="225">
        <f>ROUND(E168*H168,2)</f>
        <v>1800.68</v>
      </c>
      <c r="J168" s="226">
        <v>224.32</v>
      </c>
      <c r="K168" s="225">
        <f>ROUND(E168*J168,2)</f>
        <v>224.32</v>
      </c>
      <c r="L168" s="225">
        <v>15</v>
      </c>
      <c r="M168" s="225">
        <f>G168*(1+L168/100)</f>
        <v>0</v>
      </c>
      <c r="N168" s="225">
        <v>1.64E-3</v>
      </c>
      <c r="O168" s="225">
        <f>ROUND(E168*N168,2)</f>
        <v>0</v>
      </c>
      <c r="P168" s="225">
        <v>0</v>
      </c>
      <c r="Q168" s="225">
        <f>ROUND(E168*P168,2)</f>
        <v>0</v>
      </c>
      <c r="R168" s="225"/>
      <c r="S168" s="225" t="s">
        <v>156</v>
      </c>
      <c r="T168" s="225" t="s">
        <v>156</v>
      </c>
      <c r="U168" s="225">
        <v>0.44500000000000001</v>
      </c>
      <c r="V168" s="225">
        <f>ROUND(E168*U168,2)</f>
        <v>0.45</v>
      </c>
      <c r="W168" s="225"/>
      <c r="X168" s="225" t="s">
        <v>157</v>
      </c>
      <c r="Y168" s="206"/>
      <c r="Z168" s="206"/>
      <c r="AA168" s="206"/>
      <c r="AB168" s="206"/>
      <c r="AC168" s="206"/>
      <c r="AD168" s="206"/>
      <c r="AE168" s="206"/>
      <c r="AF168" s="206"/>
      <c r="AG168" s="206" t="s">
        <v>158</v>
      </c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 x14ac:dyDescent="0.25">
      <c r="A169" s="240">
        <v>58</v>
      </c>
      <c r="B169" s="241" t="s">
        <v>328</v>
      </c>
      <c r="C169" s="248" t="s">
        <v>329</v>
      </c>
      <c r="D169" s="242" t="s">
        <v>155</v>
      </c>
      <c r="E169" s="243">
        <v>1</v>
      </c>
      <c r="F169" s="244"/>
      <c r="G169" s="245">
        <f>ROUND(E169*F169,2)</f>
        <v>0</v>
      </c>
      <c r="H169" s="226">
        <v>2038.95</v>
      </c>
      <c r="I169" s="225">
        <f>ROUND(E169*H169,2)</f>
        <v>2038.95</v>
      </c>
      <c r="J169" s="226">
        <v>236.05</v>
      </c>
      <c r="K169" s="225">
        <f>ROUND(E169*J169,2)</f>
        <v>236.05</v>
      </c>
      <c r="L169" s="225">
        <v>15</v>
      </c>
      <c r="M169" s="225">
        <f>G169*(1+L169/100)</f>
        <v>0</v>
      </c>
      <c r="N169" s="225">
        <v>8.4999999999999995E-4</v>
      </c>
      <c r="O169" s="225">
        <f>ROUND(E169*N169,2)</f>
        <v>0</v>
      </c>
      <c r="P169" s="225">
        <v>0</v>
      </c>
      <c r="Q169" s="225">
        <f>ROUND(E169*P169,2)</f>
        <v>0</v>
      </c>
      <c r="R169" s="225"/>
      <c r="S169" s="225" t="s">
        <v>156</v>
      </c>
      <c r="T169" s="225" t="s">
        <v>171</v>
      </c>
      <c r="U169" s="225">
        <v>0.48499999999999999</v>
      </c>
      <c r="V169" s="225">
        <f>ROUND(E169*U169,2)</f>
        <v>0.49</v>
      </c>
      <c r="W169" s="225"/>
      <c r="X169" s="225" t="s">
        <v>157</v>
      </c>
      <c r="Y169" s="206"/>
      <c r="Z169" s="206"/>
      <c r="AA169" s="206"/>
      <c r="AB169" s="206"/>
      <c r="AC169" s="206"/>
      <c r="AD169" s="206"/>
      <c r="AE169" s="206"/>
      <c r="AF169" s="206"/>
      <c r="AG169" s="206" t="s">
        <v>158</v>
      </c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 x14ac:dyDescent="0.25">
      <c r="A170" s="240">
        <v>59</v>
      </c>
      <c r="B170" s="241" t="s">
        <v>330</v>
      </c>
      <c r="C170" s="248" t="s">
        <v>331</v>
      </c>
      <c r="D170" s="242" t="s">
        <v>155</v>
      </c>
      <c r="E170" s="243">
        <v>2</v>
      </c>
      <c r="F170" s="244"/>
      <c r="G170" s="245">
        <f>ROUND(E170*F170,2)</f>
        <v>0</v>
      </c>
      <c r="H170" s="226">
        <v>7.11</v>
      </c>
      <c r="I170" s="225">
        <f>ROUND(E170*H170,2)</f>
        <v>14.22</v>
      </c>
      <c r="J170" s="226">
        <v>224.39</v>
      </c>
      <c r="K170" s="225">
        <f>ROUND(E170*J170,2)</f>
        <v>448.78</v>
      </c>
      <c r="L170" s="225">
        <v>15</v>
      </c>
      <c r="M170" s="225">
        <f>G170*(1+L170/100)</f>
        <v>0</v>
      </c>
      <c r="N170" s="225">
        <v>4.0000000000000003E-5</v>
      </c>
      <c r="O170" s="225">
        <f>ROUND(E170*N170,2)</f>
        <v>0</v>
      </c>
      <c r="P170" s="225">
        <v>0</v>
      </c>
      <c r="Q170" s="225">
        <f>ROUND(E170*P170,2)</f>
        <v>0</v>
      </c>
      <c r="R170" s="225"/>
      <c r="S170" s="225" t="s">
        <v>156</v>
      </c>
      <c r="T170" s="225" t="s">
        <v>156</v>
      </c>
      <c r="U170" s="225">
        <v>0.44500000000000001</v>
      </c>
      <c r="V170" s="225">
        <f>ROUND(E170*U170,2)</f>
        <v>0.89</v>
      </c>
      <c r="W170" s="225"/>
      <c r="X170" s="225" t="s">
        <v>157</v>
      </c>
      <c r="Y170" s="206"/>
      <c r="Z170" s="206"/>
      <c r="AA170" s="206"/>
      <c r="AB170" s="206"/>
      <c r="AC170" s="206"/>
      <c r="AD170" s="206"/>
      <c r="AE170" s="206"/>
      <c r="AF170" s="206"/>
      <c r="AG170" s="206" t="s">
        <v>158</v>
      </c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 x14ac:dyDescent="0.25">
      <c r="A171" s="240">
        <v>60</v>
      </c>
      <c r="B171" s="241" t="s">
        <v>332</v>
      </c>
      <c r="C171" s="248" t="s">
        <v>333</v>
      </c>
      <c r="D171" s="242" t="s">
        <v>309</v>
      </c>
      <c r="E171" s="243">
        <v>1</v>
      </c>
      <c r="F171" s="244"/>
      <c r="G171" s="245">
        <f>ROUND(E171*F171,2)</f>
        <v>0</v>
      </c>
      <c r="H171" s="226">
        <v>0</v>
      </c>
      <c r="I171" s="225">
        <f>ROUND(E171*H171,2)</f>
        <v>0</v>
      </c>
      <c r="J171" s="226">
        <v>86</v>
      </c>
      <c r="K171" s="225">
        <f>ROUND(E171*J171,2)</f>
        <v>86</v>
      </c>
      <c r="L171" s="225">
        <v>15</v>
      </c>
      <c r="M171" s="225">
        <f>G171*(1+L171/100)</f>
        <v>0</v>
      </c>
      <c r="N171" s="225">
        <v>0</v>
      </c>
      <c r="O171" s="225">
        <f>ROUND(E171*N171,2)</f>
        <v>0</v>
      </c>
      <c r="P171" s="225">
        <v>1.56E-3</v>
      </c>
      <c r="Q171" s="225">
        <f>ROUND(E171*P171,2)</f>
        <v>0</v>
      </c>
      <c r="R171" s="225"/>
      <c r="S171" s="225" t="s">
        <v>156</v>
      </c>
      <c r="T171" s="225" t="s">
        <v>132</v>
      </c>
      <c r="U171" s="225">
        <v>0.217</v>
      </c>
      <c r="V171" s="225">
        <f>ROUND(E171*U171,2)</f>
        <v>0.22</v>
      </c>
      <c r="W171" s="225"/>
      <c r="X171" s="225" t="s">
        <v>157</v>
      </c>
      <c r="Y171" s="206"/>
      <c r="Z171" s="206"/>
      <c r="AA171" s="206"/>
      <c r="AB171" s="206"/>
      <c r="AC171" s="206"/>
      <c r="AD171" s="206"/>
      <c r="AE171" s="206"/>
      <c r="AF171" s="206"/>
      <c r="AG171" s="206" t="s">
        <v>158</v>
      </c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outlineLevel="1" x14ac:dyDescent="0.25">
      <c r="A172" s="240">
        <v>61</v>
      </c>
      <c r="B172" s="241" t="s">
        <v>334</v>
      </c>
      <c r="C172" s="248" t="s">
        <v>335</v>
      </c>
      <c r="D172" s="242" t="s">
        <v>309</v>
      </c>
      <c r="E172" s="243">
        <v>2</v>
      </c>
      <c r="F172" s="244"/>
      <c r="G172" s="245">
        <f>ROUND(E172*F172,2)</f>
        <v>0</v>
      </c>
      <c r="H172" s="226">
        <v>0</v>
      </c>
      <c r="I172" s="225">
        <f>ROUND(E172*H172,2)</f>
        <v>0</v>
      </c>
      <c r="J172" s="226">
        <v>87.9</v>
      </c>
      <c r="K172" s="225">
        <f>ROUND(E172*J172,2)</f>
        <v>175.8</v>
      </c>
      <c r="L172" s="225">
        <v>15</v>
      </c>
      <c r="M172" s="225">
        <f>G172*(1+L172/100)</f>
        <v>0</v>
      </c>
      <c r="N172" s="225">
        <v>0</v>
      </c>
      <c r="O172" s="225">
        <f>ROUND(E172*N172,2)</f>
        <v>0</v>
      </c>
      <c r="P172" s="225">
        <v>8.5999999999999998E-4</v>
      </c>
      <c r="Q172" s="225">
        <f>ROUND(E172*P172,2)</f>
        <v>0</v>
      </c>
      <c r="R172" s="225"/>
      <c r="S172" s="225" t="s">
        <v>156</v>
      </c>
      <c r="T172" s="225" t="s">
        <v>156</v>
      </c>
      <c r="U172" s="225">
        <v>0.222</v>
      </c>
      <c r="V172" s="225">
        <f>ROUND(E172*U172,2)</f>
        <v>0.44</v>
      </c>
      <c r="W172" s="225"/>
      <c r="X172" s="225" t="s">
        <v>157</v>
      </c>
      <c r="Y172" s="206"/>
      <c r="Z172" s="206"/>
      <c r="AA172" s="206"/>
      <c r="AB172" s="206"/>
      <c r="AC172" s="206"/>
      <c r="AD172" s="206"/>
      <c r="AE172" s="206"/>
      <c r="AF172" s="206"/>
      <c r="AG172" s="206" t="s">
        <v>158</v>
      </c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ht="20.399999999999999" outlineLevel="1" x14ac:dyDescent="0.25">
      <c r="A173" s="240">
        <v>62</v>
      </c>
      <c r="B173" s="241" t="s">
        <v>336</v>
      </c>
      <c r="C173" s="248" t="s">
        <v>337</v>
      </c>
      <c r="D173" s="242" t="s">
        <v>155</v>
      </c>
      <c r="E173" s="243">
        <v>1</v>
      </c>
      <c r="F173" s="244"/>
      <c r="G173" s="245">
        <f>ROUND(E173*F173,2)</f>
        <v>0</v>
      </c>
      <c r="H173" s="226">
        <v>433.94</v>
      </c>
      <c r="I173" s="225">
        <f>ROUND(E173*H173,2)</f>
        <v>433.94</v>
      </c>
      <c r="J173" s="226">
        <v>126.06</v>
      </c>
      <c r="K173" s="225">
        <f>ROUND(E173*J173,2)</f>
        <v>126.06</v>
      </c>
      <c r="L173" s="225">
        <v>15</v>
      </c>
      <c r="M173" s="225">
        <f>G173*(1+L173/100)</f>
        <v>0</v>
      </c>
      <c r="N173" s="225">
        <v>2.0000000000000001E-4</v>
      </c>
      <c r="O173" s="225">
        <f>ROUND(E173*N173,2)</f>
        <v>0</v>
      </c>
      <c r="P173" s="225">
        <v>0</v>
      </c>
      <c r="Q173" s="225">
        <f>ROUND(E173*P173,2)</f>
        <v>0</v>
      </c>
      <c r="R173" s="225"/>
      <c r="S173" s="225" t="s">
        <v>156</v>
      </c>
      <c r="T173" s="225" t="s">
        <v>132</v>
      </c>
      <c r="U173" s="225">
        <v>0.246</v>
      </c>
      <c r="V173" s="225">
        <f>ROUND(E173*U173,2)</f>
        <v>0.25</v>
      </c>
      <c r="W173" s="225"/>
      <c r="X173" s="225" t="s">
        <v>157</v>
      </c>
      <c r="Y173" s="206"/>
      <c r="Z173" s="206"/>
      <c r="AA173" s="206"/>
      <c r="AB173" s="206"/>
      <c r="AC173" s="206"/>
      <c r="AD173" s="206"/>
      <c r="AE173" s="206"/>
      <c r="AF173" s="206"/>
      <c r="AG173" s="206" t="s">
        <v>158</v>
      </c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ht="20.399999999999999" outlineLevel="1" x14ac:dyDescent="0.25">
      <c r="A174" s="240">
        <v>63</v>
      </c>
      <c r="B174" s="241" t="s">
        <v>338</v>
      </c>
      <c r="C174" s="248" t="s">
        <v>339</v>
      </c>
      <c r="D174" s="242" t="s">
        <v>155</v>
      </c>
      <c r="E174" s="243">
        <v>1</v>
      </c>
      <c r="F174" s="244"/>
      <c r="G174" s="245">
        <f>ROUND(E174*F174,2)</f>
        <v>0</v>
      </c>
      <c r="H174" s="226">
        <v>308.99</v>
      </c>
      <c r="I174" s="225">
        <f>ROUND(E174*H174,2)</f>
        <v>308.99</v>
      </c>
      <c r="J174" s="226">
        <v>124.01</v>
      </c>
      <c r="K174" s="225">
        <f>ROUND(E174*J174,2)</f>
        <v>124.01</v>
      </c>
      <c r="L174" s="225">
        <v>15</v>
      </c>
      <c r="M174" s="225">
        <f>G174*(1+L174/100)</f>
        <v>0</v>
      </c>
      <c r="N174" s="225">
        <v>9.0000000000000006E-5</v>
      </c>
      <c r="O174" s="225">
        <f>ROUND(E174*N174,2)</f>
        <v>0</v>
      </c>
      <c r="P174" s="225">
        <v>0</v>
      </c>
      <c r="Q174" s="225">
        <f>ROUND(E174*P174,2)</f>
        <v>0</v>
      </c>
      <c r="R174" s="225"/>
      <c r="S174" s="225" t="s">
        <v>156</v>
      </c>
      <c r="T174" s="225" t="s">
        <v>156</v>
      </c>
      <c r="U174" s="225">
        <v>0.246</v>
      </c>
      <c r="V174" s="225">
        <f>ROUND(E174*U174,2)</f>
        <v>0.25</v>
      </c>
      <c r="W174" s="225"/>
      <c r="X174" s="225" t="s">
        <v>157</v>
      </c>
      <c r="Y174" s="206"/>
      <c r="Z174" s="206"/>
      <c r="AA174" s="206"/>
      <c r="AB174" s="206"/>
      <c r="AC174" s="206"/>
      <c r="AD174" s="206"/>
      <c r="AE174" s="206"/>
      <c r="AF174" s="206"/>
      <c r="AG174" s="206" t="s">
        <v>158</v>
      </c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 x14ac:dyDescent="0.25">
      <c r="A175" s="240">
        <v>64</v>
      </c>
      <c r="B175" s="241" t="s">
        <v>340</v>
      </c>
      <c r="C175" s="248" t="s">
        <v>341</v>
      </c>
      <c r="D175" s="242" t="s">
        <v>155</v>
      </c>
      <c r="E175" s="243">
        <v>1</v>
      </c>
      <c r="F175" s="244"/>
      <c r="G175" s="245">
        <f>ROUND(E175*F175,2)</f>
        <v>0</v>
      </c>
      <c r="H175" s="226">
        <v>353.7</v>
      </c>
      <c r="I175" s="225">
        <f>ROUND(E175*H175,2)</f>
        <v>353.7</v>
      </c>
      <c r="J175" s="226">
        <v>128.80000000000001</v>
      </c>
      <c r="K175" s="225">
        <f>ROUND(E175*J175,2)</f>
        <v>128.80000000000001</v>
      </c>
      <c r="L175" s="225">
        <v>15</v>
      </c>
      <c r="M175" s="225">
        <f>G175*(1+L175/100)</f>
        <v>0</v>
      </c>
      <c r="N175" s="225">
        <v>2.5999999999999998E-4</v>
      </c>
      <c r="O175" s="225">
        <f>ROUND(E175*N175,2)</f>
        <v>0</v>
      </c>
      <c r="P175" s="225">
        <v>0</v>
      </c>
      <c r="Q175" s="225">
        <f>ROUND(E175*P175,2)</f>
        <v>0</v>
      </c>
      <c r="R175" s="225"/>
      <c r="S175" s="225" t="s">
        <v>156</v>
      </c>
      <c r="T175" s="225" t="s">
        <v>132</v>
      </c>
      <c r="U175" s="225">
        <v>0.246</v>
      </c>
      <c r="V175" s="225">
        <f>ROUND(E175*U175,2)</f>
        <v>0.25</v>
      </c>
      <c r="W175" s="225"/>
      <c r="X175" s="225" t="s">
        <v>157</v>
      </c>
      <c r="Y175" s="206"/>
      <c r="Z175" s="206"/>
      <c r="AA175" s="206"/>
      <c r="AB175" s="206"/>
      <c r="AC175" s="206"/>
      <c r="AD175" s="206"/>
      <c r="AE175" s="206"/>
      <c r="AF175" s="206"/>
      <c r="AG175" s="206" t="s">
        <v>158</v>
      </c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outlineLevel="1" x14ac:dyDescent="0.25">
      <c r="A176" s="240">
        <v>65</v>
      </c>
      <c r="B176" s="241" t="s">
        <v>342</v>
      </c>
      <c r="C176" s="248" t="s">
        <v>343</v>
      </c>
      <c r="D176" s="242" t="s">
        <v>155</v>
      </c>
      <c r="E176" s="243">
        <v>1</v>
      </c>
      <c r="F176" s="244"/>
      <c r="G176" s="245">
        <f>ROUND(E176*F176,2)</f>
        <v>0</v>
      </c>
      <c r="H176" s="226">
        <v>241.71</v>
      </c>
      <c r="I176" s="225">
        <f>ROUND(E176*H176,2)</f>
        <v>241.71</v>
      </c>
      <c r="J176" s="226">
        <v>125.79</v>
      </c>
      <c r="K176" s="225">
        <f>ROUND(E176*J176,2)</f>
        <v>125.79</v>
      </c>
      <c r="L176" s="225">
        <v>15</v>
      </c>
      <c r="M176" s="225">
        <f>G176*(1+L176/100)</f>
        <v>0</v>
      </c>
      <c r="N176" s="225">
        <v>2.0000000000000001E-4</v>
      </c>
      <c r="O176" s="225">
        <f>ROUND(E176*N176,2)</f>
        <v>0</v>
      </c>
      <c r="P176" s="225">
        <v>0</v>
      </c>
      <c r="Q176" s="225">
        <f>ROUND(E176*P176,2)</f>
        <v>0</v>
      </c>
      <c r="R176" s="225"/>
      <c r="S176" s="225" t="s">
        <v>156</v>
      </c>
      <c r="T176" s="225" t="s">
        <v>132</v>
      </c>
      <c r="U176" s="225">
        <v>0.246</v>
      </c>
      <c r="V176" s="225">
        <f>ROUND(E176*U176,2)</f>
        <v>0.25</v>
      </c>
      <c r="W176" s="225"/>
      <c r="X176" s="225" t="s">
        <v>157</v>
      </c>
      <c r="Y176" s="206"/>
      <c r="Z176" s="206"/>
      <c r="AA176" s="206"/>
      <c r="AB176" s="206"/>
      <c r="AC176" s="206"/>
      <c r="AD176" s="206"/>
      <c r="AE176" s="206"/>
      <c r="AF176" s="206"/>
      <c r="AG176" s="206" t="s">
        <v>158</v>
      </c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outlineLevel="1" x14ac:dyDescent="0.25">
      <c r="A177" s="240">
        <v>66</v>
      </c>
      <c r="B177" s="241" t="s">
        <v>344</v>
      </c>
      <c r="C177" s="248" t="s">
        <v>345</v>
      </c>
      <c r="D177" s="242" t="s">
        <v>155</v>
      </c>
      <c r="E177" s="243">
        <v>1</v>
      </c>
      <c r="F177" s="244"/>
      <c r="G177" s="245">
        <f>ROUND(E177*F177,2)</f>
        <v>0</v>
      </c>
      <c r="H177" s="226">
        <v>2306.71</v>
      </c>
      <c r="I177" s="225">
        <f>ROUND(E177*H177,2)</f>
        <v>2306.71</v>
      </c>
      <c r="J177" s="226">
        <v>318.29000000000002</v>
      </c>
      <c r="K177" s="225">
        <f>ROUND(E177*J177,2)</f>
        <v>318.29000000000002</v>
      </c>
      <c r="L177" s="225">
        <v>15</v>
      </c>
      <c r="M177" s="225">
        <f>G177*(1+L177/100)</f>
        <v>0</v>
      </c>
      <c r="N177" s="225">
        <v>4.453E-2</v>
      </c>
      <c r="O177" s="225">
        <f>ROUND(E177*N177,2)</f>
        <v>0.04</v>
      </c>
      <c r="P177" s="225">
        <v>4.2529999999999998E-2</v>
      </c>
      <c r="Q177" s="225">
        <f>ROUND(E177*P177,2)</f>
        <v>0.04</v>
      </c>
      <c r="R177" s="225"/>
      <c r="S177" s="225" t="s">
        <v>156</v>
      </c>
      <c r="T177" s="225" t="s">
        <v>171</v>
      </c>
      <c r="U177" s="225">
        <v>0.65400000000000003</v>
      </c>
      <c r="V177" s="225">
        <f>ROUND(E177*U177,2)</f>
        <v>0.65</v>
      </c>
      <c r="W177" s="225"/>
      <c r="X177" s="225" t="s">
        <v>157</v>
      </c>
      <c r="Y177" s="206"/>
      <c r="Z177" s="206"/>
      <c r="AA177" s="206"/>
      <c r="AB177" s="206"/>
      <c r="AC177" s="206"/>
      <c r="AD177" s="206"/>
      <c r="AE177" s="206"/>
      <c r="AF177" s="206"/>
      <c r="AG177" s="206" t="s">
        <v>158</v>
      </c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 x14ac:dyDescent="0.25">
      <c r="A178" s="234">
        <v>67</v>
      </c>
      <c r="B178" s="235" t="s">
        <v>346</v>
      </c>
      <c r="C178" s="249" t="s">
        <v>347</v>
      </c>
      <c r="D178" s="236" t="s">
        <v>161</v>
      </c>
      <c r="E178" s="237">
        <v>0.24</v>
      </c>
      <c r="F178" s="238"/>
      <c r="G178" s="239">
        <f>ROUND(E178*F178,2)</f>
        <v>0</v>
      </c>
      <c r="H178" s="226">
        <v>29.26</v>
      </c>
      <c r="I178" s="225">
        <f>ROUND(E178*H178,2)</f>
        <v>7.02</v>
      </c>
      <c r="J178" s="226">
        <v>1076.74</v>
      </c>
      <c r="K178" s="225">
        <f>ROUND(E178*J178,2)</f>
        <v>258.42</v>
      </c>
      <c r="L178" s="225">
        <v>15</v>
      </c>
      <c r="M178" s="225">
        <f>G178*(1+L178/100)</f>
        <v>0</v>
      </c>
      <c r="N178" s="225">
        <v>8.0000000000000007E-5</v>
      </c>
      <c r="O178" s="225">
        <f>ROUND(E178*N178,2)</f>
        <v>0</v>
      </c>
      <c r="P178" s="225">
        <v>0</v>
      </c>
      <c r="Q178" s="225">
        <f>ROUND(E178*P178,2)</f>
        <v>0</v>
      </c>
      <c r="R178" s="225"/>
      <c r="S178" s="225" t="s">
        <v>156</v>
      </c>
      <c r="T178" s="225" t="s">
        <v>132</v>
      </c>
      <c r="U178" s="225">
        <v>2.1</v>
      </c>
      <c r="V178" s="225">
        <f>ROUND(E178*U178,2)</f>
        <v>0.5</v>
      </c>
      <c r="W178" s="225"/>
      <c r="X178" s="225" t="s">
        <v>157</v>
      </c>
      <c r="Y178" s="206"/>
      <c r="Z178" s="206"/>
      <c r="AA178" s="206"/>
      <c r="AB178" s="206"/>
      <c r="AC178" s="206"/>
      <c r="AD178" s="206"/>
      <c r="AE178" s="206"/>
      <c r="AF178" s="206"/>
      <c r="AG178" s="206" t="s">
        <v>158</v>
      </c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outlineLevel="1" x14ac:dyDescent="0.25">
      <c r="A179" s="223"/>
      <c r="B179" s="224"/>
      <c r="C179" s="261" t="s">
        <v>348</v>
      </c>
      <c r="D179" s="257"/>
      <c r="E179" s="258">
        <v>0.24</v>
      </c>
      <c r="F179" s="225"/>
      <c r="G179" s="225"/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25"/>
      <c r="T179" s="225"/>
      <c r="U179" s="225"/>
      <c r="V179" s="225"/>
      <c r="W179" s="225"/>
      <c r="X179" s="225"/>
      <c r="Y179" s="206"/>
      <c r="Z179" s="206"/>
      <c r="AA179" s="206"/>
      <c r="AB179" s="206"/>
      <c r="AC179" s="206"/>
      <c r="AD179" s="206"/>
      <c r="AE179" s="206"/>
      <c r="AF179" s="206"/>
      <c r="AG179" s="206" t="s">
        <v>163</v>
      </c>
      <c r="AH179" s="206">
        <v>0</v>
      </c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ht="20.399999999999999" outlineLevel="1" x14ac:dyDescent="0.25">
      <c r="A180" s="240">
        <v>68</v>
      </c>
      <c r="B180" s="241" t="s">
        <v>349</v>
      </c>
      <c r="C180" s="248" t="s">
        <v>350</v>
      </c>
      <c r="D180" s="242" t="s">
        <v>155</v>
      </c>
      <c r="E180" s="243">
        <v>1</v>
      </c>
      <c r="F180" s="244"/>
      <c r="G180" s="245">
        <f>ROUND(E180*F180,2)</f>
        <v>0</v>
      </c>
      <c r="H180" s="226">
        <v>1073</v>
      </c>
      <c r="I180" s="225">
        <f>ROUND(E180*H180,2)</f>
        <v>1073</v>
      </c>
      <c r="J180" s="226">
        <v>0</v>
      </c>
      <c r="K180" s="225">
        <f>ROUND(E180*J180,2)</f>
        <v>0</v>
      </c>
      <c r="L180" s="225">
        <v>15</v>
      </c>
      <c r="M180" s="225">
        <f>G180*(1+L180/100)</f>
        <v>0</v>
      </c>
      <c r="N180" s="225">
        <v>1.2999999999999999E-2</v>
      </c>
      <c r="O180" s="225">
        <f>ROUND(E180*N180,2)</f>
        <v>0.01</v>
      </c>
      <c r="P180" s="225">
        <v>0</v>
      </c>
      <c r="Q180" s="225">
        <f>ROUND(E180*P180,2)</f>
        <v>0</v>
      </c>
      <c r="R180" s="225"/>
      <c r="S180" s="225" t="s">
        <v>156</v>
      </c>
      <c r="T180" s="225" t="s">
        <v>156</v>
      </c>
      <c r="U180" s="225">
        <v>0</v>
      </c>
      <c r="V180" s="225">
        <f>ROUND(E180*U180,2)</f>
        <v>0</v>
      </c>
      <c r="W180" s="225"/>
      <c r="X180" s="225" t="s">
        <v>242</v>
      </c>
      <c r="Y180" s="206"/>
      <c r="Z180" s="206"/>
      <c r="AA180" s="206"/>
      <c r="AB180" s="206"/>
      <c r="AC180" s="206"/>
      <c r="AD180" s="206"/>
      <c r="AE180" s="206"/>
      <c r="AF180" s="206"/>
      <c r="AG180" s="206" t="s">
        <v>351</v>
      </c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outlineLevel="1" x14ac:dyDescent="0.25">
      <c r="A181" s="240">
        <v>69</v>
      </c>
      <c r="B181" s="241" t="s">
        <v>352</v>
      </c>
      <c r="C181" s="248" t="s">
        <v>353</v>
      </c>
      <c r="D181" s="242" t="s">
        <v>155</v>
      </c>
      <c r="E181" s="243">
        <v>2</v>
      </c>
      <c r="F181" s="244"/>
      <c r="G181" s="245">
        <f>ROUND(E181*F181,2)</f>
        <v>0</v>
      </c>
      <c r="H181" s="226">
        <v>345</v>
      </c>
      <c r="I181" s="225">
        <f>ROUND(E181*H181,2)</f>
        <v>690</v>
      </c>
      <c r="J181" s="226">
        <v>0</v>
      </c>
      <c r="K181" s="225">
        <f>ROUND(E181*J181,2)</f>
        <v>0</v>
      </c>
      <c r="L181" s="225">
        <v>15</v>
      </c>
      <c r="M181" s="225">
        <f>G181*(1+L181/100)</f>
        <v>0</v>
      </c>
      <c r="N181" s="225">
        <v>8.9999999999999998E-4</v>
      </c>
      <c r="O181" s="225">
        <f>ROUND(E181*N181,2)</f>
        <v>0</v>
      </c>
      <c r="P181" s="225">
        <v>0</v>
      </c>
      <c r="Q181" s="225">
        <f>ROUND(E181*P181,2)</f>
        <v>0</v>
      </c>
      <c r="R181" s="225"/>
      <c r="S181" s="225" t="s">
        <v>131</v>
      </c>
      <c r="T181" s="225" t="s">
        <v>132</v>
      </c>
      <c r="U181" s="225">
        <v>0</v>
      </c>
      <c r="V181" s="225">
        <f>ROUND(E181*U181,2)</f>
        <v>0</v>
      </c>
      <c r="W181" s="225"/>
      <c r="X181" s="225" t="s">
        <v>167</v>
      </c>
      <c r="Y181" s="206"/>
      <c r="Z181" s="206"/>
      <c r="AA181" s="206"/>
      <c r="AB181" s="206"/>
      <c r="AC181" s="206"/>
      <c r="AD181" s="206"/>
      <c r="AE181" s="206"/>
      <c r="AF181" s="206"/>
      <c r="AG181" s="206" t="s">
        <v>168</v>
      </c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ht="20.399999999999999" outlineLevel="1" x14ac:dyDescent="0.25">
      <c r="A182" s="240">
        <v>70</v>
      </c>
      <c r="B182" s="241" t="s">
        <v>354</v>
      </c>
      <c r="C182" s="248" t="s">
        <v>355</v>
      </c>
      <c r="D182" s="242" t="s">
        <v>155</v>
      </c>
      <c r="E182" s="243">
        <v>1</v>
      </c>
      <c r="F182" s="244"/>
      <c r="G182" s="245">
        <f>ROUND(E182*F182,2)</f>
        <v>0</v>
      </c>
      <c r="H182" s="226">
        <v>1140</v>
      </c>
      <c r="I182" s="225">
        <f>ROUND(E182*H182,2)</f>
        <v>1140</v>
      </c>
      <c r="J182" s="226">
        <v>0</v>
      </c>
      <c r="K182" s="225">
        <f>ROUND(E182*J182,2)</f>
        <v>0</v>
      </c>
      <c r="L182" s="225">
        <v>15</v>
      </c>
      <c r="M182" s="225">
        <f>G182*(1+L182/100)</f>
        <v>0</v>
      </c>
      <c r="N182" s="225">
        <v>8.0000000000000004E-4</v>
      </c>
      <c r="O182" s="225">
        <f>ROUND(E182*N182,2)</f>
        <v>0</v>
      </c>
      <c r="P182" s="225">
        <v>0</v>
      </c>
      <c r="Q182" s="225">
        <f>ROUND(E182*P182,2)</f>
        <v>0</v>
      </c>
      <c r="R182" s="225" t="s">
        <v>166</v>
      </c>
      <c r="S182" s="225" t="s">
        <v>156</v>
      </c>
      <c r="T182" s="225" t="s">
        <v>132</v>
      </c>
      <c r="U182" s="225">
        <v>0</v>
      </c>
      <c r="V182" s="225">
        <f>ROUND(E182*U182,2)</f>
        <v>0</v>
      </c>
      <c r="W182" s="225"/>
      <c r="X182" s="225" t="s">
        <v>167</v>
      </c>
      <c r="Y182" s="206"/>
      <c r="Z182" s="206"/>
      <c r="AA182" s="206"/>
      <c r="AB182" s="206"/>
      <c r="AC182" s="206"/>
      <c r="AD182" s="206"/>
      <c r="AE182" s="206"/>
      <c r="AF182" s="206"/>
      <c r="AG182" s="206" t="s">
        <v>168</v>
      </c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 x14ac:dyDescent="0.25">
      <c r="A183" s="240">
        <v>71</v>
      </c>
      <c r="B183" s="241" t="s">
        <v>356</v>
      </c>
      <c r="C183" s="248" t="s">
        <v>357</v>
      </c>
      <c r="D183" s="242" t="s">
        <v>155</v>
      </c>
      <c r="E183" s="243">
        <v>1</v>
      </c>
      <c r="F183" s="244"/>
      <c r="G183" s="245">
        <f>ROUND(E183*F183,2)</f>
        <v>0</v>
      </c>
      <c r="H183" s="226">
        <v>480</v>
      </c>
      <c r="I183" s="225">
        <f>ROUND(E183*H183,2)</f>
        <v>480</v>
      </c>
      <c r="J183" s="226">
        <v>0</v>
      </c>
      <c r="K183" s="225">
        <f>ROUND(E183*J183,2)</f>
        <v>0</v>
      </c>
      <c r="L183" s="225">
        <v>15</v>
      </c>
      <c r="M183" s="225">
        <f>G183*(1+L183/100)</f>
        <v>0</v>
      </c>
      <c r="N183" s="225">
        <v>2E-3</v>
      </c>
      <c r="O183" s="225">
        <f>ROUND(E183*N183,2)</f>
        <v>0</v>
      </c>
      <c r="P183" s="225">
        <v>0</v>
      </c>
      <c r="Q183" s="225">
        <f>ROUND(E183*P183,2)</f>
        <v>0</v>
      </c>
      <c r="R183" s="225"/>
      <c r="S183" s="225" t="s">
        <v>131</v>
      </c>
      <c r="T183" s="225" t="s">
        <v>132</v>
      </c>
      <c r="U183" s="225">
        <v>0</v>
      </c>
      <c r="V183" s="225">
        <f>ROUND(E183*U183,2)</f>
        <v>0</v>
      </c>
      <c r="W183" s="225"/>
      <c r="X183" s="225" t="s">
        <v>167</v>
      </c>
      <c r="Y183" s="206"/>
      <c r="Z183" s="206"/>
      <c r="AA183" s="206"/>
      <c r="AB183" s="206"/>
      <c r="AC183" s="206"/>
      <c r="AD183" s="206"/>
      <c r="AE183" s="206"/>
      <c r="AF183" s="206"/>
      <c r="AG183" s="206" t="s">
        <v>168</v>
      </c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 x14ac:dyDescent="0.25">
      <c r="A184" s="240">
        <v>72</v>
      </c>
      <c r="B184" s="241" t="s">
        <v>358</v>
      </c>
      <c r="C184" s="248" t="s">
        <v>359</v>
      </c>
      <c r="D184" s="242" t="s">
        <v>155</v>
      </c>
      <c r="E184" s="243">
        <v>1</v>
      </c>
      <c r="F184" s="244"/>
      <c r="G184" s="245">
        <f>ROUND(E184*F184,2)</f>
        <v>0</v>
      </c>
      <c r="H184" s="226">
        <v>5850</v>
      </c>
      <c r="I184" s="225">
        <f>ROUND(E184*H184,2)</f>
        <v>5850</v>
      </c>
      <c r="J184" s="226">
        <v>0</v>
      </c>
      <c r="K184" s="225">
        <f>ROUND(E184*J184,2)</f>
        <v>0</v>
      </c>
      <c r="L184" s="225">
        <v>15</v>
      </c>
      <c r="M184" s="225">
        <f>G184*(1+L184/100)</f>
        <v>0</v>
      </c>
      <c r="N184" s="225">
        <v>4.5999999999999999E-2</v>
      </c>
      <c r="O184" s="225">
        <f>ROUND(E184*N184,2)</f>
        <v>0.05</v>
      </c>
      <c r="P184" s="225">
        <v>0</v>
      </c>
      <c r="Q184" s="225">
        <f>ROUND(E184*P184,2)</f>
        <v>0</v>
      </c>
      <c r="R184" s="225" t="s">
        <v>166</v>
      </c>
      <c r="S184" s="225" t="s">
        <v>156</v>
      </c>
      <c r="T184" s="225" t="s">
        <v>132</v>
      </c>
      <c r="U184" s="225">
        <v>0</v>
      </c>
      <c r="V184" s="225">
        <f>ROUND(E184*U184,2)</f>
        <v>0</v>
      </c>
      <c r="W184" s="225"/>
      <c r="X184" s="225" t="s">
        <v>167</v>
      </c>
      <c r="Y184" s="206"/>
      <c r="Z184" s="206"/>
      <c r="AA184" s="206"/>
      <c r="AB184" s="206"/>
      <c r="AC184" s="206"/>
      <c r="AD184" s="206"/>
      <c r="AE184" s="206"/>
      <c r="AF184" s="206"/>
      <c r="AG184" s="206" t="s">
        <v>168</v>
      </c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 x14ac:dyDescent="0.25">
      <c r="A185" s="240">
        <v>73</v>
      </c>
      <c r="B185" s="241" t="s">
        <v>360</v>
      </c>
      <c r="C185" s="248" t="s">
        <v>361</v>
      </c>
      <c r="D185" s="242" t="s">
        <v>362</v>
      </c>
      <c r="E185" s="243">
        <v>1</v>
      </c>
      <c r="F185" s="244"/>
      <c r="G185" s="245">
        <f>ROUND(E185*F185,2)</f>
        <v>0</v>
      </c>
      <c r="H185" s="226">
        <v>850</v>
      </c>
      <c r="I185" s="225">
        <f>ROUND(E185*H185,2)</f>
        <v>850</v>
      </c>
      <c r="J185" s="226">
        <v>0</v>
      </c>
      <c r="K185" s="225">
        <f>ROUND(E185*J185,2)</f>
        <v>0</v>
      </c>
      <c r="L185" s="225">
        <v>15</v>
      </c>
      <c r="M185" s="225">
        <f>G185*(1+L185/100)</f>
        <v>0</v>
      </c>
      <c r="N185" s="225">
        <v>0.01</v>
      </c>
      <c r="O185" s="225">
        <f>ROUND(E185*N185,2)</f>
        <v>0.01</v>
      </c>
      <c r="P185" s="225">
        <v>0</v>
      </c>
      <c r="Q185" s="225">
        <f>ROUND(E185*P185,2)</f>
        <v>0</v>
      </c>
      <c r="R185" s="225" t="s">
        <v>166</v>
      </c>
      <c r="S185" s="225" t="s">
        <v>156</v>
      </c>
      <c r="T185" s="225" t="s">
        <v>132</v>
      </c>
      <c r="U185" s="225">
        <v>0</v>
      </c>
      <c r="V185" s="225">
        <f>ROUND(E185*U185,2)</f>
        <v>0</v>
      </c>
      <c r="W185" s="225"/>
      <c r="X185" s="225" t="s">
        <v>167</v>
      </c>
      <c r="Y185" s="206"/>
      <c r="Z185" s="206"/>
      <c r="AA185" s="206"/>
      <c r="AB185" s="206"/>
      <c r="AC185" s="206"/>
      <c r="AD185" s="206"/>
      <c r="AE185" s="206"/>
      <c r="AF185" s="206"/>
      <c r="AG185" s="206" t="s">
        <v>168</v>
      </c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 x14ac:dyDescent="0.25">
      <c r="A186" s="240">
        <v>74</v>
      </c>
      <c r="B186" s="241" t="s">
        <v>363</v>
      </c>
      <c r="C186" s="248" t="s">
        <v>364</v>
      </c>
      <c r="D186" s="242" t="s">
        <v>309</v>
      </c>
      <c r="E186" s="243">
        <v>1</v>
      </c>
      <c r="F186" s="244"/>
      <c r="G186" s="245">
        <f>ROUND(E186*F186,2)</f>
        <v>0</v>
      </c>
      <c r="H186" s="226">
        <v>0</v>
      </c>
      <c r="I186" s="225">
        <f>ROUND(E186*H186,2)</f>
        <v>0</v>
      </c>
      <c r="J186" s="226">
        <v>233.5</v>
      </c>
      <c r="K186" s="225">
        <f>ROUND(E186*J186,2)</f>
        <v>233.5</v>
      </c>
      <c r="L186" s="225">
        <v>15</v>
      </c>
      <c r="M186" s="225">
        <f>G186*(1+L186/100)</f>
        <v>0</v>
      </c>
      <c r="N186" s="225">
        <v>0</v>
      </c>
      <c r="O186" s="225">
        <f>ROUND(E186*N186,2)</f>
        <v>0</v>
      </c>
      <c r="P186" s="225">
        <v>1.933E-2</v>
      </c>
      <c r="Q186" s="225">
        <f>ROUND(E186*P186,2)</f>
        <v>0.02</v>
      </c>
      <c r="R186" s="225"/>
      <c r="S186" s="225" t="s">
        <v>156</v>
      </c>
      <c r="T186" s="225" t="s">
        <v>132</v>
      </c>
      <c r="U186" s="225">
        <v>0</v>
      </c>
      <c r="V186" s="225">
        <f>ROUND(E186*U186,2)</f>
        <v>0</v>
      </c>
      <c r="W186" s="225"/>
      <c r="X186" s="225" t="s">
        <v>242</v>
      </c>
      <c r="Y186" s="206"/>
      <c r="Z186" s="206"/>
      <c r="AA186" s="206"/>
      <c r="AB186" s="206"/>
      <c r="AC186" s="206"/>
      <c r="AD186" s="206"/>
      <c r="AE186" s="206"/>
      <c r="AF186" s="206"/>
      <c r="AG186" s="206" t="s">
        <v>243</v>
      </c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 x14ac:dyDescent="0.25">
      <c r="A187" s="240">
        <v>75</v>
      </c>
      <c r="B187" s="241" t="s">
        <v>365</v>
      </c>
      <c r="C187" s="248" t="s">
        <v>366</v>
      </c>
      <c r="D187" s="242" t="s">
        <v>309</v>
      </c>
      <c r="E187" s="243">
        <v>1</v>
      </c>
      <c r="F187" s="244"/>
      <c r="G187" s="245">
        <f>ROUND(E187*F187,2)</f>
        <v>0</v>
      </c>
      <c r="H187" s="226">
        <v>0</v>
      </c>
      <c r="I187" s="225">
        <f>ROUND(E187*H187,2)</f>
        <v>0</v>
      </c>
      <c r="J187" s="226">
        <v>151.5</v>
      </c>
      <c r="K187" s="225">
        <f>ROUND(E187*J187,2)</f>
        <v>151.5</v>
      </c>
      <c r="L187" s="225">
        <v>15</v>
      </c>
      <c r="M187" s="225">
        <f>G187*(1+L187/100)</f>
        <v>0</v>
      </c>
      <c r="N187" s="225">
        <v>0</v>
      </c>
      <c r="O187" s="225">
        <f>ROUND(E187*N187,2)</f>
        <v>0</v>
      </c>
      <c r="P187" s="225">
        <v>1.9460000000000002E-2</v>
      </c>
      <c r="Q187" s="225">
        <f>ROUND(E187*P187,2)</f>
        <v>0.02</v>
      </c>
      <c r="R187" s="225"/>
      <c r="S187" s="225" t="s">
        <v>156</v>
      </c>
      <c r="T187" s="225" t="s">
        <v>156</v>
      </c>
      <c r="U187" s="225">
        <v>0</v>
      </c>
      <c r="V187" s="225">
        <f>ROUND(E187*U187,2)</f>
        <v>0</v>
      </c>
      <c r="W187" s="225"/>
      <c r="X187" s="225" t="s">
        <v>242</v>
      </c>
      <c r="Y187" s="206"/>
      <c r="Z187" s="206"/>
      <c r="AA187" s="206"/>
      <c r="AB187" s="206"/>
      <c r="AC187" s="206"/>
      <c r="AD187" s="206"/>
      <c r="AE187" s="206"/>
      <c r="AF187" s="206"/>
      <c r="AG187" s="206" t="s">
        <v>243</v>
      </c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 x14ac:dyDescent="0.25">
      <c r="A188" s="240">
        <v>76</v>
      </c>
      <c r="B188" s="241" t="s">
        <v>367</v>
      </c>
      <c r="C188" s="248" t="s">
        <v>368</v>
      </c>
      <c r="D188" s="242" t="s">
        <v>155</v>
      </c>
      <c r="E188" s="243">
        <v>1</v>
      </c>
      <c r="F188" s="244"/>
      <c r="G188" s="245">
        <f>ROUND(E188*F188,2)</f>
        <v>0</v>
      </c>
      <c r="H188" s="226">
        <v>0</v>
      </c>
      <c r="I188" s="225">
        <f>ROUND(E188*H188,2)</f>
        <v>0</v>
      </c>
      <c r="J188" s="226">
        <v>1112</v>
      </c>
      <c r="K188" s="225">
        <f>ROUND(E188*J188,2)</f>
        <v>1112</v>
      </c>
      <c r="L188" s="225">
        <v>15</v>
      </c>
      <c r="M188" s="225">
        <f>G188*(1+L188/100)</f>
        <v>0</v>
      </c>
      <c r="N188" s="225">
        <v>1.82E-3</v>
      </c>
      <c r="O188" s="225">
        <f>ROUND(E188*N188,2)</f>
        <v>0</v>
      </c>
      <c r="P188" s="225">
        <v>0</v>
      </c>
      <c r="Q188" s="225">
        <f>ROUND(E188*P188,2)</f>
        <v>0</v>
      </c>
      <c r="R188" s="225"/>
      <c r="S188" s="225" t="s">
        <v>156</v>
      </c>
      <c r="T188" s="225" t="s">
        <v>156</v>
      </c>
      <c r="U188" s="225">
        <v>0</v>
      </c>
      <c r="V188" s="225">
        <f>ROUND(E188*U188,2)</f>
        <v>0</v>
      </c>
      <c r="W188" s="225"/>
      <c r="X188" s="225" t="s">
        <v>242</v>
      </c>
      <c r="Y188" s="206"/>
      <c r="Z188" s="206"/>
      <c r="AA188" s="206"/>
      <c r="AB188" s="206"/>
      <c r="AC188" s="206"/>
      <c r="AD188" s="206"/>
      <c r="AE188" s="206"/>
      <c r="AF188" s="206"/>
      <c r="AG188" s="206" t="s">
        <v>243</v>
      </c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outlineLevel="1" x14ac:dyDescent="0.25">
      <c r="A189" s="240">
        <v>77</v>
      </c>
      <c r="B189" s="241" t="s">
        <v>369</v>
      </c>
      <c r="C189" s="248" t="s">
        <v>370</v>
      </c>
      <c r="D189" s="242" t="s">
        <v>0</v>
      </c>
      <c r="E189" s="243">
        <v>353.75240000000002</v>
      </c>
      <c r="F189" s="244"/>
      <c r="G189" s="245">
        <f>ROUND(E189*F189,2)</f>
        <v>0</v>
      </c>
      <c r="H189" s="226">
        <v>0</v>
      </c>
      <c r="I189" s="225">
        <f>ROUND(E189*H189,2)</f>
        <v>0</v>
      </c>
      <c r="J189" s="226">
        <v>0.31</v>
      </c>
      <c r="K189" s="225">
        <f>ROUND(E189*J189,2)</f>
        <v>109.66</v>
      </c>
      <c r="L189" s="225">
        <v>15</v>
      </c>
      <c r="M189" s="225">
        <f>G189*(1+L189/100)</f>
        <v>0</v>
      </c>
      <c r="N189" s="225">
        <v>0</v>
      </c>
      <c r="O189" s="225">
        <f>ROUND(E189*N189,2)</f>
        <v>0</v>
      </c>
      <c r="P189" s="225">
        <v>0</v>
      </c>
      <c r="Q189" s="225">
        <f>ROUND(E189*P189,2)</f>
        <v>0</v>
      </c>
      <c r="R189" s="225"/>
      <c r="S189" s="225" t="s">
        <v>156</v>
      </c>
      <c r="T189" s="225" t="s">
        <v>132</v>
      </c>
      <c r="U189" s="225">
        <v>0</v>
      </c>
      <c r="V189" s="225">
        <f>ROUND(E189*U189,2)</f>
        <v>0</v>
      </c>
      <c r="W189" s="225"/>
      <c r="X189" s="225" t="s">
        <v>249</v>
      </c>
      <c r="Y189" s="206"/>
      <c r="Z189" s="206"/>
      <c r="AA189" s="206"/>
      <c r="AB189" s="206"/>
      <c r="AC189" s="206"/>
      <c r="AD189" s="206"/>
      <c r="AE189" s="206"/>
      <c r="AF189" s="206"/>
      <c r="AG189" s="206" t="s">
        <v>250</v>
      </c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x14ac:dyDescent="0.25">
      <c r="A190" s="228" t="s">
        <v>126</v>
      </c>
      <c r="B190" s="229" t="s">
        <v>78</v>
      </c>
      <c r="C190" s="247" t="s">
        <v>79</v>
      </c>
      <c r="D190" s="230"/>
      <c r="E190" s="231"/>
      <c r="F190" s="232"/>
      <c r="G190" s="233">
        <f>SUMIF(AG191:AG194,"&lt;&gt;NOR",G191:G194)</f>
        <v>0</v>
      </c>
      <c r="H190" s="227"/>
      <c r="I190" s="227">
        <f>SUM(I191:I194)</f>
        <v>544</v>
      </c>
      <c r="J190" s="227"/>
      <c r="K190" s="227">
        <f>SUM(K191:K194)</f>
        <v>432.24</v>
      </c>
      <c r="L190" s="227"/>
      <c r="M190" s="227">
        <f>SUM(M191:M194)</f>
        <v>0</v>
      </c>
      <c r="N190" s="227"/>
      <c r="O190" s="227">
        <f>SUM(O191:O194)</f>
        <v>0</v>
      </c>
      <c r="P190" s="227"/>
      <c r="Q190" s="227">
        <f>SUM(Q191:Q194)</f>
        <v>0.01</v>
      </c>
      <c r="R190" s="227"/>
      <c r="S190" s="227"/>
      <c r="T190" s="227"/>
      <c r="U190" s="227"/>
      <c r="V190" s="227">
        <f>SUM(V191:V194)</f>
        <v>0.92999999999999994</v>
      </c>
      <c r="W190" s="227"/>
      <c r="X190" s="227"/>
      <c r="AG190" t="s">
        <v>127</v>
      </c>
    </row>
    <row r="191" spans="1:60" ht="20.399999999999999" outlineLevel="1" x14ac:dyDescent="0.25">
      <c r="A191" s="240">
        <v>78</v>
      </c>
      <c r="B191" s="241" t="s">
        <v>371</v>
      </c>
      <c r="C191" s="248" t="s">
        <v>372</v>
      </c>
      <c r="D191" s="242" t="s">
        <v>155</v>
      </c>
      <c r="E191" s="243">
        <v>1</v>
      </c>
      <c r="F191" s="244"/>
      <c r="G191" s="245">
        <f>ROUND(E191*F191,2)</f>
        <v>0</v>
      </c>
      <c r="H191" s="226">
        <v>0</v>
      </c>
      <c r="I191" s="225">
        <f>ROUND(E191*H191,2)</f>
        <v>0</v>
      </c>
      <c r="J191" s="226">
        <v>230</v>
      </c>
      <c r="K191" s="225">
        <f>ROUND(E191*J191,2)</f>
        <v>230</v>
      </c>
      <c r="L191" s="225">
        <v>15</v>
      </c>
      <c r="M191" s="225">
        <f>G191*(1+L191/100)</f>
        <v>0</v>
      </c>
      <c r="N191" s="225">
        <v>0</v>
      </c>
      <c r="O191" s="225">
        <f>ROUND(E191*N191,2)</f>
        <v>0</v>
      </c>
      <c r="P191" s="225">
        <v>0</v>
      </c>
      <c r="Q191" s="225">
        <f>ROUND(E191*P191,2)</f>
        <v>0</v>
      </c>
      <c r="R191" s="225"/>
      <c r="S191" s="225" t="s">
        <v>156</v>
      </c>
      <c r="T191" s="225" t="s">
        <v>156</v>
      </c>
      <c r="U191" s="225">
        <v>0.5</v>
      </c>
      <c r="V191" s="225">
        <f>ROUND(E191*U191,2)</f>
        <v>0.5</v>
      </c>
      <c r="W191" s="225"/>
      <c r="X191" s="225" t="s">
        <v>157</v>
      </c>
      <c r="Y191" s="206"/>
      <c r="Z191" s="206"/>
      <c r="AA191" s="206"/>
      <c r="AB191" s="206"/>
      <c r="AC191" s="206"/>
      <c r="AD191" s="206"/>
      <c r="AE191" s="206"/>
      <c r="AF191" s="206"/>
      <c r="AG191" s="206" t="s">
        <v>158</v>
      </c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 x14ac:dyDescent="0.25">
      <c r="A192" s="240">
        <v>79</v>
      </c>
      <c r="B192" s="241" t="s">
        <v>373</v>
      </c>
      <c r="C192" s="248" t="s">
        <v>374</v>
      </c>
      <c r="D192" s="242" t="s">
        <v>155</v>
      </c>
      <c r="E192" s="243">
        <v>1</v>
      </c>
      <c r="F192" s="244"/>
      <c r="G192" s="245">
        <f>ROUND(E192*F192,2)</f>
        <v>0</v>
      </c>
      <c r="H192" s="226">
        <v>0</v>
      </c>
      <c r="I192" s="225">
        <f>ROUND(E192*H192,2)</f>
        <v>0</v>
      </c>
      <c r="J192" s="226">
        <v>197</v>
      </c>
      <c r="K192" s="225">
        <f>ROUND(E192*J192,2)</f>
        <v>197</v>
      </c>
      <c r="L192" s="225">
        <v>15</v>
      </c>
      <c r="M192" s="225">
        <f>G192*(1+L192/100)</f>
        <v>0</v>
      </c>
      <c r="N192" s="225">
        <v>0</v>
      </c>
      <c r="O192" s="225">
        <f>ROUND(E192*N192,2)</f>
        <v>0</v>
      </c>
      <c r="P192" s="225">
        <v>1.489E-2</v>
      </c>
      <c r="Q192" s="225">
        <f>ROUND(E192*P192,2)</f>
        <v>0.01</v>
      </c>
      <c r="R192" s="225"/>
      <c r="S192" s="225" t="s">
        <v>156</v>
      </c>
      <c r="T192" s="225" t="s">
        <v>132</v>
      </c>
      <c r="U192" s="225">
        <v>0.42899999999999999</v>
      </c>
      <c r="V192" s="225">
        <f>ROUND(E192*U192,2)</f>
        <v>0.43</v>
      </c>
      <c r="W192" s="225"/>
      <c r="X192" s="225" t="s">
        <v>157</v>
      </c>
      <c r="Y192" s="206"/>
      <c r="Z192" s="206"/>
      <c r="AA192" s="206"/>
      <c r="AB192" s="206"/>
      <c r="AC192" s="206"/>
      <c r="AD192" s="206"/>
      <c r="AE192" s="206"/>
      <c r="AF192" s="206"/>
      <c r="AG192" s="206" t="s">
        <v>158</v>
      </c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ht="20.399999999999999" outlineLevel="1" x14ac:dyDescent="0.25">
      <c r="A193" s="240">
        <v>80</v>
      </c>
      <c r="B193" s="241" t="s">
        <v>375</v>
      </c>
      <c r="C193" s="248" t="s">
        <v>376</v>
      </c>
      <c r="D193" s="242" t="s">
        <v>155</v>
      </c>
      <c r="E193" s="243">
        <v>1</v>
      </c>
      <c r="F193" s="244"/>
      <c r="G193" s="245">
        <f>ROUND(E193*F193,2)</f>
        <v>0</v>
      </c>
      <c r="H193" s="226">
        <v>544</v>
      </c>
      <c r="I193" s="225">
        <f>ROUND(E193*H193,2)</f>
        <v>544</v>
      </c>
      <c r="J193" s="226">
        <v>0</v>
      </c>
      <c r="K193" s="225">
        <f>ROUND(E193*J193,2)</f>
        <v>0</v>
      </c>
      <c r="L193" s="225">
        <v>15</v>
      </c>
      <c r="M193" s="225">
        <f>G193*(1+L193/100)</f>
        <v>0</v>
      </c>
      <c r="N193" s="225">
        <v>5.9000000000000003E-4</v>
      </c>
      <c r="O193" s="225">
        <f>ROUND(E193*N193,2)</f>
        <v>0</v>
      </c>
      <c r="P193" s="225">
        <v>0</v>
      </c>
      <c r="Q193" s="225">
        <f>ROUND(E193*P193,2)</f>
        <v>0</v>
      </c>
      <c r="R193" s="225" t="s">
        <v>166</v>
      </c>
      <c r="S193" s="225" t="s">
        <v>156</v>
      </c>
      <c r="T193" s="225" t="s">
        <v>132</v>
      </c>
      <c r="U193" s="225">
        <v>0</v>
      </c>
      <c r="V193" s="225">
        <f>ROUND(E193*U193,2)</f>
        <v>0</v>
      </c>
      <c r="W193" s="225"/>
      <c r="X193" s="225" t="s">
        <v>167</v>
      </c>
      <c r="Y193" s="206"/>
      <c r="Z193" s="206"/>
      <c r="AA193" s="206"/>
      <c r="AB193" s="206"/>
      <c r="AC193" s="206"/>
      <c r="AD193" s="206"/>
      <c r="AE193" s="206"/>
      <c r="AF193" s="206"/>
      <c r="AG193" s="206" t="s">
        <v>168</v>
      </c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outlineLevel="1" x14ac:dyDescent="0.25">
      <c r="A194" s="240">
        <v>81</v>
      </c>
      <c r="B194" s="241" t="s">
        <v>377</v>
      </c>
      <c r="C194" s="248" t="s">
        <v>378</v>
      </c>
      <c r="D194" s="242" t="s">
        <v>0</v>
      </c>
      <c r="E194" s="243">
        <v>9.7100000000000009</v>
      </c>
      <c r="F194" s="244"/>
      <c r="G194" s="245">
        <f>ROUND(E194*F194,2)</f>
        <v>0</v>
      </c>
      <c r="H194" s="226">
        <v>0</v>
      </c>
      <c r="I194" s="225">
        <f>ROUND(E194*H194,2)</f>
        <v>0</v>
      </c>
      <c r="J194" s="226">
        <v>0.54</v>
      </c>
      <c r="K194" s="225">
        <f>ROUND(E194*J194,2)</f>
        <v>5.24</v>
      </c>
      <c r="L194" s="225">
        <v>15</v>
      </c>
      <c r="M194" s="225">
        <f>G194*(1+L194/100)</f>
        <v>0</v>
      </c>
      <c r="N194" s="225">
        <v>0</v>
      </c>
      <c r="O194" s="225">
        <f>ROUND(E194*N194,2)</f>
        <v>0</v>
      </c>
      <c r="P194" s="225">
        <v>0</v>
      </c>
      <c r="Q194" s="225">
        <f>ROUND(E194*P194,2)</f>
        <v>0</v>
      </c>
      <c r="R194" s="225"/>
      <c r="S194" s="225" t="s">
        <v>156</v>
      </c>
      <c r="T194" s="225" t="s">
        <v>156</v>
      </c>
      <c r="U194" s="225">
        <v>0</v>
      </c>
      <c r="V194" s="225">
        <f>ROUND(E194*U194,2)</f>
        <v>0</v>
      </c>
      <c r="W194" s="225"/>
      <c r="X194" s="225" t="s">
        <v>249</v>
      </c>
      <c r="Y194" s="206"/>
      <c r="Z194" s="206"/>
      <c r="AA194" s="206"/>
      <c r="AB194" s="206"/>
      <c r="AC194" s="206"/>
      <c r="AD194" s="206"/>
      <c r="AE194" s="206"/>
      <c r="AF194" s="206"/>
      <c r="AG194" s="206" t="s">
        <v>250</v>
      </c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x14ac:dyDescent="0.25">
      <c r="A195" s="228" t="s">
        <v>126</v>
      </c>
      <c r="B195" s="229" t="s">
        <v>80</v>
      </c>
      <c r="C195" s="247" t="s">
        <v>81</v>
      </c>
      <c r="D195" s="230"/>
      <c r="E195" s="231"/>
      <c r="F195" s="232"/>
      <c r="G195" s="233">
        <f>SUMIF(AG196:AG228,"&lt;&gt;NOR",G196:G228)</f>
        <v>0</v>
      </c>
      <c r="H195" s="227"/>
      <c r="I195" s="227">
        <f>SUM(I196:I228)</f>
        <v>11968</v>
      </c>
      <c r="J195" s="227"/>
      <c r="K195" s="227">
        <f>SUM(K196:K228)</f>
        <v>52833.11</v>
      </c>
      <c r="L195" s="227"/>
      <c r="M195" s="227">
        <f>SUM(M196:M228)</f>
        <v>0</v>
      </c>
      <c r="N195" s="227"/>
      <c r="O195" s="227">
        <f>SUM(O196:O228)</f>
        <v>0.08</v>
      </c>
      <c r="P195" s="227"/>
      <c r="Q195" s="227">
        <f>SUM(Q196:Q228)</f>
        <v>0.4</v>
      </c>
      <c r="R195" s="227"/>
      <c r="S195" s="227"/>
      <c r="T195" s="227"/>
      <c r="U195" s="227"/>
      <c r="V195" s="227">
        <f>SUM(V196:V228)</f>
        <v>10.62</v>
      </c>
      <c r="W195" s="227"/>
      <c r="X195" s="227"/>
      <c r="AG195" t="s">
        <v>127</v>
      </c>
    </row>
    <row r="196" spans="1:60" outlineLevel="1" x14ac:dyDescent="0.25">
      <c r="A196" s="240">
        <v>82</v>
      </c>
      <c r="B196" s="241" t="s">
        <v>379</v>
      </c>
      <c r="C196" s="248" t="s">
        <v>380</v>
      </c>
      <c r="D196" s="242" t="s">
        <v>155</v>
      </c>
      <c r="E196" s="243">
        <v>5</v>
      </c>
      <c r="F196" s="244"/>
      <c r="G196" s="245">
        <f>ROUND(E196*F196,2)</f>
        <v>0</v>
      </c>
      <c r="H196" s="226">
        <v>0</v>
      </c>
      <c r="I196" s="225">
        <f>ROUND(E196*H196,2)</f>
        <v>0</v>
      </c>
      <c r="J196" s="226">
        <v>450</v>
      </c>
      <c r="K196" s="225">
        <f>ROUND(E196*J196,2)</f>
        <v>2250</v>
      </c>
      <c r="L196" s="225">
        <v>15</v>
      </c>
      <c r="M196" s="225">
        <f>G196*(1+L196/100)</f>
        <v>0</v>
      </c>
      <c r="N196" s="225">
        <v>0</v>
      </c>
      <c r="O196" s="225">
        <f>ROUND(E196*N196,2)</f>
        <v>0</v>
      </c>
      <c r="P196" s="225">
        <v>0</v>
      </c>
      <c r="Q196" s="225">
        <f>ROUND(E196*P196,2)</f>
        <v>0</v>
      </c>
      <c r="R196" s="225"/>
      <c r="S196" s="225" t="s">
        <v>156</v>
      </c>
      <c r="T196" s="225" t="s">
        <v>132</v>
      </c>
      <c r="U196" s="225">
        <v>1.45</v>
      </c>
      <c r="V196" s="225">
        <f>ROUND(E196*U196,2)</f>
        <v>7.25</v>
      </c>
      <c r="W196" s="225"/>
      <c r="X196" s="225" t="s">
        <v>157</v>
      </c>
      <c r="Y196" s="206"/>
      <c r="Z196" s="206"/>
      <c r="AA196" s="206"/>
      <c r="AB196" s="206"/>
      <c r="AC196" s="206"/>
      <c r="AD196" s="206"/>
      <c r="AE196" s="206"/>
      <c r="AF196" s="206"/>
      <c r="AG196" s="206" t="s">
        <v>158</v>
      </c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outlineLevel="1" x14ac:dyDescent="0.25">
      <c r="A197" s="240">
        <v>83</v>
      </c>
      <c r="B197" s="241" t="s">
        <v>381</v>
      </c>
      <c r="C197" s="248" t="s">
        <v>382</v>
      </c>
      <c r="D197" s="242" t="s">
        <v>155</v>
      </c>
      <c r="E197" s="243">
        <v>5</v>
      </c>
      <c r="F197" s="244"/>
      <c r="G197" s="245">
        <f>ROUND(E197*F197,2)</f>
        <v>0</v>
      </c>
      <c r="H197" s="226">
        <v>0</v>
      </c>
      <c r="I197" s="225">
        <f>ROUND(E197*H197,2)</f>
        <v>0</v>
      </c>
      <c r="J197" s="226">
        <v>50.6</v>
      </c>
      <c r="K197" s="225">
        <f>ROUND(E197*J197,2)</f>
        <v>253</v>
      </c>
      <c r="L197" s="225">
        <v>15</v>
      </c>
      <c r="M197" s="225">
        <f>G197*(1+L197/100)</f>
        <v>0</v>
      </c>
      <c r="N197" s="225">
        <v>0</v>
      </c>
      <c r="O197" s="225">
        <f>ROUND(E197*N197,2)</f>
        <v>0</v>
      </c>
      <c r="P197" s="225">
        <v>1.8E-3</v>
      </c>
      <c r="Q197" s="225">
        <f>ROUND(E197*P197,2)</f>
        <v>0.01</v>
      </c>
      <c r="R197" s="225"/>
      <c r="S197" s="225" t="s">
        <v>156</v>
      </c>
      <c r="T197" s="225" t="s">
        <v>156</v>
      </c>
      <c r="U197" s="225">
        <v>0.11</v>
      </c>
      <c r="V197" s="225">
        <f>ROUND(E197*U197,2)</f>
        <v>0.55000000000000004</v>
      </c>
      <c r="W197" s="225"/>
      <c r="X197" s="225" t="s">
        <v>157</v>
      </c>
      <c r="Y197" s="206"/>
      <c r="Z197" s="206"/>
      <c r="AA197" s="206"/>
      <c r="AB197" s="206"/>
      <c r="AC197" s="206"/>
      <c r="AD197" s="206"/>
      <c r="AE197" s="206"/>
      <c r="AF197" s="206"/>
      <c r="AG197" s="206" t="s">
        <v>158</v>
      </c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outlineLevel="1" x14ac:dyDescent="0.25">
      <c r="A198" s="240">
        <v>84</v>
      </c>
      <c r="B198" s="241" t="s">
        <v>383</v>
      </c>
      <c r="C198" s="248" t="s">
        <v>384</v>
      </c>
      <c r="D198" s="242" t="s">
        <v>155</v>
      </c>
      <c r="E198" s="243">
        <v>1</v>
      </c>
      <c r="F198" s="244"/>
      <c r="G198" s="245">
        <f>ROUND(E198*F198,2)</f>
        <v>0</v>
      </c>
      <c r="H198" s="226">
        <v>0</v>
      </c>
      <c r="I198" s="225">
        <f>ROUND(E198*H198,2)</f>
        <v>0</v>
      </c>
      <c r="J198" s="226">
        <v>436.5</v>
      </c>
      <c r="K198" s="225">
        <f>ROUND(E198*J198,2)</f>
        <v>436.5</v>
      </c>
      <c r="L198" s="225">
        <v>15</v>
      </c>
      <c r="M198" s="225">
        <f>G198*(1+L198/100)</f>
        <v>0</v>
      </c>
      <c r="N198" s="225">
        <v>0</v>
      </c>
      <c r="O198" s="225">
        <f>ROUND(E198*N198,2)</f>
        <v>0</v>
      </c>
      <c r="P198" s="225">
        <v>0.17399999999999999</v>
      </c>
      <c r="Q198" s="225">
        <f>ROUND(E198*P198,2)</f>
        <v>0.17</v>
      </c>
      <c r="R198" s="225"/>
      <c r="S198" s="225" t="s">
        <v>156</v>
      </c>
      <c r="T198" s="225" t="s">
        <v>156</v>
      </c>
      <c r="U198" s="225">
        <v>0.95</v>
      </c>
      <c r="V198" s="225">
        <f>ROUND(E198*U198,2)</f>
        <v>0.95</v>
      </c>
      <c r="W198" s="225"/>
      <c r="X198" s="225" t="s">
        <v>157</v>
      </c>
      <c r="Y198" s="206"/>
      <c r="Z198" s="206"/>
      <c r="AA198" s="206"/>
      <c r="AB198" s="206"/>
      <c r="AC198" s="206"/>
      <c r="AD198" s="206"/>
      <c r="AE198" s="206"/>
      <c r="AF198" s="206"/>
      <c r="AG198" s="206" t="s">
        <v>158</v>
      </c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outlineLevel="1" x14ac:dyDescent="0.25">
      <c r="A199" s="240">
        <v>85</v>
      </c>
      <c r="B199" s="241" t="s">
        <v>385</v>
      </c>
      <c r="C199" s="248" t="s">
        <v>386</v>
      </c>
      <c r="D199" s="242" t="s">
        <v>155</v>
      </c>
      <c r="E199" s="243">
        <v>2</v>
      </c>
      <c r="F199" s="244"/>
      <c r="G199" s="245">
        <f>ROUND(E199*F199,2)</f>
        <v>0</v>
      </c>
      <c r="H199" s="226">
        <v>0</v>
      </c>
      <c r="I199" s="225">
        <f>ROUND(E199*H199,2)</f>
        <v>0</v>
      </c>
      <c r="J199" s="226">
        <v>211.5</v>
      </c>
      <c r="K199" s="225">
        <f>ROUND(E199*J199,2)</f>
        <v>423</v>
      </c>
      <c r="L199" s="225">
        <v>15</v>
      </c>
      <c r="M199" s="225">
        <f>G199*(1+L199/100)</f>
        <v>0</v>
      </c>
      <c r="N199" s="225">
        <v>0</v>
      </c>
      <c r="O199" s="225">
        <f>ROUND(E199*N199,2)</f>
        <v>0</v>
      </c>
      <c r="P199" s="225">
        <v>0.1104</v>
      </c>
      <c r="Q199" s="225">
        <f>ROUND(E199*P199,2)</f>
        <v>0.22</v>
      </c>
      <c r="R199" s="225"/>
      <c r="S199" s="225" t="s">
        <v>156</v>
      </c>
      <c r="T199" s="225" t="s">
        <v>156</v>
      </c>
      <c r="U199" s="225">
        <v>0.46</v>
      </c>
      <c r="V199" s="225">
        <f>ROUND(E199*U199,2)</f>
        <v>0.92</v>
      </c>
      <c r="W199" s="225"/>
      <c r="X199" s="225" t="s">
        <v>157</v>
      </c>
      <c r="Y199" s="206"/>
      <c r="Z199" s="206"/>
      <c r="AA199" s="206"/>
      <c r="AB199" s="206"/>
      <c r="AC199" s="206"/>
      <c r="AD199" s="206"/>
      <c r="AE199" s="206"/>
      <c r="AF199" s="206"/>
      <c r="AG199" s="206" t="s">
        <v>158</v>
      </c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ht="20.399999999999999" outlineLevel="1" x14ac:dyDescent="0.25">
      <c r="A200" s="240">
        <v>86</v>
      </c>
      <c r="B200" s="241" t="s">
        <v>387</v>
      </c>
      <c r="C200" s="248" t="s">
        <v>388</v>
      </c>
      <c r="D200" s="242" t="s">
        <v>155</v>
      </c>
      <c r="E200" s="243">
        <v>2</v>
      </c>
      <c r="F200" s="244"/>
      <c r="G200" s="245">
        <f>ROUND(E200*F200,2)</f>
        <v>0</v>
      </c>
      <c r="H200" s="226">
        <v>0</v>
      </c>
      <c r="I200" s="225">
        <f>ROUND(E200*H200,2)</f>
        <v>0</v>
      </c>
      <c r="J200" s="226">
        <v>1950</v>
      </c>
      <c r="K200" s="225">
        <f>ROUND(E200*J200,2)</f>
        <v>3900</v>
      </c>
      <c r="L200" s="225">
        <v>15</v>
      </c>
      <c r="M200" s="225">
        <f>G200*(1+L200/100)</f>
        <v>0</v>
      </c>
      <c r="N200" s="225">
        <v>0</v>
      </c>
      <c r="O200" s="225">
        <f>ROUND(E200*N200,2)</f>
        <v>0</v>
      </c>
      <c r="P200" s="225">
        <v>0</v>
      </c>
      <c r="Q200" s="225">
        <f>ROUND(E200*P200,2)</f>
        <v>0</v>
      </c>
      <c r="R200" s="225"/>
      <c r="S200" s="225" t="s">
        <v>131</v>
      </c>
      <c r="T200" s="225" t="s">
        <v>132</v>
      </c>
      <c r="U200" s="225">
        <v>0</v>
      </c>
      <c r="V200" s="225">
        <f>ROUND(E200*U200,2)</f>
        <v>0</v>
      </c>
      <c r="W200" s="225"/>
      <c r="X200" s="225" t="s">
        <v>157</v>
      </c>
      <c r="Y200" s="206"/>
      <c r="Z200" s="206"/>
      <c r="AA200" s="206"/>
      <c r="AB200" s="206"/>
      <c r="AC200" s="206"/>
      <c r="AD200" s="206"/>
      <c r="AE200" s="206"/>
      <c r="AF200" s="206"/>
      <c r="AG200" s="206" t="s">
        <v>158</v>
      </c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ht="20.399999999999999" outlineLevel="1" x14ac:dyDescent="0.25">
      <c r="A201" s="240">
        <v>87</v>
      </c>
      <c r="B201" s="241" t="s">
        <v>389</v>
      </c>
      <c r="C201" s="248" t="s">
        <v>390</v>
      </c>
      <c r="D201" s="242" t="s">
        <v>264</v>
      </c>
      <c r="E201" s="243">
        <v>1</v>
      </c>
      <c r="F201" s="244"/>
      <c r="G201" s="245">
        <f>ROUND(E201*F201,2)</f>
        <v>0</v>
      </c>
      <c r="H201" s="226">
        <v>0</v>
      </c>
      <c r="I201" s="225">
        <f>ROUND(E201*H201,2)</f>
        <v>0</v>
      </c>
      <c r="J201" s="226">
        <v>4000</v>
      </c>
      <c r="K201" s="225">
        <f>ROUND(E201*J201,2)</f>
        <v>4000</v>
      </c>
      <c r="L201" s="225">
        <v>15</v>
      </c>
      <c r="M201" s="225">
        <f>G201*(1+L201/100)</f>
        <v>0</v>
      </c>
      <c r="N201" s="225">
        <v>0</v>
      </c>
      <c r="O201" s="225">
        <f>ROUND(E201*N201,2)</f>
        <v>0</v>
      </c>
      <c r="P201" s="225">
        <v>0</v>
      </c>
      <c r="Q201" s="225">
        <f>ROUND(E201*P201,2)</f>
        <v>0</v>
      </c>
      <c r="R201" s="225"/>
      <c r="S201" s="225" t="s">
        <v>131</v>
      </c>
      <c r="T201" s="225" t="s">
        <v>132</v>
      </c>
      <c r="U201" s="225">
        <v>0.95</v>
      </c>
      <c r="V201" s="225">
        <f>ROUND(E201*U201,2)</f>
        <v>0.95</v>
      </c>
      <c r="W201" s="225"/>
      <c r="X201" s="225" t="s">
        <v>157</v>
      </c>
      <c r="Y201" s="206"/>
      <c r="Z201" s="206"/>
      <c r="AA201" s="206"/>
      <c r="AB201" s="206"/>
      <c r="AC201" s="206"/>
      <c r="AD201" s="206"/>
      <c r="AE201" s="206"/>
      <c r="AF201" s="206"/>
      <c r="AG201" s="206" t="s">
        <v>158</v>
      </c>
      <c r="AH201" s="206"/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 x14ac:dyDescent="0.25">
      <c r="A202" s="240">
        <v>88</v>
      </c>
      <c r="B202" s="241" t="s">
        <v>391</v>
      </c>
      <c r="C202" s="248" t="s">
        <v>392</v>
      </c>
      <c r="D202" s="242" t="s">
        <v>155</v>
      </c>
      <c r="E202" s="243">
        <v>1</v>
      </c>
      <c r="F202" s="244"/>
      <c r="G202" s="245">
        <f>ROUND(E202*F202,2)</f>
        <v>0</v>
      </c>
      <c r="H202" s="226">
        <v>1668</v>
      </c>
      <c r="I202" s="225">
        <f>ROUND(E202*H202,2)</f>
        <v>1668</v>
      </c>
      <c r="J202" s="226">
        <v>0</v>
      </c>
      <c r="K202" s="225">
        <f>ROUND(E202*J202,2)</f>
        <v>0</v>
      </c>
      <c r="L202" s="225">
        <v>15</v>
      </c>
      <c r="M202" s="225">
        <f>G202*(1+L202/100)</f>
        <v>0</v>
      </c>
      <c r="N202" s="225">
        <v>1.2999999999999999E-2</v>
      </c>
      <c r="O202" s="225">
        <f>ROUND(E202*N202,2)</f>
        <v>0.01</v>
      </c>
      <c r="P202" s="225">
        <v>0</v>
      </c>
      <c r="Q202" s="225">
        <f>ROUND(E202*P202,2)</f>
        <v>0</v>
      </c>
      <c r="R202" s="225"/>
      <c r="S202" s="225" t="s">
        <v>131</v>
      </c>
      <c r="T202" s="225" t="s">
        <v>132</v>
      </c>
      <c r="U202" s="225">
        <v>0</v>
      </c>
      <c r="V202" s="225">
        <f>ROUND(E202*U202,2)</f>
        <v>0</v>
      </c>
      <c r="W202" s="225"/>
      <c r="X202" s="225" t="s">
        <v>242</v>
      </c>
      <c r="Y202" s="206"/>
      <c r="Z202" s="206"/>
      <c r="AA202" s="206"/>
      <c r="AB202" s="206"/>
      <c r="AC202" s="206"/>
      <c r="AD202" s="206"/>
      <c r="AE202" s="206"/>
      <c r="AF202" s="206"/>
      <c r="AG202" s="206" t="s">
        <v>351</v>
      </c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ht="20.399999999999999" outlineLevel="1" x14ac:dyDescent="0.25">
      <c r="A203" s="240">
        <v>89</v>
      </c>
      <c r="B203" s="241" t="s">
        <v>393</v>
      </c>
      <c r="C203" s="248" t="s">
        <v>394</v>
      </c>
      <c r="D203" s="242" t="s">
        <v>155</v>
      </c>
      <c r="E203" s="243">
        <v>2</v>
      </c>
      <c r="F203" s="244"/>
      <c r="G203" s="245">
        <f>ROUND(E203*F203,2)</f>
        <v>0</v>
      </c>
      <c r="H203" s="226">
        <v>1900</v>
      </c>
      <c r="I203" s="225">
        <f>ROUND(E203*H203,2)</f>
        <v>3800</v>
      </c>
      <c r="J203" s="226">
        <v>0</v>
      </c>
      <c r="K203" s="225">
        <f>ROUND(E203*J203,2)</f>
        <v>0</v>
      </c>
      <c r="L203" s="225">
        <v>15</v>
      </c>
      <c r="M203" s="225">
        <f>G203*(1+L203/100)</f>
        <v>0</v>
      </c>
      <c r="N203" s="225">
        <v>1.2999999999999999E-2</v>
      </c>
      <c r="O203" s="225">
        <f>ROUND(E203*N203,2)</f>
        <v>0.03</v>
      </c>
      <c r="P203" s="225">
        <v>0</v>
      </c>
      <c r="Q203" s="225">
        <f>ROUND(E203*P203,2)</f>
        <v>0</v>
      </c>
      <c r="R203" s="225"/>
      <c r="S203" s="225" t="s">
        <v>131</v>
      </c>
      <c r="T203" s="225" t="s">
        <v>132</v>
      </c>
      <c r="U203" s="225">
        <v>0</v>
      </c>
      <c r="V203" s="225">
        <f>ROUND(E203*U203,2)</f>
        <v>0</v>
      </c>
      <c r="W203" s="225"/>
      <c r="X203" s="225" t="s">
        <v>242</v>
      </c>
      <c r="Y203" s="206"/>
      <c r="Z203" s="206"/>
      <c r="AA203" s="206"/>
      <c r="AB203" s="206"/>
      <c r="AC203" s="206"/>
      <c r="AD203" s="206"/>
      <c r="AE203" s="206"/>
      <c r="AF203" s="206"/>
      <c r="AG203" s="206" t="s">
        <v>351</v>
      </c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ht="20.399999999999999" outlineLevel="1" x14ac:dyDescent="0.25">
      <c r="A204" s="240">
        <v>90</v>
      </c>
      <c r="B204" s="241" t="s">
        <v>395</v>
      </c>
      <c r="C204" s="248" t="s">
        <v>396</v>
      </c>
      <c r="D204" s="242" t="s">
        <v>155</v>
      </c>
      <c r="E204" s="243">
        <v>2</v>
      </c>
      <c r="F204" s="244"/>
      <c r="G204" s="245">
        <f>ROUND(E204*F204,2)</f>
        <v>0</v>
      </c>
      <c r="H204" s="226">
        <v>3250</v>
      </c>
      <c r="I204" s="225">
        <f>ROUND(E204*H204,2)</f>
        <v>6500</v>
      </c>
      <c r="J204" s="226">
        <v>0</v>
      </c>
      <c r="K204" s="225">
        <f>ROUND(E204*J204,2)</f>
        <v>0</v>
      </c>
      <c r="L204" s="225">
        <v>15</v>
      </c>
      <c r="M204" s="225">
        <f>G204*(1+L204/100)</f>
        <v>0</v>
      </c>
      <c r="N204" s="225">
        <v>0.02</v>
      </c>
      <c r="O204" s="225">
        <f>ROUND(E204*N204,2)</f>
        <v>0.04</v>
      </c>
      <c r="P204" s="225">
        <v>0</v>
      </c>
      <c r="Q204" s="225">
        <f>ROUND(E204*P204,2)</f>
        <v>0</v>
      </c>
      <c r="R204" s="225"/>
      <c r="S204" s="225" t="s">
        <v>131</v>
      </c>
      <c r="T204" s="225" t="s">
        <v>132</v>
      </c>
      <c r="U204" s="225">
        <v>0</v>
      </c>
      <c r="V204" s="225">
        <f>ROUND(E204*U204,2)</f>
        <v>0</v>
      </c>
      <c r="W204" s="225"/>
      <c r="X204" s="225" t="s">
        <v>242</v>
      </c>
      <c r="Y204" s="206"/>
      <c r="Z204" s="206"/>
      <c r="AA204" s="206"/>
      <c r="AB204" s="206"/>
      <c r="AC204" s="206"/>
      <c r="AD204" s="206"/>
      <c r="AE204" s="206"/>
      <c r="AF204" s="206"/>
      <c r="AG204" s="206" t="s">
        <v>351</v>
      </c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ht="20.399999999999999" outlineLevel="1" x14ac:dyDescent="0.25">
      <c r="A205" s="234">
        <v>91</v>
      </c>
      <c r="B205" s="235" t="s">
        <v>397</v>
      </c>
      <c r="C205" s="249" t="s">
        <v>398</v>
      </c>
      <c r="D205" s="236" t="s">
        <v>155</v>
      </c>
      <c r="E205" s="237">
        <v>1</v>
      </c>
      <c r="F205" s="238"/>
      <c r="G205" s="239">
        <f>ROUND(E205*F205,2)</f>
        <v>0</v>
      </c>
      <c r="H205" s="226">
        <v>0</v>
      </c>
      <c r="I205" s="225">
        <f>ROUND(E205*H205,2)</f>
        <v>0</v>
      </c>
      <c r="J205" s="226">
        <v>5990</v>
      </c>
      <c r="K205" s="225">
        <f>ROUND(E205*J205,2)</f>
        <v>5990</v>
      </c>
      <c r="L205" s="225">
        <v>15</v>
      </c>
      <c r="M205" s="225">
        <f>G205*(1+L205/100)</f>
        <v>0</v>
      </c>
      <c r="N205" s="225">
        <v>0</v>
      </c>
      <c r="O205" s="225">
        <f>ROUND(E205*N205,2)</f>
        <v>0</v>
      </c>
      <c r="P205" s="225">
        <v>0</v>
      </c>
      <c r="Q205" s="225">
        <f>ROUND(E205*P205,2)</f>
        <v>0</v>
      </c>
      <c r="R205" s="225"/>
      <c r="S205" s="225" t="s">
        <v>131</v>
      </c>
      <c r="T205" s="225" t="s">
        <v>132</v>
      </c>
      <c r="U205" s="225">
        <v>0</v>
      </c>
      <c r="V205" s="225">
        <f>ROUND(E205*U205,2)</f>
        <v>0</v>
      </c>
      <c r="W205" s="225"/>
      <c r="X205" s="225" t="s">
        <v>242</v>
      </c>
      <c r="Y205" s="206"/>
      <c r="Z205" s="206"/>
      <c r="AA205" s="206"/>
      <c r="AB205" s="206"/>
      <c r="AC205" s="206"/>
      <c r="AD205" s="206"/>
      <c r="AE205" s="206"/>
      <c r="AF205" s="206"/>
      <c r="AG205" s="206" t="s">
        <v>243</v>
      </c>
      <c r="AH205" s="206"/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ht="20.399999999999999" outlineLevel="1" x14ac:dyDescent="0.25">
      <c r="A206" s="223"/>
      <c r="B206" s="224"/>
      <c r="C206" s="261" t="s">
        <v>399</v>
      </c>
      <c r="D206" s="257"/>
      <c r="E206" s="258">
        <v>1</v>
      </c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06"/>
      <c r="Z206" s="206"/>
      <c r="AA206" s="206"/>
      <c r="AB206" s="206"/>
      <c r="AC206" s="206"/>
      <c r="AD206" s="206"/>
      <c r="AE206" s="206"/>
      <c r="AF206" s="206"/>
      <c r="AG206" s="206" t="s">
        <v>163</v>
      </c>
      <c r="AH206" s="206">
        <v>0</v>
      </c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 x14ac:dyDescent="0.25">
      <c r="A207" s="223"/>
      <c r="B207" s="224"/>
      <c r="C207" s="261" t="s">
        <v>400</v>
      </c>
      <c r="D207" s="257"/>
      <c r="E207" s="258"/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25"/>
      <c r="Y207" s="206"/>
      <c r="Z207" s="206"/>
      <c r="AA207" s="206"/>
      <c r="AB207" s="206"/>
      <c r="AC207" s="206"/>
      <c r="AD207" s="206"/>
      <c r="AE207" s="206"/>
      <c r="AF207" s="206"/>
      <c r="AG207" s="206" t="s">
        <v>163</v>
      </c>
      <c r="AH207" s="206">
        <v>0</v>
      </c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ht="20.399999999999999" outlineLevel="1" x14ac:dyDescent="0.25">
      <c r="A208" s="223"/>
      <c r="B208" s="224"/>
      <c r="C208" s="261" t="s">
        <v>401</v>
      </c>
      <c r="D208" s="257"/>
      <c r="E208" s="258"/>
      <c r="F208" s="225"/>
      <c r="G208" s="225"/>
      <c r="H208" s="225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225"/>
      <c r="U208" s="225"/>
      <c r="V208" s="225"/>
      <c r="W208" s="225"/>
      <c r="X208" s="225"/>
      <c r="Y208" s="206"/>
      <c r="Z208" s="206"/>
      <c r="AA208" s="206"/>
      <c r="AB208" s="206"/>
      <c r="AC208" s="206"/>
      <c r="AD208" s="206"/>
      <c r="AE208" s="206"/>
      <c r="AF208" s="206"/>
      <c r="AG208" s="206" t="s">
        <v>163</v>
      </c>
      <c r="AH208" s="206">
        <v>0</v>
      </c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ht="30.6" outlineLevel="1" x14ac:dyDescent="0.25">
      <c r="A209" s="223"/>
      <c r="B209" s="224"/>
      <c r="C209" s="261" t="s">
        <v>402</v>
      </c>
      <c r="D209" s="257"/>
      <c r="E209" s="258"/>
      <c r="F209" s="225"/>
      <c r="G209" s="22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06"/>
      <c r="Z209" s="206"/>
      <c r="AA209" s="206"/>
      <c r="AB209" s="206"/>
      <c r="AC209" s="206"/>
      <c r="AD209" s="206"/>
      <c r="AE209" s="206"/>
      <c r="AF209" s="206"/>
      <c r="AG209" s="206" t="s">
        <v>163</v>
      </c>
      <c r="AH209" s="206">
        <v>0</v>
      </c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outlineLevel="1" x14ac:dyDescent="0.25">
      <c r="A210" s="223"/>
      <c r="B210" s="224"/>
      <c r="C210" s="261" t="s">
        <v>403</v>
      </c>
      <c r="D210" s="257"/>
      <c r="E210" s="258"/>
      <c r="F210" s="225"/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06"/>
      <c r="Z210" s="206"/>
      <c r="AA210" s="206"/>
      <c r="AB210" s="206"/>
      <c r="AC210" s="206"/>
      <c r="AD210" s="206"/>
      <c r="AE210" s="206"/>
      <c r="AF210" s="206"/>
      <c r="AG210" s="206" t="s">
        <v>163</v>
      </c>
      <c r="AH210" s="206">
        <v>0</v>
      </c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ht="20.399999999999999" outlineLevel="1" x14ac:dyDescent="0.25">
      <c r="A211" s="240">
        <v>92</v>
      </c>
      <c r="B211" s="241" t="s">
        <v>404</v>
      </c>
      <c r="C211" s="248" t="s">
        <v>405</v>
      </c>
      <c r="D211" s="242" t="s">
        <v>155</v>
      </c>
      <c r="E211" s="243">
        <v>1</v>
      </c>
      <c r="F211" s="244"/>
      <c r="G211" s="245">
        <f>ROUND(E211*F211,2)</f>
        <v>0</v>
      </c>
      <c r="H211" s="226">
        <v>0</v>
      </c>
      <c r="I211" s="225">
        <f>ROUND(E211*H211,2)</f>
        <v>0</v>
      </c>
      <c r="J211" s="226">
        <v>2500</v>
      </c>
      <c r="K211" s="225">
        <f>ROUND(E211*J211,2)</f>
        <v>2500</v>
      </c>
      <c r="L211" s="225">
        <v>15</v>
      </c>
      <c r="M211" s="225">
        <f>G211*(1+L211/100)</f>
        <v>0</v>
      </c>
      <c r="N211" s="225">
        <v>0</v>
      </c>
      <c r="O211" s="225">
        <f>ROUND(E211*N211,2)</f>
        <v>0</v>
      </c>
      <c r="P211" s="225">
        <v>0</v>
      </c>
      <c r="Q211" s="225">
        <f>ROUND(E211*P211,2)</f>
        <v>0</v>
      </c>
      <c r="R211" s="225"/>
      <c r="S211" s="225" t="s">
        <v>131</v>
      </c>
      <c r="T211" s="225" t="s">
        <v>132</v>
      </c>
      <c r="U211" s="225">
        <v>0</v>
      </c>
      <c r="V211" s="225">
        <f>ROUND(E211*U211,2)</f>
        <v>0</v>
      </c>
      <c r="W211" s="225"/>
      <c r="X211" s="225" t="s">
        <v>242</v>
      </c>
      <c r="Y211" s="206"/>
      <c r="Z211" s="206"/>
      <c r="AA211" s="206"/>
      <c r="AB211" s="206"/>
      <c r="AC211" s="206"/>
      <c r="AD211" s="206"/>
      <c r="AE211" s="206"/>
      <c r="AF211" s="206"/>
      <c r="AG211" s="206" t="s">
        <v>243</v>
      </c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ht="20.399999999999999" outlineLevel="1" x14ac:dyDescent="0.25">
      <c r="A212" s="240">
        <v>93</v>
      </c>
      <c r="B212" s="241" t="s">
        <v>406</v>
      </c>
      <c r="C212" s="248" t="s">
        <v>407</v>
      </c>
      <c r="D212" s="242" t="s">
        <v>264</v>
      </c>
      <c r="E212" s="243">
        <v>1</v>
      </c>
      <c r="F212" s="244"/>
      <c r="G212" s="245">
        <f>ROUND(E212*F212,2)</f>
        <v>0</v>
      </c>
      <c r="H212" s="226">
        <v>0</v>
      </c>
      <c r="I212" s="225">
        <f>ROUND(E212*H212,2)</f>
        <v>0</v>
      </c>
      <c r="J212" s="226">
        <v>4000</v>
      </c>
      <c r="K212" s="225">
        <f>ROUND(E212*J212,2)</f>
        <v>4000</v>
      </c>
      <c r="L212" s="225">
        <v>15</v>
      </c>
      <c r="M212" s="225">
        <f>G212*(1+L212/100)</f>
        <v>0</v>
      </c>
      <c r="N212" s="225">
        <v>0</v>
      </c>
      <c r="O212" s="225">
        <f>ROUND(E212*N212,2)</f>
        <v>0</v>
      </c>
      <c r="P212" s="225">
        <v>0</v>
      </c>
      <c r="Q212" s="225">
        <f>ROUND(E212*P212,2)</f>
        <v>0</v>
      </c>
      <c r="R212" s="225"/>
      <c r="S212" s="225" t="s">
        <v>131</v>
      </c>
      <c r="T212" s="225" t="s">
        <v>132</v>
      </c>
      <c r="U212" s="225">
        <v>0</v>
      </c>
      <c r="V212" s="225">
        <f>ROUND(E212*U212,2)</f>
        <v>0</v>
      </c>
      <c r="W212" s="225"/>
      <c r="X212" s="225" t="s">
        <v>242</v>
      </c>
      <c r="Y212" s="206"/>
      <c r="Z212" s="206"/>
      <c r="AA212" s="206"/>
      <c r="AB212" s="206"/>
      <c r="AC212" s="206"/>
      <c r="AD212" s="206"/>
      <c r="AE212" s="206"/>
      <c r="AF212" s="206"/>
      <c r="AG212" s="206" t="s">
        <v>243</v>
      </c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ht="20.399999999999999" outlineLevel="1" x14ac:dyDescent="0.25">
      <c r="A213" s="240">
        <v>94</v>
      </c>
      <c r="B213" s="241" t="s">
        <v>408</v>
      </c>
      <c r="C213" s="248" t="s">
        <v>409</v>
      </c>
      <c r="D213" s="242" t="s">
        <v>264</v>
      </c>
      <c r="E213" s="243">
        <v>2</v>
      </c>
      <c r="F213" s="244"/>
      <c r="G213" s="245">
        <f>ROUND(E213*F213,2)</f>
        <v>0</v>
      </c>
      <c r="H213" s="226">
        <v>0</v>
      </c>
      <c r="I213" s="225">
        <f>ROUND(E213*H213,2)</f>
        <v>0</v>
      </c>
      <c r="J213" s="226">
        <v>2980</v>
      </c>
      <c r="K213" s="225">
        <f>ROUND(E213*J213,2)</f>
        <v>5960</v>
      </c>
      <c r="L213" s="225">
        <v>15</v>
      </c>
      <c r="M213" s="225">
        <f>G213*(1+L213/100)</f>
        <v>0</v>
      </c>
      <c r="N213" s="225">
        <v>0</v>
      </c>
      <c r="O213" s="225">
        <f>ROUND(E213*N213,2)</f>
        <v>0</v>
      </c>
      <c r="P213" s="225">
        <v>0</v>
      </c>
      <c r="Q213" s="225">
        <f>ROUND(E213*P213,2)</f>
        <v>0</v>
      </c>
      <c r="R213" s="225"/>
      <c r="S213" s="225" t="s">
        <v>131</v>
      </c>
      <c r="T213" s="225" t="s">
        <v>132</v>
      </c>
      <c r="U213" s="225">
        <v>0</v>
      </c>
      <c r="V213" s="225">
        <f>ROUND(E213*U213,2)</f>
        <v>0</v>
      </c>
      <c r="W213" s="225"/>
      <c r="X213" s="225" t="s">
        <v>242</v>
      </c>
      <c r="Y213" s="206"/>
      <c r="Z213" s="206"/>
      <c r="AA213" s="206"/>
      <c r="AB213" s="206"/>
      <c r="AC213" s="206"/>
      <c r="AD213" s="206"/>
      <c r="AE213" s="206"/>
      <c r="AF213" s="206"/>
      <c r="AG213" s="206" t="s">
        <v>243</v>
      </c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ht="20.399999999999999" outlineLevel="1" x14ac:dyDescent="0.25">
      <c r="A214" s="234">
        <v>95</v>
      </c>
      <c r="B214" s="235" t="s">
        <v>410</v>
      </c>
      <c r="C214" s="249" t="s">
        <v>411</v>
      </c>
      <c r="D214" s="236" t="s">
        <v>219</v>
      </c>
      <c r="E214" s="237">
        <v>1.9</v>
      </c>
      <c r="F214" s="238"/>
      <c r="G214" s="239">
        <f>ROUND(E214*F214,2)</f>
        <v>0</v>
      </c>
      <c r="H214" s="226">
        <v>0</v>
      </c>
      <c r="I214" s="225">
        <f>ROUND(E214*H214,2)</f>
        <v>0</v>
      </c>
      <c r="J214" s="226">
        <v>11500</v>
      </c>
      <c r="K214" s="225">
        <f>ROUND(E214*J214,2)</f>
        <v>21850</v>
      </c>
      <c r="L214" s="225">
        <v>15</v>
      </c>
      <c r="M214" s="225">
        <f>G214*(1+L214/100)</f>
        <v>0</v>
      </c>
      <c r="N214" s="225">
        <v>0</v>
      </c>
      <c r="O214" s="225">
        <f>ROUND(E214*N214,2)</f>
        <v>0</v>
      </c>
      <c r="P214" s="225">
        <v>0</v>
      </c>
      <c r="Q214" s="225">
        <f>ROUND(E214*P214,2)</f>
        <v>0</v>
      </c>
      <c r="R214" s="225"/>
      <c r="S214" s="225" t="s">
        <v>131</v>
      </c>
      <c r="T214" s="225" t="s">
        <v>132</v>
      </c>
      <c r="U214" s="225">
        <v>0</v>
      </c>
      <c r="V214" s="225">
        <f>ROUND(E214*U214,2)</f>
        <v>0</v>
      </c>
      <c r="W214" s="225"/>
      <c r="X214" s="225" t="s">
        <v>242</v>
      </c>
      <c r="Y214" s="206"/>
      <c r="Z214" s="206"/>
      <c r="AA214" s="206"/>
      <c r="AB214" s="206"/>
      <c r="AC214" s="206"/>
      <c r="AD214" s="206"/>
      <c r="AE214" s="206"/>
      <c r="AF214" s="206"/>
      <c r="AG214" s="206" t="s">
        <v>243</v>
      </c>
      <c r="AH214" s="206"/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outlineLevel="1" x14ac:dyDescent="0.25">
      <c r="A215" s="223"/>
      <c r="B215" s="224"/>
      <c r="C215" s="261" t="s">
        <v>412</v>
      </c>
      <c r="D215" s="257"/>
      <c r="E215" s="258">
        <v>1.9</v>
      </c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06"/>
      <c r="Z215" s="206"/>
      <c r="AA215" s="206"/>
      <c r="AB215" s="206"/>
      <c r="AC215" s="206"/>
      <c r="AD215" s="206"/>
      <c r="AE215" s="206"/>
      <c r="AF215" s="206"/>
      <c r="AG215" s="206" t="s">
        <v>163</v>
      </c>
      <c r="AH215" s="206">
        <v>0</v>
      </c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outlineLevel="1" x14ac:dyDescent="0.25">
      <c r="A216" s="223"/>
      <c r="B216" s="224"/>
      <c r="C216" s="261" t="s">
        <v>413</v>
      </c>
      <c r="D216" s="257"/>
      <c r="E216" s="258"/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06"/>
      <c r="Z216" s="206"/>
      <c r="AA216" s="206"/>
      <c r="AB216" s="206"/>
      <c r="AC216" s="206"/>
      <c r="AD216" s="206"/>
      <c r="AE216" s="206"/>
      <c r="AF216" s="206"/>
      <c r="AG216" s="206" t="s">
        <v>163</v>
      </c>
      <c r="AH216" s="206">
        <v>0</v>
      </c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 x14ac:dyDescent="0.25">
      <c r="A217" s="223"/>
      <c r="B217" s="224"/>
      <c r="C217" s="261" t="s">
        <v>414</v>
      </c>
      <c r="D217" s="257"/>
      <c r="E217" s="258"/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06"/>
      <c r="Z217" s="206"/>
      <c r="AA217" s="206"/>
      <c r="AB217" s="206"/>
      <c r="AC217" s="206"/>
      <c r="AD217" s="206"/>
      <c r="AE217" s="206"/>
      <c r="AF217" s="206"/>
      <c r="AG217" s="206" t="s">
        <v>163</v>
      </c>
      <c r="AH217" s="206">
        <v>0</v>
      </c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ht="20.399999999999999" outlineLevel="1" x14ac:dyDescent="0.25">
      <c r="A218" s="223"/>
      <c r="B218" s="224"/>
      <c r="C218" s="261" t="s">
        <v>415</v>
      </c>
      <c r="D218" s="257"/>
      <c r="E218" s="258"/>
      <c r="F218" s="225"/>
      <c r="G218" s="225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06"/>
      <c r="Z218" s="206"/>
      <c r="AA218" s="206"/>
      <c r="AB218" s="206"/>
      <c r="AC218" s="206"/>
      <c r="AD218" s="206"/>
      <c r="AE218" s="206"/>
      <c r="AF218" s="206"/>
      <c r="AG218" s="206" t="s">
        <v>163</v>
      </c>
      <c r="AH218" s="206">
        <v>0</v>
      </c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outlineLevel="1" x14ac:dyDescent="0.25">
      <c r="A219" s="223"/>
      <c r="B219" s="224"/>
      <c r="C219" s="261" t="s">
        <v>416</v>
      </c>
      <c r="D219" s="257"/>
      <c r="E219" s="258"/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06"/>
      <c r="Z219" s="206"/>
      <c r="AA219" s="206"/>
      <c r="AB219" s="206"/>
      <c r="AC219" s="206"/>
      <c r="AD219" s="206"/>
      <c r="AE219" s="206"/>
      <c r="AF219" s="206"/>
      <c r="AG219" s="206" t="s">
        <v>163</v>
      </c>
      <c r="AH219" s="206">
        <v>0</v>
      </c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ht="20.399999999999999" outlineLevel="1" x14ac:dyDescent="0.25">
      <c r="A220" s="223"/>
      <c r="B220" s="224"/>
      <c r="C220" s="261" t="s">
        <v>417</v>
      </c>
      <c r="D220" s="257"/>
      <c r="E220" s="258"/>
      <c r="F220" s="225"/>
      <c r="G220" s="22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06"/>
      <c r="Z220" s="206"/>
      <c r="AA220" s="206"/>
      <c r="AB220" s="206"/>
      <c r="AC220" s="206"/>
      <c r="AD220" s="206"/>
      <c r="AE220" s="206"/>
      <c r="AF220" s="206"/>
      <c r="AG220" s="206" t="s">
        <v>163</v>
      </c>
      <c r="AH220" s="206">
        <v>0</v>
      </c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outlineLevel="1" x14ac:dyDescent="0.25">
      <c r="A221" s="223"/>
      <c r="B221" s="224"/>
      <c r="C221" s="261" t="s">
        <v>418</v>
      </c>
      <c r="D221" s="257"/>
      <c r="E221" s="258"/>
      <c r="F221" s="225"/>
      <c r="G221" s="225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06"/>
      <c r="Z221" s="206"/>
      <c r="AA221" s="206"/>
      <c r="AB221" s="206"/>
      <c r="AC221" s="206"/>
      <c r="AD221" s="206"/>
      <c r="AE221" s="206"/>
      <c r="AF221" s="206"/>
      <c r="AG221" s="206" t="s">
        <v>163</v>
      </c>
      <c r="AH221" s="206">
        <v>0</v>
      </c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outlineLevel="1" x14ac:dyDescent="0.25">
      <c r="A222" s="223"/>
      <c r="B222" s="224"/>
      <c r="C222" s="261" t="s">
        <v>419</v>
      </c>
      <c r="D222" s="257"/>
      <c r="E222" s="258"/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06"/>
      <c r="Z222" s="206"/>
      <c r="AA222" s="206"/>
      <c r="AB222" s="206"/>
      <c r="AC222" s="206"/>
      <c r="AD222" s="206"/>
      <c r="AE222" s="206"/>
      <c r="AF222" s="206"/>
      <c r="AG222" s="206" t="s">
        <v>163</v>
      </c>
      <c r="AH222" s="206">
        <v>0</v>
      </c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 x14ac:dyDescent="0.25">
      <c r="A223" s="223"/>
      <c r="B223" s="224"/>
      <c r="C223" s="261" t="s">
        <v>420</v>
      </c>
      <c r="D223" s="257"/>
      <c r="E223" s="258"/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  <c r="Y223" s="206"/>
      <c r="Z223" s="206"/>
      <c r="AA223" s="206"/>
      <c r="AB223" s="206"/>
      <c r="AC223" s="206"/>
      <c r="AD223" s="206"/>
      <c r="AE223" s="206"/>
      <c r="AF223" s="206"/>
      <c r="AG223" s="206" t="s">
        <v>163</v>
      </c>
      <c r="AH223" s="206">
        <v>0</v>
      </c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outlineLevel="1" x14ac:dyDescent="0.25">
      <c r="A224" s="223"/>
      <c r="B224" s="224"/>
      <c r="C224" s="261" t="s">
        <v>421</v>
      </c>
      <c r="D224" s="257"/>
      <c r="E224" s="258"/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06"/>
      <c r="Z224" s="206"/>
      <c r="AA224" s="206"/>
      <c r="AB224" s="206"/>
      <c r="AC224" s="206"/>
      <c r="AD224" s="206"/>
      <c r="AE224" s="206"/>
      <c r="AF224" s="206"/>
      <c r="AG224" s="206" t="s">
        <v>163</v>
      </c>
      <c r="AH224" s="206">
        <v>0</v>
      </c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ht="20.399999999999999" outlineLevel="1" x14ac:dyDescent="0.25">
      <c r="A225" s="223"/>
      <c r="B225" s="224"/>
      <c r="C225" s="261" t="s">
        <v>422</v>
      </c>
      <c r="D225" s="257"/>
      <c r="E225" s="258"/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06"/>
      <c r="Z225" s="206"/>
      <c r="AA225" s="206"/>
      <c r="AB225" s="206"/>
      <c r="AC225" s="206"/>
      <c r="AD225" s="206"/>
      <c r="AE225" s="206"/>
      <c r="AF225" s="206"/>
      <c r="AG225" s="206" t="s">
        <v>163</v>
      </c>
      <c r="AH225" s="206">
        <v>0</v>
      </c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ht="20.399999999999999" outlineLevel="1" x14ac:dyDescent="0.25">
      <c r="A226" s="223"/>
      <c r="B226" s="224"/>
      <c r="C226" s="261" t="s">
        <v>423</v>
      </c>
      <c r="D226" s="257"/>
      <c r="E226" s="258"/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06"/>
      <c r="Z226" s="206"/>
      <c r="AA226" s="206"/>
      <c r="AB226" s="206"/>
      <c r="AC226" s="206"/>
      <c r="AD226" s="206"/>
      <c r="AE226" s="206"/>
      <c r="AF226" s="206"/>
      <c r="AG226" s="206" t="s">
        <v>163</v>
      </c>
      <c r="AH226" s="206">
        <v>0</v>
      </c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ht="20.399999999999999" outlineLevel="1" x14ac:dyDescent="0.25">
      <c r="A227" s="223"/>
      <c r="B227" s="224"/>
      <c r="C227" s="261" t="s">
        <v>424</v>
      </c>
      <c r="D227" s="257"/>
      <c r="E227" s="258"/>
      <c r="F227" s="225"/>
      <c r="G227" s="22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06"/>
      <c r="Z227" s="206"/>
      <c r="AA227" s="206"/>
      <c r="AB227" s="206"/>
      <c r="AC227" s="206"/>
      <c r="AD227" s="206"/>
      <c r="AE227" s="206"/>
      <c r="AF227" s="206"/>
      <c r="AG227" s="206" t="s">
        <v>163</v>
      </c>
      <c r="AH227" s="206">
        <v>0</v>
      </c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outlineLevel="1" x14ac:dyDescent="0.25">
      <c r="A228" s="240">
        <v>96</v>
      </c>
      <c r="B228" s="241" t="s">
        <v>425</v>
      </c>
      <c r="C228" s="248" t="s">
        <v>426</v>
      </c>
      <c r="D228" s="242" t="s">
        <v>0</v>
      </c>
      <c r="E228" s="243">
        <v>635.30499999999995</v>
      </c>
      <c r="F228" s="244"/>
      <c r="G228" s="245">
        <f>ROUND(E228*F228,2)</f>
        <v>0</v>
      </c>
      <c r="H228" s="226">
        <v>0</v>
      </c>
      <c r="I228" s="225">
        <f>ROUND(E228*H228,2)</f>
        <v>0</v>
      </c>
      <c r="J228" s="226">
        <v>2</v>
      </c>
      <c r="K228" s="225">
        <f>ROUND(E228*J228,2)</f>
        <v>1270.6099999999999</v>
      </c>
      <c r="L228" s="225">
        <v>15</v>
      </c>
      <c r="M228" s="225">
        <f>G228*(1+L228/100)</f>
        <v>0</v>
      </c>
      <c r="N228" s="225">
        <v>0</v>
      </c>
      <c r="O228" s="225">
        <f>ROUND(E228*N228,2)</f>
        <v>0</v>
      </c>
      <c r="P228" s="225">
        <v>0</v>
      </c>
      <c r="Q228" s="225">
        <f>ROUND(E228*P228,2)</f>
        <v>0</v>
      </c>
      <c r="R228" s="225"/>
      <c r="S228" s="225" t="s">
        <v>156</v>
      </c>
      <c r="T228" s="225" t="s">
        <v>132</v>
      </c>
      <c r="U228" s="225">
        <v>0</v>
      </c>
      <c r="V228" s="225">
        <f>ROUND(E228*U228,2)</f>
        <v>0</v>
      </c>
      <c r="W228" s="225"/>
      <c r="X228" s="225" t="s">
        <v>249</v>
      </c>
      <c r="Y228" s="206"/>
      <c r="Z228" s="206"/>
      <c r="AA228" s="206"/>
      <c r="AB228" s="206"/>
      <c r="AC228" s="206"/>
      <c r="AD228" s="206"/>
      <c r="AE228" s="206"/>
      <c r="AF228" s="206"/>
      <c r="AG228" s="206" t="s">
        <v>250</v>
      </c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x14ac:dyDescent="0.25">
      <c r="A229" s="228" t="s">
        <v>126</v>
      </c>
      <c r="B229" s="229" t="s">
        <v>82</v>
      </c>
      <c r="C229" s="247" t="s">
        <v>83</v>
      </c>
      <c r="D229" s="230"/>
      <c r="E229" s="231"/>
      <c r="F229" s="232"/>
      <c r="G229" s="233">
        <f>SUMIF(AG230:AG259,"&lt;&gt;NOR",G230:G259)</f>
        <v>0</v>
      </c>
      <c r="H229" s="227"/>
      <c r="I229" s="227">
        <f>SUM(I230:I259)</f>
        <v>4977.09</v>
      </c>
      <c r="J229" s="227"/>
      <c r="K229" s="227">
        <f>SUM(K230:K259)</f>
        <v>6074.93</v>
      </c>
      <c r="L229" s="227"/>
      <c r="M229" s="227">
        <f>SUM(M230:M259)</f>
        <v>0</v>
      </c>
      <c r="N229" s="227"/>
      <c r="O229" s="227">
        <f>SUM(O230:O259)</f>
        <v>0.05</v>
      </c>
      <c r="P229" s="227"/>
      <c r="Q229" s="227">
        <f>SUM(Q230:Q259)</f>
        <v>0</v>
      </c>
      <c r="R229" s="227"/>
      <c r="S229" s="227"/>
      <c r="T229" s="227"/>
      <c r="U229" s="227"/>
      <c r="V229" s="227">
        <f>SUM(V230:V259)</f>
        <v>10.540000000000001</v>
      </c>
      <c r="W229" s="227"/>
      <c r="X229" s="227"/>
      <c r="AG229" t="s">
        <v>127</v>
      </c>
    </row>
    <row r="230" spans="1:60" outlineLevel="1" x14ac:dyDescent="0.25">
      <c r="A230" s="234">
        <v>97</v>
      </c>
      <c r="B230" s="235" t="s">
        <v>427</v>
      </c>
      <c r="C230" s="249" t="s">
        <v>428</v>
      </c>
      <c r="D230" s="236" t="s">
        <v>161</v>
      </c>
      <c r="E230" s="237">
        <v>6.9</v>
      </c>
      <c r="F230" s="238"/>
      <c r="G230" s="239">
        <f>ROUND(E230*F230,2)</f>
        <v>0</v>
      </c>
      <c r="H230" s="226">
        <v>0</v>
      </c>
      <c r="I230" s="225">
        <f>ROUND(E230*H230,2)</f>
        <v>0</v>
      </c>
      <c r="J230" s="226">
        <v>7.1</v>
      </c>
      <c r="K230" s="225">
        <f>ROUND(E230*J230,2)</f>
        <v>48.99</v>
      </c>
      <c r="L230" s="225">
        <v>15</v>
      </c>
      <c r="M230" s="225">
        <f>G230*(1+L230/100)</f>
        <v>0</v>
      </c>
      <c r="N230" s="225">
        <v>0</v>
      </c>
      <c r="O230" s="225">
        <f>ROUND(E230*N230,2)</f>
        <v>0</v>
      </c>
      <c r="P230" s="225">
        <v>0</v>
      </c>
      <c r="Q230" s="225">
        <f>ROUND(E230*P230,2)</f>
        <v>0</v>
      </c>
      <c r="R230" s="225"/>
      <c r="S230" s="225" t="s">
        <v>156</v>
      </c>
      <c r="T230" s="225" t="s">
        <v>132</v>
      </c>
      <c r="U230" s="225">
        <v>1.6E-2</v>
      </c>
      <c r="V230" s="225">
        <f>ROUND(E230*U230,2)</f>
        <v>0.11</v>
      </c>
      <c r="W230" s="225"/>
      <c r="X230" s="225" t="s">
        <v>157</v>
      </c>
      <c r="Y230" s="206"/>
      <c r="Z230" s="206"/>
      <c r="AA230" s="206"/>
      <c r="AB230" s="206"/>
      <c r="AC230" s="206"/>
      <c r="AD230" s="206"/>
      <c r="AE230" s="206"/>
      <c r="AF230" s="206"/>
      <c r="AG230" s="206" t="s">
        <v>158</v>
      </c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outlineLevel="1" x14ac:dyDescent="0.25">
      <c r="A231" s="223"/>
      <c r="B231" s="224"/>
      <c r="C231" s="261" t="s">
        <v>179</v>
      </c>
      <c r="D231" s="257"/>
      <c r="E231" s="258">
        <v>5.46</v>
      </c>
      <c r="F231" s="225"/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  <c r="Y231" s="206"/>
      <c r="Z231" s="206"/>
      <c r="AA231" s="206"/>
      <c r="AB231" s="206"/>
      <c r="AC231" s="206"/>
      <c r="AD231" s="206"/>
      <c r="AE231" s="206"/>
      <c r="AF231" s="206"/>
      <c r="AG231" s="206" t="s">
        <v>163</v>
      </c>
      <c r="AH231" s="206">
        <v>0</v>
      </c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 x14ac:dyDescent="0.25">
      <c r="A232" s="223"/>
      <c r="B232" s="224"/>
      <c r="C232" s="261" t="s">
        <v>178</v>
      </c>
      <c r="D232" s="257"/>
      <c r="E232" s="258">
        <v>1.44</v>
      </c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06"/>
      <c r="Z232" s="206"/>
      <c r="AA232" s="206"/>
      <c r="AB232" s="206"/>
      <c r="AC232" s="206"/>
      <c r="AD232" s="206"/>
      <c r="AE232" s="206"/>
      <c r="AF232" s="206"/>
      <c r="AG232" s="206" t="s">
        <v>163</v>
      </c>
      <c r="AH232" s="206">
        <v>0</v>
      </c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outlineLevel="1" x14ac:dyDescent="0.25">
      <c r="A233" s="234">
        <v>98</v>
      </c>
      <c r="B233" s="235" t="s">
        <v>429</v>
      </c>
      <c r="C233" s="249" t="s">
        <v>430</v>
      </c>
      <c r="D233" s="236" t="s">
        <v>161</v>
      </c>
      <c r="E233" s="237">
        <v>6.9</v>
      </c>
      <c r="F233" s="238"/>
      <c r="G233" s="239">
        <f>ROUND(E233*F233,2)</f>
        <v>0</v>
      </c>
      <c r="H233" s="226">
        <v>24.5</v>
      </c>
      <c r="I233" s="225">
        <f>ROUND(E233*H233,2)</f>
        <v>169.05</v>
      </c>
      <c r="J233" s="226">
        <v>25.6</v>
      </c>
      <c r="K233" s="225">
        <f>ROUND(E233*J233,2)</f>
        <v>176.64</v>
      </c>
      <c r="L233" s="225">
        <v>15</v>
      </c>
      <c r="M233" s="225">
        <f>G233*(1+L233/100)</f>
        <v>0</v>
      </c>
      <c r="N233" s="225">
        <v>2.1000000000000001E-4</v>
      </c>
      <c r="O233" s="225">
        <f>ROUND(E233*N233,2)</f>
        <v>0</v>
      </c>
      <c r="P233" s="225">
        <v>0</v>
      </c>
      <c r="Q233" s="225">
        <f>ROUND(E233*P233,2)</f>
        <v>0</v>
      </c>
      <c r="R233" s="225"/>
      <c r="S233" s="225" t="s">
        <v>156</v>
      </c>
      <c r="T233" s="225" t="s">
        <v>132</v>
      </c>
      <c r="U233" s="225">
        <v>0.05</v>
      </c>
      <c r="V233" s="225">
        <f>ROUND(E233*U233,2)</f>
        <v>0.35</v>
      </c>
      <c r="W233" s="225"/>
      <c r="X233" s="225" t="s">
        <v>157</v>
      </c>
      <c r="Y233" s="206"/>
      <c r="Z233" s="206"/>
      <c r="AA233" s="206"/>
      <c r="AB233" s="206"/>
      <c r="AC233" s="206"/>
      <c r="AD233" s="206"/>
      <c r="AE233" s="206"/>
      <c r="AF233" s="206"/>
      <c r="AG233" s="206" t="s">
        <v>158</v>
      </c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 x14ac:dyDescent="0.25">
      <c r="A234" s="223"/>
      <c r="B234" s="224"/>
      <c r="C234" s="261" t="s">
        <v>179</v>
      </c>
      <c r="D234" s="257"/>
      <c r="E234" s="258">
        <v>5.46</v>
      </c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06"/>
      <c r="Z234" s="206"/>
      <c r="AA234" s="206"/>
      <c r="AB234" s="206"/>
      <c r="AC234" s="206"/>
      <c r="AD234" s="206"/>
      <c r="AE234" s="206"/>
      <c r="AF234" s="206"/>
      <c r="AG234" s="206" t="s">
        <v>163</v>
      </c>
      <c r="AH234" s="206">
        <v>0</v>
      </c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outlineLevel="1" x14ac:dyDescent="0.25">
      <c r="A235" s="223"/>
      <c r="B235" s="224"/>
      <c r="C235" s="261" t="s">
        <v>178</v>
      </c>
      <c r="D235" s="257"/>
      <c r="E235" s="258">
        <v>1.44</v>
      </c>
      <c r="F235" s="225"/>
      <c r="G235" s="225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25"/>
      <c r="Y235" s="206"/>
      <c r="Z235" s="206"/>
      <c r="AA235" s="206"/>
      <c r="AB235" s="206"/>
      <c r="AC235" s="206"/>
      <c r="AD235" s="206"/>
      <c r="AE235" s="206"/>
      <c r="AF235" s="206"/>
      <c r="AG235" s="206" t="s">
        <v>163</v>
      </c>
      <c r="AH235" s="206">
        <v>0</v>
      </c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outlineLevel="1" x14ac:dyDescent="0.25">
      <c r="A236" s="234">
        <v>99</v>
      </c>
      <c r="B236" s="235" t="s">
        <v>431</v>
      </c>
      <c r="C236" s="249" t="s">
        <v>432</v>
      </c>
      <c r="D236" s="236" t="s">
        <v>219</v>
      </c>
      <c r="E236" s="237">
        <v>4.4000000000000004</v>
      </c>
      <c r="F236" s="238"/>
      <c r="G236" s="239">
        <f>ROUND(E236*F236,2)</f>
        <v>0</v>
      </c>
      <c r="H236" s="226">
        <v>9.8800000000000008</v>
      </c>
      <c r="I236" s="225">
        <f>ROUND(E236*H236,2)</f>
        <v>43.47</v>
      </c>
      <c r="J236" s="226">
        <v>116.12</v>
      </c>
      <c r="K236" s="225">
        <f>ROUND(E236*J236,2)</f>
        <v>510.93</v>
      </c>
      <c r="L236" s="225">
        <v>15</v>
      </c>
      <c r="M236" s="225">
        <f>G236*(1+L236/100)</f>
        <v>0</v>
      </c>
      <c r="N236" s="225">
        <v>3.2000000000000003E-4</v>
      </c>
      <c r="O236" s="225">
        <f>ROUND(E236*N236,2)</f>
        <v>0</v>
      </c>
      <c r="P236" s="225">
        <v>0</v>
      </c>
      <c r="Q236" s="225">
        <f>ROUND(E236*P236,2)</f>
        <v>0</v>
      </c>
      <c r="R236" s="225"/>
      <c r="S236" s="225" t="s">
        <v>156</v>
      </c>
      <c r="T236" s="225" t="s">
        <v>171</v>
      </c>
      <c r="U236" s="225">
        <v>0.23599999999999999</v>
      </c>
      <c r="V236" s="225">
        <f>ROUND(E236*U236,2)</f>
        <v>1.04</v>
      </c>
      <c r="W236" s="225"/>
      <c r="X236" s="225" t="s">
        <v>157</v>
      </c>
      <c r="Y236" s="206"/>
      <c r="Z236" s="206"/>
      <c r="AA236" s="206"/>
      <c r="AB236" s="206"/>
      <c r="AC236" s="206"/>
      <c r="AD236" s="206"/>
      <c r="AE236" s="206"/>
      <c r="AF236" s="206"/>
      <c r="AG236" s="206" t="s">
        <v>158</v>
      </c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outlineLevel="1" x14ac:dyDescent="0.25">
      <c r="A237" s="223"/>
      <c r="B237" s="224"/>
      <c r="C237" s="261" t="s">
        <v>433</v>
      </c>
      <c r="D237" s="257"/>
      <c r="E237" s="258">
        <v>4.4000000000000004</v>
      </c>
      <c r="F237" s="225"/>
      <c r="G237" s="22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06"/>
      <c r="Z237" s="206"/>
      <c r="AA237" s="206"/>
      <c r="AB237" s="206"/>
      <c r="AC237" s="206"/>
      <c r="AD237" s="206"/>
      <c r="AE237" s="206"/>
      <c r="AF237" s="206"/>
      <c r="AG237" s="206" t="s">
        <v>163</v>
      </c>
      <c r="AH237" s="206">
        <v>0</v>
      </c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 x14ac:dyDescent="0.25">
      <c r="A238" s="234">
        <v>100</v>
      </c>
      <c r="B238" s="235" t="s">
        <v>434</v>
      </c>
      <c r="C238" s="249" t="s">
        <v>435</v>
      </c>
      <c r="D238" s="236" t="s">
        <v>219</v>
      </c>
      <c r="E238" s="237">
        <v>4.4000000000000004</v>
      </c>
      <c r="F238" s="238"/>
      <c r="G238" s="239">
        <f>ROUND(E238*F238,2)</f>
        <v>0</v>
      </c>
      <c r="H238" s="226">
        <v>5.42</v>
      </c>
      <c r="I238" s="225">
        <f>ROUND(E238*H238,2)</f>
        <v>23.85</v>
      </c>
      <c r="J238" s="226">
        <v>86.78</v>
      </c>
      <c r="K238" s="225">
        <f>ROUND(E238*J238,2)</f>
        <v>381.83</v>
      </c>
      <c r="L238" s="225">
        <v>15</v>
      </c>
      <c r="M238" s="225">
        <f>G238*(1+L238/100)</f>
        <v>0</v>
      </c>
      <c r="N238" s="225">
        <v>0</v>
      </c>
      <c r="O238" s="225">
        <f>ROUND(E238*N238,2)</f>
        <v>0</v>
      </c>
      <c r="P238" s="225">
        <v>0</v>
      </c>
      <c r="Q238" s="225">
        <f>ROUND(E238*P238,2)</f>
        <v>0</v>
      </c>
      <c r="R238" s="225"/>
      <c r="S238" s="225" t="s">
        <v>156</v>
      </c>
      <c r="T238" s="225" t="s">
        <v>171</v>
      </c>
      <c r="U238" s="225">
        <v>0.154</v>
      </c>
      <c r="V238" s="225">
        <f>ROUND(E238*U238,2)</f>
        <v>0.68</v>
      </c>
      <c r="W238" s="225"/>
      <c r="X238" s="225" t="s">
        <v>157</v>
      </c>
      <c r="Y238" s="206"/>
      <c r="Z238" s="206"/>
      <c r="AA238" s="206"/>
      <c r="AB238" s="206"/>
      <c r="AC238" s="206"/>
      <c r="AD238" s="206"/>
      <c r="AE238" s="206"/>
      <c r="AF238" s="206"/>
      <c r="AG238" s="206" t="s">
        <v>158</v>
      </c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outlineLevel="1" x14ac:dyDescent="0.25">
      <c r="A239" s="223"/>
      <c r="B239" s="224"/>
      <c r="C239" s="261" t="s">
        <v>433</v>
      </c>
      <c r="D239" s="257"/>
      <c r="E239" s="258">
        <v>4.4000000000000004</v>
      </c>
      <c r="F239" s="225"/>
      <c r="G239" s="225"/>
      <c r="H239" s="225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25"/>
      <c r="Y239" s="206"/>
      <c r="Z239" s="206"/>
      <c r="AA239" s="206"/>
      <c r="AB239" s="206"/>
      <c r="AC239" s="206"/>
      <c r="AD239" s="206"/>
      <c r="AE239" s="206"/>
      <c r="AF239" s="206"/>
      <c r="AG239" s="206" t="s">
        <v>163</v>
      </c>
      <c r="AH239" s="206">
        <v>0</v>
      </c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outlineLevel="1" x14ac:dyDescent="0.25">
      <c r="A240" s="234">
        <v>101</v>
      </c>
      <c r="B240" s="235" t="s">
        <v>436</v>
      </c>
      <c r="C240" s="249" t="s">
        <v>437</v>
      </c>
      <c r="D240" s="236" t="s">
        <v>161</v>
      </c>
      <c r="E240" s="237">
        <v>6.9</v>
      </c>
      <c r="F240" s="238"/>
      <c r="G240" s="239">
        <f>ROUND(E240*F240,2)</f>
        <v>0</v>
      </c>
      <c r="H240" s="226">
        <v>130.38999999999999</v>
      </c>
      <c r="I240" s="225">
        <f>ROUND(E240*H240,2)</f>
        <v>899.69</v>
      </c>
      <c r="J240" s="226">
        <v>531.61</v>
      </c>
      <c r="K240" s="225">
        <f>ROUND(E240*J240,2)</f>
        <v>3668.11</v>
      </c>
      <c r="L240" s="225">
        <v>15</v>
      </c>
      <c r="M240" s="225">
        <f>G240*(1+L240/100)</f>
        <v>0</v>
      </c>
      <c r="N240" s="225">
        <v>5.1500000000000001E-3</v>
      </c>
      <c r="O240" s="225">
        <f>ROUND(E240*N240,2)</f>
        <v>0.04</v>
      </c>
      <c r="P240" s="225">
        <v>0</v>
      </c>
      <c r="Q240" s="225">
        <f>ROUND(E240*P240,2)</f>
        <v>0</v>
      </c>
      <c r="R240" s="225"/>
      <c r="S240" s="225" t="s">
        <v>156</v>
      </c>
      <c r="T240" s="225" t="s">
        <v>132</v>
      </c>
      <c r="U240" s="225">
        <v>1.04</v>
      </c>
      <c r="V240" s="225">
        <f>ROUND(E240*U240,2)</f>
        <v>7.18</v>
      </c>
      <c r="W240" s="225"/>
      <c r="X240" s="225" t="s">
        <v>157</v>
      </c>
      <c r="Y240" s="206"/>
      <c r="Z240" s="206"/>
      <c r="AA240" s="206"/>
      <c r="AB240" s="206"/>
      <c r="AC240" s="206"/>
      <c r="AD240" s="206"/>
      <c r="AE240" s="206"/>
      <c r="AF240" s="206"/>
      <c r="AG240" s="206" t="s">
        <v>158</v>
      </c>
      <c r="AH240" s="206"/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 x14ac:dyDescent="0.25">
      <c r="A241" s="223"/>
      <c r="B241" s="224"/>
      <c r="C241" s="261" t="s">
        <v>179</v>
      </c>
      <c r="D241" s="257"/>
      <c r="E241" s="258">
        <v>5.46</v>
      </c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06"/>
      <c r="Z241" s="206"/>
      <c r="AA241" s="206"/>
      <c r="AB241" s="206"/>
      <c r="AC241" s="206"/>
      <c r="AD241" s="206"/>
      <c r="AE241" s="206"/>
      <c r="AF241" s="206"/>
      <c r="AG241" s="206" t="s">
        <v>163</v>
      </c>
      <c r="AH241" s="206">
        <v>0</v>
      </c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outlineLevel="1" x14ac:dyDescent="0.25">
      <c r="A242" s="223"/>
      <c r="B242" s="224"/>
      <c r="C242" s="261" t="s">
        <v>178</v>
      </c>
      <c r="D242" s="257"/>
      <c r="E242" s="258">
        <v>1.44</v>
      </c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06"/>
      <c r="Z242" s="206"/>
      <c r="AA242" s="206"/>
      <c r="AB242" s="206"/>
      <c r="AC242" s="206"/>
      <c r="AD242" s="206"/>
      <c r="AE242" s="206"/>
      <c r="AF242" s="206"/>
      <c r="AG242" s="206" t="s">
        <v>163</v>
      </c>
      <c r="AH242" s="206">
        <v>0</v>
      </c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 x14ac:dyDescent="0.25">
      <c r="A243" s="234">
        <v>102</v>
      </c>
      <c r="B243" s="235" t="s">
        <v>438</v>
      </c>
      <c r="C243" s="249" t="s">
        <v>439</v>
      </c>
      <c r="D243" s="236" t="s">
        <v>219</v>
      </c>
      <c r="E243" s="237">
        <v>13.8</v>
      </c>
      <c r="F243" s="238"/>
      <c r="G243" s="239">
        <f>ROUND(E243*F243,2)</f>
        <v>0</v>
      </c>
      <c r="H243" s="226">
        <v>20.87</v>
      </c>
      <c r="I243" s="225">
        <f>ROUND(E243*H243,2)</f>
        <v>288.01</v>
      </c>
      <c r="J243" s="226">
        <v>36.229999999999997</v>
      </c>
      <c r="K243" s="225">
        <f>ROUND(E243*J243,2)</f>
        <v>499.97</v>
      </c>
      <c r="L243" s="225">
        <v>15</v>
      </c>
      <c r="M243" s="225">
        <f>G243*(1+L243/100)</f>
        <v>0</v>
      </c>
      <c r="N243" s="225">
        <v>4.0000000000000003E-5</v>
      </c>
      <c r="O243" s="225">
        <f>ROUND(E243*N243,2)</f>
        <v>0</v>
      </c>
      <c r="P243" s="225">
        <v>0</v>
      </c>
      <c r="Q243" s="225">
        <f>ROUND(E243*P243,2)</f>
        <v>0</v>
      </c>
      <c r="R243" s="225"/>
      <c r="S243" s="225" t="s">
        <v>156</v>
      </c>
      <c r="T243" s="225" t="s">
        <v>132</v>
      </c>
      <c r="U243" s="225">
        <v>7.0000000000000007E-2</v>
      </c>
      <c r="V243" s="225">
        <f>ROUND(E243*U243,2)</f>
        <v>0.97</v>
      </c>
      <c r="W243" s="225"/>
      <c r="X243" s="225" t="s">
        <v>157</v>
      </c>
      <c r="Y243" s="206"/>
      <c r="Z243" s="206"/>
      <c r="AA243" s="206"/>
      <c r="AB243" s="206"/>
      <c r="AC243" s="206"/>
      <c r="AD243" s="206"/>
      <c r="AE243" s="206"/>
      <c r="AF243" s="206"/>
      <c r="AG243" s="206" t="s">
        <v>158</v>
      </c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outlineLevel="1" x14ac:dyDescent="0.25">
      <c r="A244" s="223"/>
      <c r="B244" s="224"/>
      <c r="C244" s="261" t="s">
        <v>440</v>
      </c>
      <c r="D244" s="257"/>
      <c r="E244" s="258">
        <v>9.4</v>
      </c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  <c r="Y244" s="206"/>
      <c r="Z244" s="206"/>
      <c r="AA244" s="206"/>
      <c r="AB244" s="206"/>
      <c r="AC244" s="206"/>
      <c r="AD244" s="206"/>
      <c r="AE244" s="206"/>
      <c r="AF244" s="206"/>
      <c r="AG244" s="206" t="s">
        <v>163</v>
      </c>
      <c r="AH244" s="206">
        <v>0</v>
      </c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outlineLevel="1" x14ac:dyDescent="0.25">
      <c r="A245" s="223"/>
      <c r="B245" s="224"/>
      <c r="C245" s="261" t="s">
        <v>441</v>
      </c>
      <c r="D245" s="257"/>
      <c r="E245" s="258">
        <v>4.4000000000000004</v>
      </c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06"/>
      <c r="Z245" s="206"/>
      <c r="AA245" s="206"/>
      <c r="AB245" s="206"/>
      <c r="AC245" s="206"/>
      <c r="AD245" s="206"/>
      <c r="AE245" s="206"/>
      <c r="AF245" s="206"/>
      <c r="AG245" s="206" t="s">
        <v>163</v>
      </c>
      <c r="AH245" s="206">
        <v>0</v>
      </c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 x14ac:dyDescent="0.25">
      <c r="A246" s="234">
        <v>103</v>
      </c>
      <c r="B246" s="235" t="s">
        <v>442</v>
      </c>
      <c r="C246" s="249" t="s">
        <v>443</v>
      </c>
      <c r="D246" s="236" t="s">
        <v>161</v>
      </c>
      <c r="E246" s="237">
        <v>6.9</v>
      </c>
      <c r="F246" s="238"/>
      <c r="G246" s="239">
        <f>ROUND(E246*F246,2)</f>
        <v>0</v>
      </c>
      <c r="H246" s="226">
        <v>0</v>
      </c>
      <c r="I246" s="225">
        <f>ROUND(E246*H246,2)</f>
        <v>0</v>
      </c>
      <c r="J246" s="226">
        <v>15.1</v>
      </c>
      <c r="K246" s="225">
        <f>ROUND(E246*J246,2)</f>
        <v>104.19</v>
      </c>
      <c r="L246" s="225">
        <v>15</v>
      </c>
      <c r="M246" s="225">
        <f>G246*(1+L246/100)</f>
        <v>0</v>
      </c>
      <c r="N246" s="225">
        <v>0</v>
      </c>
      <c r="O246" s="225">
        <f>ROUND(E246*N246,2)</f>
        <v>0</v>
      </c>
      <c r="P246" s="225">
        <v>0</v>
      </c>
      <c r="Q246" s="225">
        <f>ROUND(E246*P246,2)</f>
        <v>0</v>
      </c>
      <c r="R246" s="225"/>
      <c r="S246" s="225" t="s">
        <v>156</v>
      </c>
      <c r="T246" s="225" t="s">
        <v>132</v>
      </c>
      <c r="U246" s="225">
        <v>0.03</v>
      </c>
      <c r="V246" s="225">
        <f>ROUND(E246*U246,2)</f>
        <v>0.21</v>
      </c>
      <c r="W246" s="225"/>
      <c r="X246" s="225" t="s">
        <v>157</v>
      </c>
      <c r="Y246" s="206"/>
      <c r="Z246" s="206"/>
      <c r="AA246" s="206"/>
      <c r="AB246" s="206"/>
      <c r="AC246" s="206"/>
      <c r="AD246" s="206"/>
      <c r="AE246" s="206"/>
      <c r="AF246" s="206"/>
      <c r="AG246" s="206" t="s">
        <v>158</v>
      </c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outlineLevel="1" x14ac:dyDescent="0.25">
      <c r="A247" s="223"/>
      <c r="B247" s="224"/>
      <c r="C247" s="261" t="s">
        <v>179</v>
      </c>
      <c r="D247" s="257"/>
      <c r="E247" s="258">
        <v>5.46</v>
      </c>
      <c r="F247" s="225"/>
      <c r="G247" s="225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06"/>
      <c r="Z247" s="206"/>
      <c r="AA247" s="206"/>
      <c r="AB247" s="206"/>
      <c r="AC247" s="206"/>
      <c r="AD247" s="206"/>
      <c r="AE247" s="206"/>
      <c r="AF247" s="206"/>
      <c r="AG247" s="206" t="s">
        <v>163</v>
      </c>
      <c r="AH247" s="206">
        <v>0</v>
      </c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 x14ac:dyDescent="0.25">
      <c r="A248" s="223"/>
      <c r="B248" s="224"/>
      <c r="C248" s="261" t="s">
        <v>178</v>
      </c>
      <c r="D248" s="257"/>
      <c r="E248" s="258">
        <v>1.44</v>
      </c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06"/>
      <c r="Z248" s="206"/>
      <c r="AA248" s="206"/>
      <c r="AB248" s="206"/>
      <c r="AC248" s="206"/>
      <c r="AD248" s="206"/>
      <c r="AE248" s="206"/>
      <c r="AF248" s="206"/>
      <c r="AG248" s="206" t="s">
        <v>163</v>
      </c>
      <c r="AH248" s="206">
        <v>0</v>
      </c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 x14ac:dyDescent="0.25">
      <c r="A249" s="234">
        <v>104</v>
      </c>
      <c r="B249" s="235" t="s">
        <v>444</v>
      </c>
      <c r="C249" s="249" t="s">
        <v>445</v>
      </c>
      <c r="D249" s="236" t="s">
        <v>161</v>
      </c>
      <c r="E249" s="237">
        <v>6.9</v>
      </c>
      <c r="F249" s="238"/>
      <c r="G249" s="239">
        <f>ROUND(E249*F249,2)</f>
        <v>0</v>
      </c>
      <c r="H249" s="226">
        <v>12.3</v>
      </c>
      <c r="I249" s="225">
        <f>ROUND(E249*H249,2)</f>
        <v>84.87</v>
      </c>
      <c r="J249" s="226">
        <v>0</v>
      </c>
      <c r="K249" s="225">
        <f>ROUND(E249*J249,2)</f>
        <v>0</v>
      </c>
      <c r="L249" s="225">
        <v>15</v>
      </c>
      <c r="M249" s="225">
        <f>G249*(1+L249/100)</f>
        <v>0</v>
      </c>
      <c r="N249" s="225">
        <v>1.1999999999999999E-3</v>
      </c>
      <c r="O249" s="225">
        <f>ROUND(E249*N249,2)</f>
        <v>0.01</v>
      </c>
      <c r="P249" s="225">
        <v>0</v>
      </c>
      <c r="Q249" s="225">
        <f>ROUND(E249*P249,2)</f>
        <v>0</v>
      </c>
      <c r="R249" s="225"/>
      <c r="S249" s="225" t="s">
        <v>156</v>
      </c>
      <c r="T249" s="225" t="s">
        <v>132</v>
      </c>
      <c r="U249" s="225">
        <v>0</v>
      </c>
      <c r="V249" s="225">
        <f>ROUND(E249*U249,2)</f>
        <v>0</v>
      </c>
      <c r="W249" s="225"/>
      <c r="X249" s="225" t="s">
        <v>157</v>
      </c>
      <c r="Y249" s="206"/>
      <c r="Z249" s="206"/>
      <c r="AA249" s="206"/>
      <c r="AB249" s="206"/>
      <c r="AC249" s="206"/>
      <c r="AD249" s="206"/>
      <c r="AE249" s="206"/>
      <c r="AF249" s="206"/>
      <c r="AG249" s="206" t="s">
        <v>158</v>
      </c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outlineLevel="1" x14ac:dyDescent="0.25">
      <c r="A250" s="223"/>
      <c r="B250" s="224"/>
      <c r="C250" s="261" t="s">
        <v>179</v>
      </c>
      <c r="D250" s="257"/>
      <c r="E250" s="258">
        <v>5.46</v>
      </c>
      <c r="F250" s="225"/>
      <c r="G250" s="225"/>
      <c r="H250" s="225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06"/>
      <c r="Z250" s="206"/>
      <c r="AA250" s="206"/>
      <c r="AB250" s="206"/>
      <c r="AC250" s="206"/>
      <c r="AD250" s="206"/>
      <c r="AE250" s="206"/>
      <c r="AF250" s="206"/>
      <c r="AG250" s="206" t="s">
        <v>163</v>
      </c>
      <c r="AH250" s="206">
        <v>0</v>
      </c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outlineLevel="1" x14ac:dyDescent="0.25">
      <c r="A251" s="223"/>
      <c r="B251" s="224"/>
      <c r="C251" s="261" t="s">
        <v>178</v>
      </c>
      <c r="D251" s="257"/>
      <c r="E251" s="258">
        <v>1.44</v>
      </c>
      <c r="F251" s="225"/>
      <c r="G251" s="225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06"/>
      <c r="Z251" s="206"/>
      <c r="AA251" s="206"/>
      <c r="AB251" s="206"/>
      <c r="AC251" s="206"/>
      <c r="AD251" s="206"/>
      <c r="AE251" s="206"/>
      <c r="AF251" s="206"/>
      <c r="AG251" s="206" t="s">
        <v>163</v>
      </c>
      <c r="AH251" s="206">
        <v>0</v>
      </c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 x14ac:dyDescent="0.25">
      <c r="A252" s="234">
        <v>105</v>
      </c>
      <c r="B252" s="235" t="s">
        <v>446</v>
      </c>
      <c r="C252" s="249" t="s">
        <v>447</v>
      </c>
      <c r="D252" s="236" t="s">
        <v>161</v>
      </c>
      <c r="E252" s="237">
        <v>7.7069999999999999</v>
      </c>
      <c r="F252" s="238"/>
      <c r="G252" s="239">
        <f>ROUND(E252*F252,2)</f>
        <v>0</v>
      </c>
      <c r="H252" s="226">
        <v>450</v>
      </c>
      <c r="I252" s="225">
        <f>ROUND(E252*H252,2)</f>
        <v>3468.15</v>
      </c>
      <c r="J252" s="226">
        <v>0</v>
      </c>
      <c r="K252" s="225">
        <f>ROUND(E252*J252,2)</f>
        <v>0</v>
      </c>
      <c r="L252" s="225">
        <v>15</v>
      </c>
      <c r="M252" s="225">
        <f>G252*(1+L252/100)</f>
        <v>0</v>
      </c>
      <c r="N252" s="225">
        <v>0</v>
      </c>
      <c r="O252" s="225">
        <f>ROUND(E252*N252,2)</f>
        <v>0</v>
      </c>
      <c r="P252" s="225">
        <v>0</v>
      </c>
      <c r="Q252" s="225">
        <f>ROUND(E252*P252,2)</f>
        <v>0</v>
      </c>
      <c r="R252" s="225"/>
      <c r="S252" s="225" t="s">
        <v>131</v>
      </c>
      <c r="T252" s="225" t="s">
        <v>132</v>
      </c>
      <c r="U252" s="225">
        <v>0</v>
      </c>
      <c r="V252" s="225">
        <f>ROUND(E252*U252,2)</f>
        <v>0</v>
      </c>
      <c r="W252" s="225"/>
      <c r="X252" s="225" t="s">
        <v>167</v>
      </c>
      <c r="Y252" s="206"/>
      <c r="Z252" s="206"/>
      <c r="AA252" s="206"/>
      <c r="AB252" s="206"/>
      <c r="AC252" s="206"/>
      <c r="AD252" s="206"/>
      <c r="AE252" s="206"/>
      <c r="AF252" s="206"/>
      <c r="AG252" s="206" t="s">
        <v>168</v>
      </c>
      <c r="AH252" s="206"/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outlineLevel="1" x14ac:dyDescent="0.25">
      <c r="A253" s="223"/>
      <c r="B253" s="224"/>
      <c r="C253" s="262" t="s">
        <v>448</v>
      </c>
      <c r="D253" s="259"/>
      <c r="E253" s="260"/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06"/>
      <c r="Z253" s="206"/>
      <c r="AA253" s="206"/>
      <c r="AB253" s="206"/>
      <c r="AC253" s="206"/>
      <c r="AD253" s="206"/>
      <c r="AE253" s="206"/>
      <c r="AF253" s="206"/>
      <c r="AG253" s="206" t="s">
        <v>163</v>
      </c>
      <c r="AH253" s="206"/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outlineLevel="1" x14ac:dyDescent="0.25">
      <c r="A254" s="223"/>
      <c r="B254" s="224"/>
      <c r="C254" s="263" t="s">
        <v>449</v>
      </c>
      <c r="D254" s="259"/>
      <c r="E254" s="260">
        <v>5.46</v>
      </c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06"/>
      <c r="Z254" s="206"/>
      <c r="AA254" s="206"/>
      <c r="AB254" s="206"/>
      <c r="AC254" s="206"/>
      <c r="AD254" s="206"/>
      <c r="AE254" s="206"/>
      <c r="AF254" s="206"/>
      <c r="AG254" s="206" t="s">
        <v>163</v>
      </c>
      <c r="AH254" s="206">
        <v>2</v>
      </c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outlineLevel="1" x14ac:dyDescent="0.25">
      <c r="A255" s="223"/>
      <c r="B255" s="224"/>
      <c r="C255" s="263" t="s">
        <v>450</v>
      </c>
      <c r="D255" s="259"/>
      <c r="E255" s="260">
        <v>1.44</v>
      </c>
      <c r="F255" s="225"/>
      <c r="G255" s="225"/>
      <c r="H255" s="225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25"/>
      <c r="Y255" s="206"/>
      <c r="Z255" s="206"/>
      <c r="AA255" s="206"/>
      <c r="AB255" s="206"/>
      <c r="AC255" s="206"/>
      <c r="AD255" s="206"/>
      <c r="AE255" s="206"/>
      <c r="AF255" s="206"/>
      <c r="AG255" s="206" t="s">
        <v>163</v>
      </c>
      <c r="AH255" s="206">
        <v>2</v>
      </c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outlineLevel="1" x14ac:dyDescent="0.25">
      <c r="A256" s="223"/>
      <c r="B256" s="224"/>
      <c r="C256" s="263" t="s">
        <v>451</v>
      </c>
      <c r="D256" s="259"/>
      <c r="E256" s="260">
        <v>0.44</v>
      </c>
      <c r="F256" s="225"/>
      <c r="G256" s="225"/>
      <c r="H256" s="225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06"/>
      <c r="Z256" s="206"/>
      <c r="AA256" s="206"/>
      <c r="AB256" s="206"/>
      <c r="AC256" s="206"/>
      <c r="AD256" s="206"/>
      <c r="AE256" s="206"/>
      <c r="AF256" s="206"/>
      <c r="AG256" s="206" t="s">
        <v>163</v>
      </c>
      <c r="AH256" s="206">
        <v>2</v>
      </c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60" outlineLevel="1" x14ac:dyDescent="0.25">
      <c r="A257" s="223"/>
      <c r="B257" s="224"/>
      <c r="C257" s="262" t="s">
        <v>452</v>
      </c>
      <c r="D257" s="259"/>
      <c r="E257" s="260"/>
      <c r="F257" s="225"/>
      <c r="G257" s="225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06"/>
      <c r="Z257" s="206"/>
      <c r="AA257" s="206"/>
      <c r="AB257" s="206"/>
      <c r="AC257" s="206"/>
      <c r="AD257" s="206"/>
      <c r="AE257" s="206"/>
      <c r="AF257" s="206"/>
      <c r="AG257" s="206" t="s">
        <v>163</v>
      </c>
      <c r="AH257" s="206"/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outlineLevel="1" x14ac:dyDescent="0.25">
      <c r="A258" s="223"/>
      <c r="B258" s="224"/>
      <c r="C258" s="261" t="s">
        <v>453</v>
      </c>
      <c r="D258" s="257"/>
      <c r="E258" s="258">
        <v>7.7069999999999999</v>
      </c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06"/>
      <c r="Z258" s="206"/>
      <c r="AA258" s="206"/>
      <c r="AB258" s="206"/>
      <c r="AC258" s="206"/>
      <c r="AD258" s="206"/>
      <c r="AE258" s="206"/>
      <c r="AF258" s="206"/>
      <c r="AG258" s="206" t="s">
        <v>163</v>
      </c>
      <c r="AH258" s="206">
        <v>0</v>
      </c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 x14ac:dyDescent="0.25">
      <c r="A259" s="240">
        <v>106</v>
      </c>
      <c r="B259" s="241" t="s">
        <v>454</v>
      </c>
      <c r="C259" s="248" t="s">
        <v>455</v>
      </c>
      <c r="D259" s="242" t="s">
        <v>0</v>
      </c>
      <c r="E259" s="243">
        <v>103.67749999999999</v>
      </c>
      <c r="F259" s="244"/>
      <c r="G259" s="245">
        <f>ROUND(E259*F259,2)</f>
        <v>0</v>
      </c>
      <c r="H259" s="226">
        <v>0</v>
      </c>
      <c r="I259" s="225">
        <f>ROUND(E259*H259,2)</f>
        <v>0</v>
      </c>
      <c r="J259" s="226">
        <v>6.6</v>
      </c>
      <c r="K259" s="225">
        <f>ROUND(E259*J259,2)</f>
        <v>684.27</v>
      </c>
      <c r="L259" s="225">
        <v>15</v>
      </c>
      <c r="M259" s="225">
        <f>G259*(1+L259/100)</f>
        <v>0</v>
      </c>
      <c r="N259" s="225">
        <v>0</v>
      </c>
      <c r="O259" s="225">
        <f>ROUND(E259*N259,2)</f>
        <v>0</v>
      </c>
      <c r="P259" s="225">
        <v>0</v>
      </c>
      <c r="Q259" s="225">
        <f>ROUND(E259*P259,2)</f>
        <v>0</v>
      </c>
      <c r="R259" s="225"/>
      <c r="S259" s="225" t="s">
        <v>156</v>
      </c>
      <c r="T259" s="225" t="s">
        <v>132</v>
      </c>
      <c r="U259" s="225">
        <v>0</v>
      </c>
      <c r="V259" s="225">
        <f>ROUND(E259*U259,2)</f>
        <v>0</v>
      </c>
      <c r="W259" s="225"/>
      <c r="X259" s="225" t="s">
        <v>249</v>
      </c>
      <c r="Y259" s="206"/>
      <c r="Z259" s="206"/>
      <c r="AA259" s="206"/>
      <c r="AB259" s="206"/>
      <c r="AC259" s="206"/>
      <c r="AD259" s="206"/>
      <c r="AE259" s="206"/>
      <c r="AF259" s="206"/>
      <c r="AG259" s="206" t="s">
        <v>250</v>
      </c>
      <c r="AH259" s="206"/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x14ac:dyDescent="0.25">
      <c r="A260" s="228" t="s">
        <v>126</v>
      </c>
      <c r="B260" s="229" t="s">
        <v>84</v>
      </c>
      <c r="C260" s="247" t="s">
        <v>85</v>
      </c>
      <c r="D260" s="230"/>
      <c r="E260" s="231"/>
      <c r="F260" s="232"/>
      <c r="G260" s="233">
        <f>SUMIF(AG261:AG297,"&lt;&gt;NOR",G261:G297)</f>
        <v>0</v>
      </c>
      <c r="H260" s="227"/>
      <c r="I260" s="227">
        <f>SUM(I261:I297)</f>
        <v>1814.0500000000002</v>
      </c>
      <c r="J260" s="227"/>
      <c r="K260" s="227">
        <f>SUM(K261:K297)</f>
        <v>30603.08</v>
      </c>
      <c r="L260" s="227"/>
      <c r="M260" s="227">
        <f>SUM(M261:M297)</f>
        <v>0</v>
      </c>
      <c r="N260" s="227"/>
      <c r="O260" s="227">
        <f>SUM(O261:O297)</f>
        <v>0.14000000000000001</v>
      </c>
      <c r="P260" s="227"/>
      <c r="Q260" s="227">
        <f>SUM(Q261:Q297)</f>
        <v>0.04</v>
      </c>
      <c r="R260" s="227"/>
      <c r="S260" s="227"/>
      <c r="T260" s="227"/>
      <c r="U260" s="227"/>
      <c r="V260" s="227">
        <f>SUM(V261:V297)</f>
        <v>20.409999999999997</v>
      </c>
      <c r="W260" s="227"/>
      <c r="X260" s="227"/>
      <c r="AG260" t="s">
        <v>127</v>
      </c>
    </row>
    <row r="261" spans="1:60" outlineLevel="1" x14ac:dyDescent="0.25">
      <c r="A261" s="234">
        <v>107</v>
      </c>
      <c r="B261" s="235" t="s">
        <v>456</v>
      </c>
      <c r="C261" s="249" t="s">
        <v>457</v>
      </c>
      <c r="D261" s="236" t="s">
        <v>161</v>
      </c>
      <c r="E261" s="237">
        <v>39.29</v>
      </c>
      <c r="F261" s="238"/>
      <c r="G261" s="239">
        <f>ROUND(E261*F261,2)</f>
        <v>0</v>
      </c>
      <c r="H261" s="226">
        <v>0</v>
      </c>
      <c r="I261" s="225">
        <f>ROUND(E261*H261,2)</f>
        <v>0</v>
      </c>
      <c r="J261" s="226">
        <v>6.8</v>
      </c>
      <c r="K261" s="225">
        <f>ROUND(E261*J261,2)</f>
        <v>267.17</v>
      </c>
      <c r="L261" s="225">
        <v>15</v>
      </c>
      <c r="M261" s="225">
        <f>G261*(1+L261/100)</f>
        <v>0</v>
      </c>
      <c r="N261" s="225">
        <v>0</v>
      </c>
      <c r="O261" s="225">
        <f>ROUND(E261*N261,2)</f>
        <v>0</v>
      </c>
      <c r="P261" s="225">
        <v>0</v>
      </c>
      <c r="Q261" s="225">
        <f>ROUND(E261*P261,2)</f>
        <v>0</v>
      </c>
      <c r="R261" s="225"/>
      <c r="S261" s="225" t="s">
        <v>156</v>
      </c>
      <c r="T261" s="225" t="s">
        <v>132</v>
      </c>
      <c r="U261" s="225">
        <v>1.6E-2</v>
      </c>
      <c r="V261" s="225">
        <f>ROUND(E261*U261,2)</f>
        <v>0.63</v>
      </c>
      <c r="W261" s="225"/>
      <c r="X261" s="225" t="s">
        <v>157</v>
      </c>
      <c r="Y261" s="206"/>
      <c r="Z261" s="206"/>
      <c r="AA261" s="206"/>
      <c r="AB261" s="206"/>
      <c r="AC261" s="206"/>
      <c r="AD261" s="206"/>
      <c r="AE261" s="206"/>
      <c r="AF261" s="206"/>
      <c r="AG261" s="206" t="s">
        <v>158</v>
      </c>
      <c r="AH261" s="206"/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outlineLevel="1" x14ac:dyDescent="0.25">
      <c r="A262" s="223"/>
      <c r="B262" s="224"/>
      <c r="C262" s="261" t="s">
        <v>176</v>
      </c>
      <c r="D262" s="257"/>
      <c r="E262" s="258">
        <v>9</v>
      </c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06"/>
      <c r="Z262" s="206"/>
      <c r="AA262" s="206"/>
      <c r="AB262" s="206"/>
      <c r="AC262" s="206"/>
      <c r="AD262" s="206"/>
      <c r="AE262" s="206"/>
      <c r="AF262" s="206"/>
      <c r="AG262" s="206" t="s">
        <v>163</v>
      </c>
      <c r="AH262" s="206">
        <v>0</v>
      </c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outlineLevel="1" x14ac:dyDescent="0.25">
      <c r="A263" s="223"/>
      <c r="B263" s="224"/>
      <c r="C263" s="261" t="s">
        <v>177</v>
      </c>
      <c r="D263" s="257"/>
      <c r="E263" s="258">
        <v>0.99</v>
      </c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06"/>
      <c r="Z263" s="206"/>
      <c r="AA263" s="206"/>
      <c r="AB263" s="206"/>
      <c r="AC263" s="206"/>
      <c r="AD263" s="206"/>
      <c r="AE263" s="206"/>
      <c r="AF263" s="206"/>
      <c r="AG263" s="206" t="s">
        <v>163</v>
      </c>
      <c r="AH263" s="206">
        <v>0</v>
      </c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outlineLevel="1" x14ac:dyDescent="0.25">
      <c r="A264" s="223"/>
      <c r="B264" s="224"/>
      <c r="C264" s="261" t="s">
        <v>180</v>
      </c>
      <c r="D264" s="257"/>
      <c r="E264" s="258">
        <v>18.72</v>
      </c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06"/>
      <c r="Z264" s="206"/>
      <c r="AA264" s="206"/>
      <c r="AB264" s="206"/>
      <c r="AC264" s="206"/>
      <c r="AD264" s="206"/>
      <c r="AE264" s="206"/>
      <c r="AF264" s="206"/>
      <c r="AG264" s="206" t="s">
        <v>163</v>
      </c>
      <c r="AH264" s="206">
        <v>0</v>
      </c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 x14ac:dyDescent="0.25">
      <c r="A265" s="223"/>
      <c r="B265" s="224"/>
      <c r="C265" s="261" t="s">
        <v>181</v>
      </c>
      <c r="D265" s="257"/>
      <c r="E265" s="258">
        <v>10.58</v>
      </c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06"/>
      <c r="Z265" s="206"/>
      <c r="AA265" s="206"/>
      <c r="AB265" s="206"/>
      <c r="AC265" s="206"/>
      <c r="AD265" s="206"/>
      <c r="AE265" s="206"/>
      <c r="AF265" s="206"/>
      <c r="AG265" s="206" t="s">
        <v>163</v>
      </c>
      <c r="AH265" s="206">
        <v>0</v>
      </c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outlineLevel="1" x14ac:dyDescent="0.25">
      <c r="A266" s="234">
        <v>108</v>
      </c>
      <c r="B266" s="235" t="s">
        <v>458</v>
      </c>
      <c r="C266" s="249" t="s">
        <v>459</v>
      </c>
      <c r="D266" s="236" t="s">
        <v>161</v>
      </c>
      <c r="E266" s="237">
        <v>39.29</v>
      </c>
      <c r="F266" s="238"/>
      <c r="G266" s="239">
        <f>ROUND(E266*F266,2)</f>
        <v>0</v>
      </c>
      <c r="H266" s="226">
        <v>0</v>
      </c>
      <c r="I266" s="225">
        <f>ROUND(E266*H266,2)</f>
        <v>0</v>
      </c>
      <c r="J266" s="226">
        <v>23.2</v>
      </c>
      <c r="K266" s="225">
        <f>ROUND(E266*J266,2)</f>
        <v>911.53</v>
      </c>
      <c r="L266" s="225">
        <v>15</v>
      </c>
      <c r="M266" s="225">
        <f>G266*(1+L266/100)</f>
        <v>0</v>
      </c>
      <c r="N266" s="225">
        <v>0</v>
      </c>
      <c r="O266" s="225">
        <f>ROUND(E266*N266,2)</f>
        <v>0</v>
      </c>
      <c r="P266" s="225">
        <v>0</v>
      </c>
      <c r="Q266" s="225">
        <f>ROUND(E266*P266,2)</f>
        <v>0</v>
      </c>
      <c r="R266" s="225"/>
      <c r="S266" s="225" t="s">
        <v>156</v>
      </c>
      <c r="T266" s="225" t="s">
        <v>156</v>
      </c>
      <c r="U266" s="225">
        <v>4.5999999999999999E-2</v>
      </c>
      <c r="V266" s="225">
        <f>ROUND(E266*U266,2)</f>
        <v>1.81</v>
      </c>
      <c r="W266" s="225"/>
      <c r="X266" s="225" t="s">
        <v>157</v>
      </c>
      <c r="Y266" s="206"/>
      <c r="Z266" s="206"/>
      <c r="AA266" s="206"/>
      <c r="AB266" s="206"/>
      <c r="AC266" s="206"/>
      <c r="AD266" s="206"/>
      <c r="AE266" s="206"/>
      <c r="AF266" s="206"/>
      <c r="AG266" s="206" t="s">
        <v>158</v>
      </c>
      <c r="AH266" s="206"/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 x14ac:dyDescent="0.25">
      <c r="A267" s="223"/>
      <c r="B267" s="224"/>
      <c r="C267" s="261" t="s">
        <v>176</v>
      </c>
      <c r="D267" s="257"/>
      <c r="E267" s="258">
        <v>9</v>
      </c>
      <c r="F267" s="225"/>
      <c r="G267" s="225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06"/>
      <c r="Z267" s="206"/>
      <c r="AA267" s="206"/>
      <c r="AB267" s="206"/>
      <c r="AC267" s="206"/>
      <c r="AD267" s="206"/>
      <c r="AE267" s="206"/>
      <c r="AF267" s="206"/>
      <c r="AG267" s="206" t="s">
        <v>163</v>
      </c>
      <c r="AH267" s="206">
        <v>0</v>
      </c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outlineLevel="1" x14ac:dyDescent="0.25">
      <c r="A268" s="223"/>
      <c r="B268" s="224"/>
      <c r="C268" s="261" t="s">
        <v>177</v>
      </c>
      <c r="D268" s="257"/>
      <c r="E268" s="258">
        <v>0.99</v>
      </c>
      <c r="F268" s="225"/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06"/>
      <c r="Z268" s="206"/>
      <c r="AA268" s="206"/>
      <c r="AB268" s="206"/>
      <c r="AC268" s="206"/>
      <c r="AD268" s="206"/>
      <c r="AE268" s="206"/>
      <c r="AF268" s="206"/>
      <c r="AG268" s="206" t="s">
        <v>163</v>
      </c>
      <c r="AH268" s="206">
        <v>0</v>
      </c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outlineLevel="1" x14ac:dyDescent="0.25">
      <c r="A269" s="223"/>
      <c r="B269" s="224"/>
      <c r="C269" s="261" t="s">
        <v>180</v>
      </c>
      <c r="D269" s="257"/>
      <c r="E269" s="258">
        <v>18.72</v>
      </c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06"/>
      <c r="Z269" s="206"/>
      <c r="AA269" s="206"/>
      <c r="AB269" s="206"/>
      <c r="AC269" s="206"/>
      <c r="AD269" s="206"/>
      <c r="AE269" s="206"/>
      <c r="AF269" s="206"/>
      <c r="AG269" s="206" t="s">
        <v>163</v>
      </c>
      <c r="AH269" s="206">
        <v>0</v>
      </c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spans="1:60" outlineLevel="1" x14ac:dyDescent="0.25">
      <c r="A270" s="223"/>
      <c r="B270" s="224"/>
      <c r="C270" s="261" t="s">
        <v>181</v>
      </c>
      <c r="D270" s="257"/>
      <c r="E270" s="258">
        <v>10.58</v>
      </c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06"/>
      <c r="Z270" s="206"/>
      <c r="AA270" s="206"/>
      <c r="AB270" s="206"/>
      <c r="AC270" s="206"/>
      <c r="AD270" s="206"/>
      <c r="AE270" s="206"/>
      <c r="AF270" s="206"/>
      <c r="AG270" s="206" t="s">
        <v>163</v>
      </c>
      <c r="AH270" s="206">
        <v>0</v>
      </c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ht="20.399999999999999" outlineLevel="1" x14ac:dyDescent="0.25">
      <c r="A271" s="234">
        <v>109</v>
      </c>
      <c r="B271" s="235" t="s">
        <v>460</v>
      </c>
      <c r="C271" s="249" t="s">
        <v>461</v>
      </c>
      <c r="D271" s="236" t="s">
        <v>219</v>
      </c>
      <c r="E271" s="237">
        <v>45.4</v>
      </c>
      <c r="F271" s="238"/>
      <c r="G271" s="239">
        <f>ROUND(E271*F271,2)</f>
        <v>0</v>
      </c>
      <c r="H271" s="226">
        <v>29.85</v>
      </c>
      <c r="I271" s="225">
        <f>ROUND(E271*H271,2)</f>
        <v>1355.19</v>
      </c>
      <c r="J271" s="226">
        <v>68.150000000000006</v>
      </c>
      <c r="K271" s="225">
        <f>ROUND(E271*J271,2)</f>
        <v>3094.01</v>
      </c>
      <c r="L271" s="225">
        <v>15</v>
      </c>
      <c r="M271" s="225">
        <f>G271*(1+L271/100)</f>
        <v>0</v>
      </c>
      <c r="N271" s="225">
        <v>8.0000000000000007E-5</v>
      </c>
      <c r="O271" s="225">
        <f>ROUND(E271*N271,2)</f>
        <v>0</v>
      </c>
      <c r="P271" s="225">
        <v>0</v>
      </c>
      <c r="Q271" s="225">
        <f>ROUND(E271*P271,2)</f>
        <v>0</v>
      </c>
      <c r="R271" s="225"/>
      <c r="S271" s="225" t="s">
        <v>156</v>
      </c>
      <c r="T271" s="225" t="s">
        <v>132</v>
      </c>
      <c r="U271" s="225">
        <v>0.13719999999999999</v>
      </c>
      <c r="V271" s="225">
        <f>ROUND(E271*U271,2)</f>
        <v>6.23</v>
      </c>
      <c r="W271" s="225"/>
      <c r="X271" s="225" t="s">
        <v>157</v>
      </c>
      <c r="Y271" s="206"/>
      <c r="Z271" s="206"/>
      <c r="AA271" s="206"/>
      <c r="AB271" s="206"/>
      <c r="AC271" s="206"/>
      <c r="AD271" s="206"/>
      <c r="AE271" s="206"/>
      <c r="AF271" s="206"/>
      <c r="AG271" s="206" t="s">
        <v>158</v>
      </c>
      <c r="AH271" s="206"/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ht="20.399999999999999" outlineLevel="1" x14ac:dyDescent="0.25">
      <c r="A272" s="223"/>
      <c r="B272" s="224"/>
      <c r="C272" s="261" t="s">
        <v>462</v>
      </c>
      <c r="D272" s="257"/>
      <c r="E272" s="258">
        <v>12.4</v>
      </c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06"/>
      <c r="Z272" s="206"/>
      <c r="AA272" s="206"/>
      <c r="AB272" s="206"/>
      <c r="AC272" s="206"/>
      <c r="AD272" s="206"/>
      <c r="AE272" s="206"/>
      <c r="AF272" s="206"/>
      <c r="AG272" s="206" t="s">
        <v>163</v>
      </c>
      <c r="AH272" s="206">
        <v>0</v>
      </c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outlineLevel="1" x14ac:dyDescent="0.25">
      <c r="A273" s="223"/>
      <c r="B273" s="224"/>
      <c r="C273" s="261" t="s">
        <v>463</v>
      </c>
      <c r="D273" s="257"/>
      <c r="E273" s="258">
        <v>3.4</v>
      </c>
      <c r="F273" s="225"/>
      <c r="G273" s="225"/>
      <c r="H273" s="225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06"/>
      <c r="Z273" s="206"/>
      <c r="AA273" s="206"/>
      <c r="AB273" s="206"/>
      <c r="AC273" s="206"/>
      <c r="AD273" s="206"/>
      <c r="AE273" s="206"/>
      <c r="AF273" s="206"/>
      <c r="AG273" s="206" t="s">
        <v>163</v>
      </c>
      <c r="AH273" s="206">
        <v>0</v>
      </c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outlineLevel="1" x14ac:dyDescent="0.25">
      <c r="A274" s="223"/>
      <c r="B274" s="224"/>
      <c r="C274" s="261" t="s">
        <v>464</v>
      </c>
      <c r="D274" s="257"/>
      <c r="E274" s="258">
        <v>16.600000000000001</v>
      </c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06"/>
      <c r="Z274" s="206"/>
      <c r="AA274" s="206"/>
      <c r="AB274" s="206"/>
      <c r="AC274" s="206"/>
      <c r="AD274" s="206"/>
      <c r="AE274" s="206"/>
      <c r="AF274" s="206"/>
      <c r="AG274" s="206" t="s">
        <v>163</v>
      </c>
      <c r="AH274" s="206">
        <v>0</v>
      </c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 x14ac:dyDescent="0.25">
      <c r="A275" s="223"/>
      <c r="B275" s="224"/>
      <c r="C275" s="261" t="s">
        <v>465</v>
      </c>
      <c r="D275" s="257"/>
      <c r="E275" s="258">
        <v>13</v>
      </c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06"/>
      <c r="Z275" s="206"/>
      <c r="AA275" s="206"/>
      <c r="AB275" s="206"/>
      <c r="AC275" s="206"/>
      <c r="AD275" s="206"/>
      <c r="AE275" s="206"/>
      <c r="AF275" s="206"/>
      <c r="AG275" s="206" t="s">
        <v>163</v>
      </c>
      <c r="AH275" s="206">
        <v>0</v>
      </c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ht="20.399999999999999" outlineLevel="1" x14ac:dyDescent="0.25">
      <c r="A276" s="234">
        <v>110</v>
      </c>
      <c r="B276" s="235" t="s">
        <v>466</v>
      </c>
      <c r="C276" s="249" t="s">
        <v>467</v>
      </c>
      <c r="D276" s="236" t="s">
        <v>161</v>
      </c>
      <c r="E276" s="237">
        <v>39.29</v>
      </c>
      <c r="F276" s="238"/>
      <c r="G276" s="239">
        <f>ROUND(E276*F276,2)</f>
        <v>0</v>
      </c>
      <c r="H276" s="226">
        <v>0</v>
      </c>
      <c r="I276" s="225">
        <f>ROUND(E276*H276,2)</f>
        <v>0</v>
      </c>
      <c r="J276" s="226">
        <v>101</v>
      </c>
      <c r="K276" s="225">
        <f>ROUND(E276*J276,2)</f>
        <v>3968.29</v>
      </c>
      <c r="L276" s="225">
        <v>15</v>
      </c>
      <c r="M276" s="225">
        <f>G276*(1+L276/100)</f>
        <v>0</v>
      </c>
      <c r="N276" s="225">
        <v>0</v>
      </c>
      <c r="O276" s="225">
        <f>ROUND(E276*N276,2)</f>
        <v>0</v>
      </c>
      <c r="P276" s="225">
        <v>1E-3</v>
      </c>
      <c r="Q276" s="225">
        <f>ROUND(E276*P276,2)</f>
        <v>0.04</v>
      </c>
      <c r="R276" s="225"/>
      <c r="S276" s="225" t="s">
        <v>156</v>
      </c>
      <c r="T276" s="225" t="s">
        <v>156</v>
      </c>
      <c r="U276" s="225">
        <v>0.255</v>
      </c>
      <c r="V276" s="225">
        <f>ROUND(E276*U276,2)</f>
        <v>10.02</v>
      </c>
      <c r="W276" s="225"/>
      <c r="X276" s="225" t="s">
        <v>157</v>
      </c>
      <c r="Y276" s="206"/>
      <c r="Z276" s="206"/>
      <c r="AA276" s="206"/>
      <c r="AB276" s="206"/>
      <c r="AC276" s="206"/>
      <c r="AD276" s="206"/>
      <c r="AE276" s="206"/>
      <c r="AF276" s="206"/>
      <c r="AG276" s="206" t="s">
        <v>158</v>
      </c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outlineLevel="1" x14ac:dyDescent="0.25">
      <c r="A277" s="223"/>
      <c r="B277" s="224"/>
      <c r="C277" s="261" t="s">
        <v>176</v>
      </c>
      <c r="D277" s="257"/>
      <c r="E277" s="258">
        <v>9</v>
      </c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06"/>
      <c r="Z277" s="206"/>
      <c r="AA277" s="206"/>
      <c r="AB277" s="206"/>
      <c r="AC277" s="206"/>
      <c r="AD277" s="206"/>
      <c r="AE277" s="206"/>
      <c r="AF277" s="206"/>
      <c r="AG277" s="206" t="s">
        <v>163</v>
      </c>
      <c r="AH277" s="206">
        <v>0</v>
      </c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spans="1:60" outlineLevel="1" x14ac:dyDescent="0.25">
      <c r="A278" s="223"/>
      <c r="B278" s="224"/>
      <c r="C278" s="261" t="s">
        <v>177</v>
      </c>
      <c r="D278" s="257"/>
      <c r="E278" s="258">
        <v>0.99</v>
      </c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06"/>
      <c r="Z278" s="206"/>
      <c r="AA278" s="206"/>
      <c r="AB278" s="206"/>
      <c r="AC278" s="206"/>
      <c r="AD278" s="206"/>
      <c r="AE278" s="206"/>
      <c r="AF278" s="206"/>
      <c r="AG278" s="206" t="s">
        <v>163</v>
      </c>
      <c r="AH278" s="206">
        <v>0</v>
      </c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 x14ac:dyDescent="0.25">
      <c r="A279" s="223"/>
      <c r="B279" s="224"/>
      <c r="C279" s="261" t="s">
        <v>180</v>
      </c>
      <c r="D279" s="257"/>
      <c r="E279" s="258">
        <v>18.72</v>
      </c>
      <c r="F279" s="225"/>
      <c r="G279" s="225"/>
      <c r="H279" s="225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06"/>
      <c r="Z279" s="206"/>
      <c r="AA279" s="206"/>
      <c r="AB279" s="206"/>
      <c r="AC279" s="206"/>
      <c r="AD279" s="206"/>
      <c r="AE279" s="206"/>
      <c r="AF279" s="206"/>
      <c r="AG279" s="206" t="s">
        <v>163</v>
      </c>
      <c r="AH279" s="206">
        <v>0</v>
      </c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outlineLevel="1" x14ac:dyDescent="0.25">
      <c r="A280" s="223"/>
      <c r="B280" s="224"/>
      <c r="C280" s="261" t="s">
        <v>181</v>
      </c>
      <c r="D280" s="257"/>
      <c r="E280" s="258">
        <v>10.58</v>
      </c>
      <c r="F280" s="225"/>
      <c r="G280" s="22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06"/>
      <c r="Z280" s="206"/>
      <c r="AA280" s="206"/>
      <c r="AB280" s="206"/>
      <c r="AC280" s="206"/>
      <c r="AD280" s="206"/>
      <c r="AE280" s="206"/>
      <c r="AF280" s="206"/>
      <c r="AG280" s="206" t="s">
        <v>163</v>
      </c>
      <c r="AH280" s="206">
        <v>0</v>
      </c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outlineLevel="1" x14ac:dyDescent="0.25">
      <c r="A281" s="234">
        <v>111</v>
      </c>
      <c r="B281" s="235" t="s">
        <v>468</v>
      </c>
      <c r="C281" s="249" t="s">
        <v>469</v>
      </c>
      <c r="D281" s="236" t="s">
        <v>219</v>
      </c>
      <c r="E281" s="237">
        <v>1.2</v>
      </c>
      <c r="F281" s="238"/>
      <c r="G281" s="239">
        <f>ROUND(E281*F281,2)</f>
        <v>0</v>
      </c>
      <c r="H281" s="226">
        <v>0</v>
      </c>
      <c r="I281" s="225">
        <f>ROUND(E281*H281,2)</f>
        <v>0</v>
      </c>
      <c r="J281" s="226">
        <v>74</v>
      </c>
      <c r="K281" s="225">
        <f>ROUND(E281*J281,2)</f>
        <v>88.8</v>
      </c>
      <c r="L281" s="225">
        <v>15</v>
      </c>
      <c r="M281" s="225">
        <f>G281*(1+L281/100)</f>
        <v>0</v>
      </c>
      <c r="N281" s="225">
        <v>0</v>
      </c>
      <c r="O281" s="225">
        <f>ROUND(E281*N281,2)</f>
        <v>0</v>
      </c>
      <c r="P281" s="225">
        <v>0</v>
      </c>
      <c r="Q281" s="225">
        <f>ROUND(E281*P281,2)</f>
        <v>0</v>
      </c>
      <c r="R281" s="225"/>
      <c r="S281" s="225" t="s">
        <v>156</v>
      </c>
      <c r="T281" s="225" t="s">
        <v>132</v>
      </c>
      <c r="U281" s="225">
        <v>0.152</v>
      </c>
      <c r="V281" s="225">
        <f>ROUND(E281*U281,2)</f>
        <v>0.18</v>
      </c>
      <c r="W281" s="225"/>
      <c r="X281" s="225" t="s">
        <v>157</v>
      </c>
      <c r="Y281" s="206"/>
      <c r="Z281" s="206"/>
      <c r="AA281" s="206"/>
      <c r="AB281" s="206"/>
      <c r="AC281" s="206"/>
      <c r="AD281" s="206"/>
      <c r="AE281" s="206"/>
      <c r="AF281" s="206"/>
      <c r="AG281" s="206" t="s">
        <v>158</v>
      </c>
      <c r="AH281" s="206"/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outlineLevel="1" x14ac:dyDescent="0.25">
      <c r="A282" s="223"/>
      <c r="B282" s="224"/>
      <c r="C282" s="261" t="s">
        <v>470</v>
      </c>
      <c r="D282" s="257"/>
      <c r="E282" s="258">
        <v>1.2</v>
      </c>
      <c r="F282" s="225"/>
      <c r="G282" s="225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06"/>
      <c r="Z282" s="206"/>
      <c r="AA282" s="206"/>
      <c r="AB282" s="206"/>
      <c r="AC282" s="206"/>
      <c r="AD282" s="206"/>
      <c r="AE282" s="206"/>
      <c r="AF282" s="206"/>
      <c r="AG282" s="206" t="s">
        <v>163</v>
      </c>
      <c r="AH282" s="206">
        <v>0</v>
      </c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ht="20.399999999999999" outlineLevel="1" x14ac:dyDescent="0.25">
      <c r="A283" s="234">
        <v>112</v>
      </c>
      <c r="B283" s="235" t="s">
        <v>471</v>
      </c>
      <c r="C283" s="249" t="s">
        <v>472</v>
      </c>
      <c r="D283" s="236" t="s">
        <v>219</v>
      </c>
      <c r="E283" s="237">
        <v>19.645</v>
      </c>
      <c r="F283" s="238"/>
      <c r="G283" s="239">
        <f>ROUND(E283*F283,2)</f>
        <v>0</v>
      </c>
      <c r="H283" s="226">
        <v>9.9700000000000006</v>
      </c>
      <c r="I283" s="225">
        <f>ROUND(E283*H283,2)</f>
        <v>195.86</v>
      </c>
      <c r="J283" s="226">
        <v>38.53</v>
      </c>
      <c r="K283" s="225">
        <f>ROUND(E283*J283,2)</f>
        <v>756.92</v>
      </c>
      <c r="L283" s="225">
        <v>15</v>
      </c>
      <c r="M283" s="225">
        <f>G283*(1+L283/100)</f>
        <v>0</v>
      </c>
      <c r="N283" s="225">
        <v>4.0000000000000003E-5</v>
      </c>
      <c r="O283" s="225">
        <f>ROUND(E283*N283,2)</f>
        <v>0</v>
      </c>
      <c r="P283" s="225">
        <v>0</v>
      </c>
      <c r="Q283" s="225">
        <f>ROUND(E283*P283,2)</f>
        <v>0</v>
      </c>
      <c r="R283" s="225"/>
      <c r="S283" s="225" t="s">
        <v>156</v>
      </c>
      <c r="T283" s="225" t="s">
        <v>132</v>
      </c>
      <c r="U283" s="225">
        <v>7.8200000000000006E-2</v>
      </c>
      <c r="V283" s="225">
        <f>ROUND(E283*U283,2)</f>
        <v>1.54</v>
      </c>
      <c r="W283" s="225"/>
      <c r="X283" s="225" t="s">
        <v>157</v>
      </c>
      <c r="Y283" s="206"/>
      <c r="Z283" s="206"/>
      <c r="AA283" s="206"/>
      <c r="AB283" s="206"/>
      <c r="AC283" s="206"/>
      <c r="AD283" s="206"/>
      <c r="AE283" s="206"/>
      <c r="AF283" s="206"/>
      <c r="AG283" s="206" t="s">
        <v>158</v>
      </c>
      <c r="AH283" s="206"/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outlineLevel="1" x14ac:dyDescent="0.25">
      <c r="A284" s="223"/>
      <c r="B284" s="224"/>
      <c r="C284" s="262" t="s">
        <v>448</v>
      </c>
      <c r="D284" s="259"/>
      <c r="E284" s="260"/>
      <c r="F284" s="225"/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06"/>
      <c r="Z284" s="206"/>
      <c r="AA284" s="206"/>
      <c r="AB284" s="206"/>
      <c r="AC284" s="206"/>
      <c r="AD284" s="206"/>
      <c r="AE284" s="206"/>
      <c r="AF284" s="206"/>
      <c r="AG284" s="206" t="s">
        <v>163</v>
      </c>
      <c r="AH284" s="206"/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outlineLevel="1" x14ac:dyDescent="0.25">
      <c r="A285" s="223"/>
      <c r="B285" s="224"/>
      <c r="C285" s="263" t="s">
        <v>473</v>
      </c>
      <c r="D285" s="259"/>
      <c r="E285" s="260">
        <v>9</v>
      </c>
      <c r="F285" s="225"/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06"/>
      <c r="Z285" s="206"/>
      <c r="AA285" s="206"/>
      <c r="AB285" s="206"/>
      <c r="AC285" s="206"/>
      <c r="AD285" s="206"/>
      <c r="AE285" s="206"/>
      <c r="AF285" s="206"/>
      <c r="AG285" s="206" t="s">
        <v>163</v>
      </c>
      <c r="AH285" s="206">
        <v>2</v>
      </c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outlineLevel="1" x14ac:dyDescent="0.25">
      <c r="A286" s="223"/>
      <c r="B286" s="224"/>
      <c r="C286" s="263" t="s">
        <v>474</v>
      </c>
      <c r="D286" s="259"/>
      <c r="E286" s="260">
        <v>0.99</v>
      </c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06"/>
      <c r="Z286" s="206"/>
      <c r="AA286" s="206"/>
      <c r="AB286" s="206"/>
      <c r="AC286" s="206"/>
      <c r="AD286" s="206"/>
      <c r="AE286" s="206"/>
      <c r="AF286" s="206"/>
      <c r="AG286" s="206" t="s">
        <v>163</v>
      </c>
      <c r="AH286" s="206">
        <v>2</v>
      </c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outlineLevel="1" x14ac:dyDescent="0.25">
      <c r="A287" s="223"/>
      <c r="B287" s="224"/>
      <c r="C287" s="263" t="s">
        <v>475</v>
      </c>
      <c r="D287" s="259"/>
      <c r="E287" s="260">
        <v>18.72</v>
      </c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06"/>
      <c r="Z287" s="206"/>
      <c r="AA287" s="206"/>
      <c r="AB287" s="206"/>
      <c r="AC287" s="206"/>
      <c r="AD287" s="206"/>
      <c r="AE287" s="206"/>
      <c r="AF287" s="206"/>
      <c r="AG287" s="206" t="s">
        <v>163</v>
      </c>
      <c r="AH287" s="206">
        <v>2</v>
      </c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outlineLevel="1" x14ac:dyDescent="0.25">
      <c r="A288" s="223"/>
      <c r="B288" s="224"/>
      <c r="C288" s="263" t="s">
        <v>476</v>
      </c>
      <c r="D288" s="259"/>
      <c r="E288" s="260">
        <v>10.58</v>
      </c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06"/>
      <c r="Z288" s="206"/>
      <c r="AA288" s="206"/>
      <c r="AB288" s="206"/>
      <c r="AC288" s="206"/>
      <c r="AD288" s="206"/>
      <c r="AE288" s="206"/>
      <c r="AF288" s="206"/>
      <c r="AG288" s="206" t="s">
        <v>163</v>
      </c>
      <c r="AH288" s="206">
        <v>2</v>
      </c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outlineLevel="1" x14ac:dyDescent="0.25">
      <c r="A289" s="223"/>
      <c r="B289" s="224"/>
      <c r="C289" s="262" t="s">
        <v>452</v>
      </c>
      <c r="D289" s="259"/>
      <c r="E289" s="260"/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06"/>
      <c r="Z289" s="206"/>
      <c r="AA289" s="206"/>
      <c r="AB289" s="206"/>
      <c r="AC289" s="206"/>
      <c r="AD289" s="206"/>
      <c r="AE289" s="206"/>
      <c r="AF289" s="206"/>
      <c r="AG289" s="206" t="s">
        <v>163</v>
      </c>
      <c r="AH289" s="206"/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</row>
    <row r="290" spans="1:60" outlineLevel="1" x14ac:dyDescent="0.25">
      <c r="A290" s="223"/>
      <c r="B290" s="224"/>
      <c r="C290" s="261" t="s">
        <v>477</v>
      </c>
      <c r="D290" s="257"/>
      <c r="E290" s="258">
        <v>19.645</v>
      </c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06"/>
      <c r="Z290" s="206"/>
      <c r="AA290" s="206"/>
      <c r="AB290" s="206"/>
      <c r="AC290" s="206"/>
      <c r="AD290" s="206"/>
      <c r="AE290" s="206"/>
      <c r="AF290" s="206"/>
      <c r="AG290" s="206" t="s">
        <v>163</v>
      </c>
      <c r="AH290" s="206">
        <v>0</v>
      </c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outlineLevel="1" x14ac:dyDescent="0.25">
      <c r="A291" s="240">
        <v>113</v>
      </c>
      <c r="B291" s="241" t="s">
        <v>478</v>
      </c>
      <c r="C291" s="248" t="s">
        <v>479</v>
      </c>
      <c r="D291" s="242" t="s">
        <v>155</v>
      </c>
      <c r="E291" s="243">
        <v>2</v>
      </c>
      <c r="F291" s="244"/>
      <c r="G291" s="245">
        <f>ROUND(E291*F291,2)</f>
        <v>0</v>
      </c>
      <c r="H291" s="226">
        <v>131.5</v>
      </c>
      <c r="I291" s="225">
        <f>ROUND(E291*H291,2)</f>
        <v>263</v>
      </c>
      <c r="J291" s="226">
        <v>0</v>
      </c>
      <c r="K291" s="225">
        <f>ROUND(E291*J291,2)</f>
        <v>0</v>
      </c>
      <c r="L291" s="225">
        <v>15</v>
      </c>
      <c r="M291" s="225">
        <f>G291*(1+L291/100)</f>
        <v>0</v>
      </c>
      <c r="N291" s="225">
        <v>1.3999999999999999E-4</v>
      </c>
      <c r="O291" s="225">
        <f>ROUND(E291*N291,2)</f>
        <v>0</v>
      </c>
      <c r="P291" s="225">
        <v>0</v>
      </c>
      <c r="Q291" s="225">
        <f>ROUND(E291*P291,2)</f>
        <v>0</v>
      </c>
      <c r="R291" s="225"/>
      <c r="S291" s="225" t="s">
        <v>131</v>
      </c>
      <c r="T291" s="225" t="s">
        <v>156</v>
      </c>
      <c r="U291" s="225">
        <v>0</v>
      </c>
      <c r="V291" s="225">
        <f>ROUND(E291*U291,2)</f>
        <v>0</v>
      </c>
      <c r="W291" s="225"/>
      <c r="X291" s="225" t="s">
        <v>167</v>
      </c>
      <c r="Y291" s="206"/>
      <c r="Z291" s="206"/>
      <c r="AA291" s="206"/>
      <c r="AB291" s="206"/>
      <c r="AC291" s="206"/>
      <c r="AD291" s="206"/>
      <c r="AE291" s="206"/>
      <c r="AF291" s="206"/>
      <c r="AG291" s="206" t="s">
        <v>168</v>
      </c>
      <c r="AH291" s="206"/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ht="20.399999999999999" outlineLevel="1" x14ac:dyDescent="0.25">
      <c r="A292" s="234">
        <v>114</v>
      </c>
      <c r="B292" s="235" t="s">
        <v>480</v>
      </c>
      <c r="C292" s="249" t="s">
        <v>481</v>
      </c>
      <c r="D292" s="236" t="s">
        <v>161</v>
      </c>
      <c r="E292" s="237">
        <v>39.29</v>
      </c>
      <c r="F292" s="238"/>
      <c r="G292" s="239">
        <f>ROUND(E292*F292,2)</f>
        <v>0</v>
      </c>
      <c r="H292" s="226">
        <v>0</v>
      </c>
      <c r="I292" s="225">
        <f>ROUND(E292*H292,2)</f>
        <v>0</v>
      </c>
      <c r="J292" s="226">
        <v>541</v>
      </c>
      <c r="K292" s="225">
        <f>ROUND(E292*J292,2)</f>
        <v>21255.89</v>
      </c>
      <c r="L292" s="225">
        <v>15</v>
      </c>
      <c r="M292" s="225">
        <f>G292*(1+L292/100)</f>
        <v>0</v>
      </c>
      <c r="N292" s="225">
        <v>3.63E-3</v>
      </c>
      <c r="O292" s="225">
        <f>ROUND(E292*N292,2)</f>
        <v>0.14000000000000001</v>
      </c>
      <c r="P292" s="225">
        <v>0</v>
      </c>
      <c r="Q292" s="225">
        <f>ROUND(E292*P292,2)</f>
        <v>0</v>
      </c>
      <c r="R292" s="225"/>
      <c r="S292" s="225" t="s">
        <v>156</v>
      </c>
      <c r="T292" s="225" t="s">
        <v>171</v>
      </c>
      <c r="U292" s="225">
        <v>0</v>
      </c>
      <c r="V292" s="225">
        <f>ROUND(E292*U292,2)</f>
        <v>0</v>
      </c>
      <c r="W292" s="225"/>
      <c r="X292" s="225" t="s">
        <v>242</v>
      </c>
      <c r="Y292" s="206"/>
      <c r="Z292" s="206"/>
      <c r="AA292" s="206"/>
      <c r="AB292" s="206"/>
      <c r="AC292" s="206"/>
      <c r="AD292" s="206"/>
      <c r="AE292" s="206"/>
      <c r="AF292" s="206"/>
      <c r="AG292" s="206" t="s">
        <v>243</v>
      </c>
      <c r="AH292" s="206"/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outlineLevel="1" x14ac:dyDescent="0.25">
      <c r="A293" s="223"/>
      <c r="B293" s="224"/>
      <c r="C293" s="261" t="s">
        <v>176</v>
      </c>
      <c r="D293" s="257"/>
      <c r="E293" s="258">
        <v>9</v>
      </c>
      <c r="F293" s="225"/>
      <c r="G293" s="225"/>
      <c r="H293" s="225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06"/>
      <c r="Z293" s="206"/>
      <c r="AA293" s="206"/>
      <c r="AB293" s="206"/>
      <c r="AC293" s="206"/>
      <c r="AD293" s="206"/>
      <c r="AE293" s="206"/>
      <c r="AF293" s="206"/>
      <c r="AG293" s="206" t="s">
        <v>163</v>
      </c>
      <c r="AH293" s="206">
        <v>0</v>
      </c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outlineLevel="1" x14ac:dyDescent="0.25">
      <c r="A294" s="223"/>
      <c r="B294" s="224"/>
      <c r="C294" s="261" t="s">
        <v>177</v>
      </c>
      <c r="D294" s="257"/>
      <c r="E294" s="258">
        <v>0.99</v>
      </c>
      <c r="F294" s="225"/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06"/>
      <c r="Z294" s="206"/>
      <c r="AA294" s="206"/>
      <c r="AB294" s="206"/>
      <c r="AC294" s="206"/>
      <c r="AD294" s="206"/>
      <c r="AE294" s="206"/>
      <c r="AF294" s="206"/>
      <c r="AG294" s="206" t="s">
        <v>163</v>
      </c>
      <c r="AH294" s="206">
        <v>0</v>
      </c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outlineLevel="1" x14ac:dyDescent="0.25">
      <c r="A295" s="223"/>
      <c r="B295" s="224"/>
      <c r="C295" s="261" t="s">
        <v>180</v>
      </c>
      <c r="D295" s="257"/>
      <c r="E295" s="258">
        <v>18.72</v>
      </c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06"/>
      <c r="Z295" s="206"/>
      <c r="AA295" s="206"/>
      <c r="AB295" s="206"/>
      <c r="AC295" s="206"/>
      <c r="AD295" s="206"/>
      <c r="AE295" s="206"/>
      <c r="AF295" s="206"/>
      <c r="AG295" s="206" t="s">
        <v>163</v>
      </c>
      <c r="AH295" s="206">
        <v>0</v>
      </c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outlineLevel="1" x14ac:dyDescent="0.25">
      <c r="A296" s="223"/>
      <c r="B296" s="224"/>
      <c r="C296" s="261" t="s">
        <v>181</v>
      </c>
      <c r="D296" s="257"/>
      <c r="E296" s="258">
        <v>10.58</v>
      </c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06"/>
      <c r="Z296" s="206"/>
      <c r="AA296" s="206"/>
      <c r="AB296" s="206"/>
      <c r="AC296" s="206"/>
      <c r="AD296" s="206"/>
      <c r="AE296" s="206"/>
      <c r="AF296" s="206"/>
      <c r="AG296" s="206" t="s">
        <v>163</v>
      </c>
      <c r="AH296" s="206">
        <v>0</v>
      </c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</row>
    <row r="297" spans="1:60" outlineLevel="1" x14ac:dyDescent="0.25">
      <c r="A297" s="240">
        <v>115</v>
      </c>
      <c r="B297" s="241" t="s">
        <v>482</v>
      </c>
      <c r="C297" s="248" t="s">
        <v>483</v>
      </c>
      <c r="D297" s="242" t="s">
        <v>0</v>
      </c>
      <c r="E297" s="243">
        <v>321.56659999999999</v>
      </c>
      <c r="F297" s="244"/>
      <c r="G297" s="245">
        <f>ROUND(E297*F297,2)</f>
        <v>0</v>
      </c>
      <c r="H297" s="226">
        <v>0</v>
      </c>
      <c r="I297" s="225">
        <f>ROUND(E297*H297,2)</f>
        <v>0</v>
      </c>
      <c r="J297" s="226">
        <v>0.81</v>
      </c>
      <c r="K297" s="225">
        <f>ROUND(E297*J297,2)</f>
        <v>260.47000000000003</v>
      </c>
      <c r="L297" s="225">
        <v>15</v>
      </c>
      <c r="M297" s="225">
        <f>G297*(1+L297/100)</f>
        <v>0</v>
      </c>
      <c r="N297" s="225">
        <v>0</v>
      </c>
      <c r="O297" s="225">
        <f>ROUND(E297*N297,2)</f>
        <v>0</v>
      </c>
      <c r="P297" s="225">
        <v>0</v>
      </c>
      <c r="Q297" s="225">
        <f>ROUND(E297*P297,2)</f>
        <v>0</v>
      </c>
      <c r="R297" s="225"/>
      <c r="S297" s="225" t="s">
        <v>156</v>
      </c>
      <c r="T297" s="225" t="s">
        <v>156</v>
      </c>
      <c r="U297" s="225">
        <v>0</v>
      </c>
      <c r="V297" s="225">
        <f>ROUND(E297*U297,2)</f>
        <v>0</v>
      </c>
      <c r="W297" s="225"/>
      <c r="X297" s="225" t="s">
        <v>249</v>
      </c>
      <c r="Y297" s="206"/>
      <c r="Z297" s="206"/>
      <c r="AA297" s="206"/>
      <c r="AB297" s="206"/>
      <c r="AC297" s="206"/>
      <c r="AD297" s="206"/>
      <c r="AE297" s="206"/>
      <c r="AF297" s="206"/>
      <c r="AG297" s="206" t="s">
        <v>250</v>
      </c>
      <c r="AH297" s="206"/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x14ac:dyDescent="0.25">
      <c r="A298" s="228" t="s">
        <v>126</v>
      </c>
      <c r="B298" s="229" t="s">
        <v>86</v>
      </c>
      <c r="C298" s="247" t="s">
        <v>87</v>
      </c>
      <c r="D298" s="230"/>
      <c r="E298" s="231"/>
      <c r="F298" s="232"/>
      <c r="G298" s="233">
        <f>SUMIF(AG299:AG330,"&lt;&gt;NOR",G299:G330)</f>
        <v>0</v>
      </c>
      <c r="H298" s="227"/>
      <c r="I298" s="227">
        <f>SUM(I299:I330)</f>
        <v>13893.22</v>
      </c>
      <c r="J298" s="227"/>
      <c r="K298" s="227">
        <f>SUM(K299:K330)</f>
        <v>19094.909999999996</v>
      </c>
      <c r="L298" s="227"/>
      <c r="M298" s="227">
        <f>SUM(M299:M330)</f>
        <v>0</v>
      </c>
      <c r="N298" s="227"/>
      <c r="O298" s="227">
        <f>SUM(O299:O330)</f>
        <v>0.13999999999999999</v>
      </c>
      <c r="P298" s="227"/>
      <c r="Q298" s="227">
        <f>SUM(Q299:Q330)</f>
        <v>0</v>
      </c>
      <c r="R298" s="227"/>
      <c r="S298" s="227"/>
      <c r="T298" s="227"/>
      <c r="U298" s="227"/>
      <c r="V298" s="227">
        <f>SUM(V299:V330)</f>
        <v>34.53</v>
      </c>
      <c r="W298" s="227"/>
      <c r="X298" s="227"/>
      <c r="AG298" t="s">
        <v>127</v>
      </c>
    </row>
    <row r="299" spans="1:60" outlineLevel="1" x14ac:dyDescent="0.25">
      <c r="A299" s="234">
        <v>116</v>
      </c>
      <c r="B299" s="235" t="s">
        <v>484</v>
      </c>
      <c r="C299" s="249" t="s">
        <v>485</v>
      </c>
      <c r="D299" s="236" t="s">
        <v>161</v>
      </c>
      <c r="E299" s="237">
        <v>21.9</v>
      </c>
      <c r="F299" s="238"/>
      <c r="G299" s="239">
        <f>ROUND(E299*F299,2)</f>
        <v>0</v>
      </c>
      <c r="H299" s="226">
        <v>24.5</v>
      </c>
      <c r="I299" s="225">
        <f>ROUND(E299*H299,2)</f>
        <v>536.54999999999995</v>
      </c>
      <c r="J299" s="226">
        <v>25.6</v>
      </c>
      <c r="K299" s="225">
        <f>ROUND(E299*J299,2)</f>
        <v>560.64</v>
      </c>
      <c r="L299" s="225">
        <v>15</v>
      </c>
      <c r="M299" s="225">
        <f>G299*(1+L299/100)</f>
        <v>0</v>
      </c>
      <c r="N299" s="225">
        <v>2.1000000000000001E-4</v>
      </c>
      <c r="O299" s="225">
        <f>ROUND(E299*N299,2)</f>
        <v>0</v>
      </c>
      <c r="P299" s="225">
        <v>0</v>
      </c>
      <c r="Q299" s="225">
        <f>ROUND(E299*P299,2)</f>
        <v>0</v>
      </c>
      <c r="R299" s="225"/>
      <c r="S299" s="225" t="s">
        <v>156</v>
      </c>
      <c r="T299" s="225" t="s">
        <v>132</v>
      </c>
      <c r="U299" s="225">
        <v>0.05</v>
      </c>
      <c r="V299" s="225">
        <f>ROUND(E299*U299,2)</f>
        <v>1.1000000000000001</v>
      </c>
      <c r="W299" s="225"/>
      <c r="X299" s="225" t="s">
        <v>157</v>
      </c>
      <c r="Y299" s="206"/>
      <c r="Z299" s="206"/>
      <c r="AA299" s="206"/>
      <c r="AB299" s="206"/>
      <c r="AC299" s="206"/>
      <c r="AD299" s="206"/>
      <c r="AE299" s="206"/>
      <c r="AF299" s="206"/>
      <c r="AG299" s="206" t="s">
        <v>158</v>
      </c>
      <c r="AH299" s="206"/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spans="1:60" outlineLevel="1" x14ac:dyDescent="0.25">
      <c r="A300" s="223"/>
      <c r="B300" s="224"/>
      <c r="C300" s="261" t="s">
        <v>211</v>
      </c>
      <c r="D300" s="257"/>
      <c r="E300" s="258">
        <v>21</v>
      </c>
      <c r="F300" s="225"/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06"/>
      <c r="Z300" s="206"/>
      <c r="AA300" s="206"/>
      <c r="AB300" s="206"/>
      <c r="AC300" s="206"/>
      <c r="AD300" s="206"/>
      <c r="AE300" s="206"/>
      <c r="AF300" s="206"/>
      <c r="AG300" s="206" t="s">
        <v>163</v>
      </c>
      <c r="AH300" s="206">
        <v>0</v>
      </c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outlineLevel="1" x14ac:dyDescent="0.25">
      <c r="A301" s="223"/>
      <c r="B301" s="224"/>
      <c r="C301" s="261" t="s">
        <v>197</v>
      </c>
      <c r="D301" s="257"/>
      <c r="E301" s="258">
        <v>-1.2</v>
      </c>
      <c r="F301" s="225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06"/>
      <c r="Z301" s="206"/>
      <c r="AA301" s="206"/>
      <c r="AB301" s="206"/>
      <c r="AC301" s="206"/>
      <c r="AD301" s="206"/>
      <c r="AE301" s="206"/>
      <c r="AF301" s="206"/>
      <c r="AG301" s="206" t="s">
        <v>163</v>
      </c>
      <c r="AH301" s="206">
        <v>0</v>
      </c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outlineLevel="1" x14ac:dyDescent="0.25">
      <c r="A302" s="223"/>
      <c r="B302" s="224"/>
      <c r="C302" s="261" t="s">
        <v>212</v>
      </c>
      <c r="D302" s="257"/>
      <c r="E302" s="258">
        <v>2.1</v>
      </c>
      <c r="F302" s="225"/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06"/>
      <c r="Z302" s="206"/>
      <c r="AA302" s="206"/>
      <c r="AB302" s="206"/>
      <c r="AC302" s="206"/>
      <c r="AD302" s="206"/>
      <c r="AE302" s="206"/>
      <c r="AF302" s="206"/>
      <c r="AG302" s="206" t="s">
        <v>163</v>
      </c>
      <c r="AH302" s="206">
        <v>0</v>
      </c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outlineLevel="1" x14ac:dyDescent="0.25">
      <c r="A303" s="234">
        <v>117</v>
      </c>
      <c r="B303" s="235" t="s">
        <v>486</v>
      </c>
      <c r="C303" s="249" t="s">
        <v>487</v>
      </c>
      <c r="D303" s="236" t="s">
        <v>161</v>
      </c>
      <c r="E303" s="237">
        <v>21.9</v>
      </c>
      <c r="F303" s="238"/>
      <c r="G303" s="239">
        <f>ROUND(E303*F303,2)</f>
        <v>0</v>
      </c>
      <c r="H303" s="226">
        <v>0</v>
      </c>
      <c r="I303" s="225">
        <f>ROUND(E303*H303,2)</f>
        <v>0</v>
      </c>
      <c r="J303" s="226">
        <v>49.1</v>
      </c>
      <c r="K303" s="225">
        <f>ROUND(E303*J303,2)</f>
        <v>1075.29</v>
      </c>
      <c r="L303" s="225">
        <v>15</v>
      </c>
      <c r="M303" s="225">
        <f>G303*(1+L303/100)</f>
        <v>0</v>
      </c>
      <c r="N303" s="225">
        <v>0</v>
      </c>
      <c r="O303" s="225">
        <f>ROUND(E303*N303,2)</f>
        <v>0</v>
      </c>
      <c r="P303" s="225">
        <v>0</v>
      </c>
      <c r="Q303" s="225">
        <f>ROUND(E303*P303,2)</f>
        <v>0</v>
      </c>
      <c r="R303" s="225"/>
      <c r="S303" s="225" t="s">
        <v>156</v>
      </c>
      <c r="T303" s="225" t="s">
        <v>132</v>
      </c>
      <c r="U303" s="225">
        <v>0.1</v>
      </c>
      <c r="V303" s="225">
        <f>ROUND(E303*U303,2)</f>
        <v>2.19</v>
      </c>
      <c r="W303" s="225"/>
      <c r="X303" s="225" t="s">
        <v>157</v>
      </c>
      <c r="Y303" s="206"/>
      <c r="Z303" s="206"/>
      <c r="AA303" s="206"/>
      <c r="AB303" s="206"/>
      <c r="AC303" s="206"/>
      <c r="AD303" s="206"/>
      <c r="AE303" s="206"/>
      <c r="AF303" s="206"/>
      <c r="AG303" s="206" t="s">
        <v>158</v>
      </c>
      <c r="AH303" s="206"/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outlineLevel="1" x14ac:dyDescent="0.25">
      <c r="A304" s="223"/>
      <c r="B304" s="224"/>
      <c r="C304" s="261" t="s">
        <v>211</v>
      </c>
      <c r="D304" s="257"/>
      <c r="E304" s="258">
        <v>21</v>
      </c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06"/>
      <c r="Z304" s="206"/>
      <c r="AA304" s="206"/>
      <c r="AB304" s="206"/>
      <c r="AC304" s="206"/>
      <c r="AD304" s="206"/>
      <c r="AE304" s="206"/>
      <c r="AF304" s="206"/>
      <c r="AG304" s="206" t="s">
        <v>163</v>
      </c>
      <c r="AH304" s="206">
        <v>0</v>
      </c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 x14ac:dyDescent="0.25">
      <c r="A305" s="223"/>
      <c r="B305" s="224"/>
      <c r="C305" s="261" t="s">
        <v>197</v>
      </c>
      <c r="D305" s="257"/>
      <c r="E305" s="258">
        <v>-1.2</v>
      </c>
      <c r="F305" s="225"/>
      <c r="G305" s="22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06"/>
      <c r="Z305" s="206"/>
      <c r="AA305" s="206"/>
      <c r="AB305" s="206"/>
      <c r="AC305" s="206"/>
      <c r="AD305" s="206"/>
      <c r="AE305" s="206"/>
      <c r="AF305" s="206"/>
      <c r="AG305" s="206" t="s">
        <v>163</v>
      </c>
      <c r="AH305" s="206">
        <v>0</v>
      </c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spans="1:60" outlineLevel="1" x14ac:dyDescent="0.25">
      <c r="A306" s="223"/>
      <c r="B306" s="224"/>
      <c r="C306" s="261" t="s">
        <v>212</v>
      </c>
      <c r="D306" s="257"/>
      <c r="E306" s="258">
        <v>2.1</v>
      </c>
      <c r="F306" s="225"/>
      <c r="G306" s="225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06"/>
      <c r="Z306" s="206"/>
      <c r="AA306" s="206"/>
      <c r="AB306" s="206"/>
      <c r="AC306" s="206"/>
      <c r="AD306" s="206"/>
      <c r="AE306" s="206"/>
      <c r="AF306" s="206"/>
      <c r="AG306" s="206" t="s">
        <v>163</v>
      </c>
      <c r="AH306" s="206">
        <v>0</v>
      </c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spans="1:60" outlineLevel="1" x14ac:dyDescent="0.25">
      <c r="A307" s="234">
        <v>118</v>
      </c>
      <c r="B307" s="235" t="s">
        <v>488</v>
      </c>
      <c r="C307" s="249" t="s">
        <v>489</v>
      </c>
      <c r="D307" s="236" t="s">
        <v>161</v>
      </c>
      <c r="E307" s="237">
        <v>21.9</v>
      </c>
      <c r="F307" s="238"/>
      <c r="G307" s="239">
        <f>ROUND(E307*F307,2)</f>
        <v>0</v>
      </c>
      <c r="H307" s="226">
        <v>134.80000000000001</v>
      </c>
      <c r="I307" s="225">
        <f>ROUND(E307*H307,2)</f>
        <v>2952.12</v>
      </c>
      <c r="J307" s="226">
        <v>661.2</v>
      </c>
      <c r="K307" s="225">
        <f>ROUND(E307*J307,2)</f>
        <v>14480.28</v>
      </c>
      <c r="L307" s="225">
        <v>15</v>
      </c>
      <c r="M307" s="225">
        <f>G307*(1+L307/100)</f>
        <v>0</v>
      </c>
      <c r="N307" s="225">
        <v>5.3499999999999997E-3</v>
      </c>
      <c r="O307" s="225">
        <f>ROUND(E307*N307,2)</f>
        <v>0.12</v>
      </c>
      <c r="P307" s="225">
        <v>0</v>
      </c>
      <c r="Q307" s="225">
        <f>ROUND(E307*P307,2)</f>
        <v>0</v>
      </c>
      <c r="R307" s="225"/>
      <c r="S307" s="225" t="s">
        <v>156</v>
      </c>
      <c r="T307" s="225" t="s">
        <v>132</v>
      </c>
      <c r="U307" s="225">
        <v>1.288</v>
      </c>
      <c r="V307" s="225">
        <f>ROUND(E307*U307,2)</f>
        <v>28.21</v>
      </c>
      <c r="W307" s="225"/>
      <c r="X307" s="225" t="s">
        <v>157</v>
      </c>
      <c r="Y307" s="206"/>
      <c r="Z307" s="206"/>
      <c r="AA307" s="206"/>
      <c r="AB307" s="206"/>
      <c r="AC307" s="206"/>
      <c r="AD307" s="206"/>
      <c r="AE307" s="206"/>
      <c r="AF307" s="206"/>
      <c r="AG307" s="206" t="s">
        <v>158</v>
      </c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outlineLevel="1" x14ac:dyDescent="0.25">
      <c r="A308" s="223"/>
      <c r="B308" s="224"/>
      <c r="C308" s="261" t="s">
        <v>211</v>
      </c>
      <c r="D308" s="257"/>
      <c r="E308" s="258">
        <v>21</v>
      </c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06"/>
      <c r="Z308" s="206"/>
      <c r="AA308" s="206"/>
      <c r="AB308" s="206"/>
      <c r="AC308" s="206"/>
      <c r="AD308" s="206"/>
      <c r="AE308" s="206"/>
      <c r="AF308" s="206"/>
      <c r="AG308" s="206" t="s">
        <v>163</v>
      </c>
      <c r="AH308" s="206">
        <v>0</v>
      </c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outlineLevel="1" x14ac:dyDescent="0.25">
      <c r="A309" s="223"/>
      <c r="B309" s="224"/>
      <c r="C309" s="261" t="s">
        <v>197</v>
      </c>
      <c r="D309" s="257"/>
      <c r="E309" s="258">
        <v>-1.2</v>
      </c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06"/>
      <c r="Z309" s="206"/>
      <c r="AA309" s="206"/>
      <c r="AB309" s="206"/>
      <c r="AC309" s="206"/>
      <c r="AD309" s="206"/>
      <c r="AE309" s="206"/>
      <c r="AF309" s="206"/>
      <c r="AG309" s="206" t="s">
        <v>163</v>
      </c>
      <c r="AH309" s="206">
        <v>0</v>
      </c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outlineLevel="1" x14ac:dyDescent="0.25">
      <c r="A310" s="223"/>
      <c r="B310" s="224"/>
      <c r="C310" s="261" t="s">
        <v>212</v>
      </c>
      <c r="D310" s="257"/>
      <c r="E310" s="258">
        <v>2.1</v>
      </c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06"/>
      <c r="Z310" s="206"/>
      <c r="AA310" s="206"/>
      <c r="AB310" s="206"/>
      <c r="AC310" s="206"/>
      <c r="AD310" s="206"/>
      <c r="AE310" s="206"/>
      <c r="AF310" s="206"/>
      <c r="AG310" s="206" t="s">
        <v>163</v>
      </c>
      <c r="AH310" s="206">
        <v>0</v>
      </c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spans="1:60" outlineLevel="1" x14ac:dyDescent="0.25">
      <c r="A311" s="234">
        <v>119</v>
      </c>
      <c r="B311" s="235" t="s">
        <v>490</v>
      </c>
      <c r="C311" s="249" t="s">
        <v>491</v>
      </c>
      <c r="D311" s="236" t="s">
        <v>161</v>
      </c>
      <c r="E311" s="237">
        <v>21.9</v>
      </c>
      <c r="F311" s="238"/>
      <c r="G311" s="239">
        <f>ROUND(E311*F311,2)</f>
        <v>0</v>
      </c>
      <c r="H311" s="226">
        <v>9.1999999999999993</v>
      </c>
      <c r="I311" s="225">
        <f>ROUND(E311*H311,2)</f>
        <v>201.48</v>
      </c>
      <c r="J311" s="226">
        <v>0</v>
      </c>
      <c r="K311" s="225">
        <f>ROUND(E311*J311,2)</f>
        <v>0</v>
      </c>
      <c r="L311" s="225">
        <v>15</v>
      </c>
      <c r="M311" s="225">
        <f>G311*(1+L311/100)</f>
        <v>0</v>
      </c>
      <c r="N311" s="225">
        <v>8.9999999999999998E-4</v>
      </c>
      <c r="O311" s="225">
        <f>ROUND(E311*N311,2)</f>
        <v>0.02</v>
      </c>
      <c r="P311" s="225">
        <v>0</v>
      </c>
      <c r="Q311" s="225">
        <f>ROUND(E311*P311,2)</f>
        <v>0</v>
      </c>
      <c r="R311" s="225"/>
      <c r="S311" s="225" t="s">
        <v>156</v>
      </c>
      <c r="T311" s="225" t="s">
        <v>132</v>
      </c>
      <c r="U311" s="225">
        <v>0</v>
      </c>
      <c r="V311" s="225">
        <f>ROUND(E311*U311,2)</f>
        <v>0</v>
      </c>
      <c r="W311" s="225"/>
      <c r="X311" s="225" t="s">
        <v>157</v>
      </c>
      <c r="Y311" s="206"/>
      <c r="Z311" s="206"/>
      <c r="AA311" s="206"/>
      <c r="AB311" s="206"/>
      <c r="AC311" s="206"/>
      <c r="AD311" s="206"/>
      <c r="AE311" s="206"/>
      <c r="AF311" s="206"/>
      <c r="AG311" s="206" t="s">
        <v>158</v>
      </c>
      <c r="AH311" s="206"/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outlineLevel="1" x14ac:dyDescent="0.25">
      <c r="A312" s="223"/>
      <c r="B312" s="224"/>
      <c r="C312" s="261" t="s">
        <v>211</v>
      </c>
      <c r="D312" s="257"/>
      <c r="E312" s="258">
        <v>21</v>
      </c>
      <c r="F312" s="225"/>
      <c r="G312" s="225"/>
      <c r="H312" s="225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25"/>
      <c r="Y312" s="206"/>
      <c r="Z312" s="206"/>
      <c r="AA312" s="206"/>
      <c r="AB312" s="206"/>
      <c r="AC312" s="206"/>
      <c r="AD312" s="206"/>
      <c r="AE312" s="206"/>
      <c r="AF312" s="206"/>
      <c r="AG312" s="206" t="s">
        <v>163</v>
      </c>
      <c r="AH312" s="206">
        <v>0</v>
      </c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</row>
    <row r="313" spans="1:60" outlineLevel="1" x14ac:dyDescent="0.25">
      <c r="A313" s="223"/>
      <c r="B313" s="224"/>
      <c r="C313" s="261" t="s">
        <v>197</v>
      </c>
      <c r="D313" s="257"/>
      <c r="E313" s="258">
        <v>-1.2</v>
      </c>
      <c r="F313" s="225"/>
      <c r="G313" s="225"/>
      <c r="H313" s="225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06"/>
      <c r="Z313" s="206"/>
      <c r="AA313" s="206"/>
      <c r="AB313" s="206"/>
      <c r="AC313" s="206"/>
      <c r="AD313" s="206"/>
      <c r="AE313" s="206"/>
      <c r="AF313" s="206"/>
      <c r="AG313" s="206" t="s">
        <v>163</v>
      </c>
      <c r="AH313" s="206">
        <v>0</v>
      </c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outlineLevel="1" x14ac:dyDescent="0.25">
      <c r="A314" s="223"/>
      <c r="B314" s="224"/>
      <c r="C314" s="261" t="s">
        <v>212</v>
      </c>
      <c r="D314" s="257"/>
      <c r="E314" s="258">
        <v>2.1</v>
      </c>
      <c r="F314" s="225"/>
      <c r="G314" s="225"/>
      <c r="H314" s="225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25"/>
      <c r="Y314" s="206"/>
      <c r="Z314" s="206"/>
      <c r="AA314" s="206"/>
      <c r="AB314" s="206"/>
      <c r="AC314" s="206"/>
      <c r="AD314" s="206"/>
      <c r="AE314" s="206"/>
      <c r="AF314" s="206"/>
      <c r="AG314" s="206" t="s">
        <v>163</v>
      </c>
      <c r="AH314" s="206">
        <v>0</v>
      </c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</row>
    <row r="315" spans="1:60" outlineLevel="1" x14ac:dyDescent="0.25">
      <c r="A315" s="234">
        <v>120</v>
      </c>
      <c r="B315" s="235" t="s">
        <v>492</v>
      </c>
      <c r="C315" s="249" t="s">
        <v>493</v>
      </c>
      <c r="D315" s="236" t="s">
        <v>219</v>
      </c>
      <c r="E315" s="237">
        <v>9.3000000000000007</v>
      </c>
      <c r="F315" s="238"/>
      <c r="G315" s="239">
        <f>ROUND(E315*F315,2)</f>
        <v>0</v>
      </c>
      <c r="H315" s="226">
        <v>0</v>
      </c>
      <c r="I315" s="225">
        <f>ROUND(E315*H315,2)</f>
        <v>0</v>
      </c>
      <c r="J315" s="226">
        <v>60.5</v>
      </c>
      <c r="K315" s="225">
        <f>ROUND(E315*J315,2)</f>
        <v>562.65</v>
      </c>
      <c r="L315" s="225">
        <v>15</v>
      </c>
      <c r="M315" s="225">
        <f>G315*(1+L315/100)</f>
        <v>0</v>
      </c>
      <c r="N315" s="225">
        <v>0</v>
      </c>
      <c r="O315" s="225">
        <f>ROUND(E315*N315,2)</f>
        <v>0</v>
      </c>
      <c r="P315" s="225">
        <v>0</v>
      </c>
      <c r="Q315" s="225">
        <f>ROUND(E315*P315,2)</f>
        <v>0</v>
      </c>
      <c r="R315" s="225"/>
      <c r="S315" s="225" t="s">
        <v>156</v>
      </c>
      <c r="T315" s="225" t="s">
        <v>132</v>
      </c>
      <c r="U315" s="225">
        <v>0.12</v>
      </c>
      <c r="V315" s="225">
        <f>ROUND(E315*U315,2)</f>
        <v>1.1200000000000001</v>
      </c>
      <c r="W315" s="225"/>
      <c r="X315" s="225" t="s">
        <v>157</v>
      </c>
      <c r="Y315" s="206"/>
      <c r="Z315" s="206"/>
      <c r="AA315" s="206"/>
      <c r="AB315" s="206"/>
      <c r="AC315" s="206"/>
      <c r="AD315" s="206"/>
      <c r="AE315" s="206"/>
      <c r="AF315" s="206"/>
      <c r="AG315" s="206" t="s">
        <v>158</v>
      </c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outlineLevel="1" x14ac:dyDescent="0.25">
      <c r="A316" s="223"/>
      <c r="B316" s="224"/>
      <c r="C316" s="261" t="s">
        <v>494</v>
      </c>
      <c r="D316" s="257"/>
      <c r="E316" s="258">
        <v>3</v>
      </c>
      <c r="F316" s="225"/>
      <c r="G316" s="225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25"/>
      <c r="Y316" s="206"/>
      <c r="Z316" s="206"/>
      <c r="AA316" s="206"/>
      <c r="AB316" s="206"/>
      <c r="AC316" s="206"/>
      <c r="AD316" s="206"/>
      <c r="AE316" s="206"/>
      <c r="AF316" s="206"/>
      <c r="AG316" s="206" t="s">
        <v>163</v>
      </c>
      <c r="AH316" s="206">
        <v>0</v>
      </c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</row>
    <row r="317" spans="1:60" outlineLevel="1" x14ac:dyDescent="0.25">
      <c r="A317" s="223"/>
      <c r="B317" s="224"/>
      <c r="C317" s="261" t="s">
        <v>495</v>
      </c>
      <c r="D317" s="257"/>
      <c r="E317" s="258">
        <v>6.3</v>
      </c>
      <c r="F317" s="225"/>
      <c r="G317" s="225"/>
      <c r="H317" s="225"/>
      <c r="I317" s="225"/>
      <c r="J317" s="225"/>
      <c r="K317" s="225"/>
      <c r="L317" s="225"/>
      <c r="M317" s="225"/>
      <c r="N317" s="225"/>
      <c r="O317" s="225"/>
      <c r="P317" s="225"/>
      <c r="Q317" s="225"/>
      <c r="R317" s="225"/>
      <c r="S317" s="225"/>
      <c r="T317" s="225"/>
      <c r="U317" s="225"/>
      <c r="V317" s="225"/>
      <c r="W317" s="225"/>
      <c r="X317" s="225"/>
      <c r="Y317" s="206"/>
      <c r="Z317" s="206"/>
      <c r="AA317" s="206"/>
      <c r="AB317" s="206"/>
      <c r="AC317" s="206"/>
      <c r="AD317" s="206"/>
      <c r="AE317" s="206"/>
      <c r="AF317" s="206"/>
      <c r="AG317" s="206" t="s">
        <v>163</v>
      </c>
      <c r="AH317" s="206">
        <v>0</v>
      </c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spans="1:60" outlineLevel="1" x14ac:dyDescent="0.25">
      <c r="A318" s="234">
        <v>121</v>
      </c>
      <c r="B318" s="235" t="s">
        <v>496</v>
      </c>
      <c r="C318" s="249" t="s">
        <v>497</v>
      </c>
      <c r="D318" s="236" t="s">
        <v>219</v>
      </c>
      <c r="E318" s="237">
        <v>2.4</v>
      </c>
      <c r="F318" s="238"/>
      <c r="G318" s="239">
        <f>ROUND(E318*F318,2)</f>
        <v>0</v>
      </c>
      <c r="H318" s="226">
        <v>39.03</v>
      </c>
      <c r="I318" s="225">
        <f>ROUND(E318*H318,2)</f>
        <v>93.67</v>
      </c>
      <c r="J318" s="226">
        <v>201.47</v>
      </c>
      <c r="K318" s="225">
        <f>ROUND(E318*J318,2)</f>
        <v>483.53</v>
      </c>
      <c r="L318" s="225">
        <v>15</v>
      </c>
      <c r="M318" s="225">
        <f>G318*(1+L318/100)</f>
        <v>0</v>
      </c>
      <c r="N318" s="225">
        <v>1.5100000000000001E-3</v>
      </c>
      <c r="O318" s="225">
        <f>ROUND(E318*N318,2)</f>
        <v>0</v>
      </c>
      <c r="P318" s="225">
        <v>0</v>
      </c>
      <c r="Q318" s="225">
        <f>ROUND(E318*P318,2)</f>
        <v>0</v>
      </c>
      <c r="R318" s="225"/>
      <c r="S318" s="225" t="s">
        <v>156</v>
      </c>
      <c r="T318" s="225" t="s">
        <v>156</v>
      </c>
      <c r="U318" s="225">
        <v>0.4</v>
      </c>
      <c r="V318" s="225">
        <f>ROUND(E318*U318,2)</f>
        <v>0.96</v>
      </c>
      <c r="W318" s="225"/>
      <c r="X318" s="225" t="s">
        <v>157</v>
      </c>
      <c r="Y318" s="206"/>
      <c r="Z318" s="206"/>
      <c r="AA318" s="206"/>
      <c r="AB318" s="206"/>
      <c r="AC318" s="206"/>
      <c r="AD318" s="206"/>
      <c r="AE318" s="206"/>
      <c r="AF318" s="206"/>
      <c r="AG318" s="206" t="s">
        <v>158</v>
      </c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outlineLevel="1" x14ac:dyDescent="0.25">
      <c r="A319" s="223"/>
      <c r="B319" s="224"/>
      <c r="C319" s="261" t="s">
        <v>498</v>
      </c>
      <c r="D319" s="257"/>
      <c r="E319" s="258">
        <v>2.4</v>
      </c>
      <c r="F319" s="225"/>
      <c r="G319" s="225"/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25"/>
      <c r="Y319" s="206"/>
      <c r="Z319" s="206"/>
      <c r="AA319" s="206"/>
      <c r="AB319" s="206"/>
      <c r="AC319" s="206"/>
      <c r="AD319" s="206"/>
      <c r="AE319" s="206"/>
      <c r="AF319" s="206"/>
      <c r="AG319" s="206" t="s">
        <v>163</v>
      </c>
      <c r="AH319" s="206">
        <v>0</v>
      </c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outlineLevel="1" x14ac:dyDescent="0.25">
      <c r="A320" s="234">
        <v>122</v>
      </c>
      <c r="B320" s="235" t="s">
        <v>499</v>
      </c>
      <c r="C320" s="249" t="s">
        <v>500</v>
      </c>
      <c r="D320" s="236" t="s">
        <v>219</v>
      </c>
      <c r="E320" s="237">
        <v>13.5</v>
      </c>
      <c r="F320" s="238"/>
      <c r="G320" s="239">
        <f>ROUND(E320*F320,2)</f>
        <v>0</v>
      </c>
      <c r="H320" s="226">
        <v>0</v>
      </c>
      <c r="I320" s="225">
        <f>ROUND(E320*H320,2)</f>
        <v>0</v>
      </c>
      <c r="J320" s="226">
        <v>57.1</v>
      </c>
      <c r="K320" s="225">
        <f>ROUND(E320*J320,2)</f>
        <v>770.85</v>
      </c>
      <c r="L320" s="225">
        <v>15</v>
      </c>
      <c r="M320" s="225">
        <f>G320*(1+L320/100)</f>
        <v>0</v>
      </c>
      <c r="N320" s="225">
        <v>4.0000000000000003E-5</v>
      </c>
      <c r="O320" s="225">
        <f>ROUND(E320*N320,2)</f>
        <v>0</v>
      </c>
      <c r="P320" s="225">
        <v>0</v>
      </c>
      <c r="Q320" s="225">
        <f>ROUND(E320*P320,2)</f>
        <v>0</v>
      </c>
      <c r="R320" s="225"/>
      <c r="S320" s="225" t="s">
        <v>131</v>
      </c>
      <c r="T320" s="225" t="s">
        <v>156</v>
      </c>
      <c r="U320" s="225">
        <v>7.0000000000000007E-2</v>
      </c>
      <c r="V320" s="225">
        <f>ROUND(E320*U320,2)</f>
        <v>0.95</v>
      </c>
      <c r="W320" s="225"/>
      <c r="X320" s="225" t="s">
        <v>157</v>
      </c>
      <c r="Y320" s="206"/>
      <c r="Z320" s="206"/>
      <c r="AA320" s="206"/>
      <c r="AB320" s="206"/>
      <c r="AC320" s="206"/>
      <c r="AD320" s="206"/>
      <c r="AE320" s="206"/>
      <c r="AF320" s="206"/>
      <c r="AG320" s="206" t="s">
        <v>158</v>
      </c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outlineLevel="1" x14ac:dyDescent="0.25">
      <c r="A321" s="223"/>
      <c r="B321" s="224"/>
      <c r="C321" s="261" t="s">
        <v>501</v>
      </c>
      <c r="D321" s="257"/>
      <c r="E321" s="258">
        <v>13.5</v>
      </c>
      <c r="F321" s="225"/>
      <c r="G321" s="225"/>
      <c r="H321" s="225"/>
      <c r="I321" s="225"/>
      <c r="J321" s="225"/>
      <c r="K321" s="225"/>
      <c r="L321" s="225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25"/>
      <c r="Y321" s="206"/>
      <c r="Z321" s="206"/>
      <c r="AA321" s="206"/>
      <c r="AB321" s="206"/>
      <c r="AC321" s="206"/>
      <c r="AD321" s="206"/>
      <c r="AE321" s="206"/>
      <c r="AF321" s="206"/>
      <c r="AG321" s="206" t="s">
        <v>163</v>
      </c>
      <c r="AH321" s="206">
        <v>0</v>
      </c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</row>
    <row r="322" spans="1:60" outlineLevel="1" x14ac:dyDescent="0.25">
      <c r="A322" s="234">
        <v>123</v>
      </c>
      <c r="B322" s="235" t="s">
        <v>502</v>
      </c>
      <c r="C322" s="249" t="s">
        <v>503</v>
      </c>
      <c r="D322" s="236" t="s">
        <v>161</v>
      </c>
      <c r="E322" s="237">
        <v>23.751000000000001</v>
      </c>
      <c r="F322" s="238"/>
      <c r="G322" s="239">
        <f>ROUND(E322*F322,2)</f>
        <v>0</v>
      </c>
      <c r="H322" s="226">
        <v>400</v>
      </c>
      <c r="I322" s="225">
        <f>ROUND(E322*H322,2)</f>
        <v>9500.4</v>
      </c>
      <c r="J322" s="226">
        <v>0</v>
      </c>
      <c r="K322" s="225">
        <f>ROUND(E322*J322,2)</f>
        <v>0</v>
      </c>
      <c r="L322" s="225">
        <v>15</v>
      </c>
      <c r="M322" s="225">
        <f>G322*(1+L322/100)</f>
        <v>0</v>
      </c>
      <c r="N322" s="225">
        <v>0</v>
      </c>
      <c r="O322" s="225">
        <f>ROUND(E322*N322,2)</f>
        <v>0</v>
      </c>
      <c r="P322" s="225">
        <v>0</v>
      </c>
      <c r="Q322" s="225">
        <f>ROUND(E322*P322,2)</f>
        <v>0</v>
      </c>
      <c r="R322" s="225"/>
      <c r="S322" s="225" t="s">
        <v>131</v>
      </c>
      <c r="T322" s="225" t="s">
        <v>132</v>
      </c>
      <c r="U322" s="225">
        <v>0</v>
      </c>
      <c r="V322" s="225">
        <f>ROUND(E322*U322,2)</f>
        <v>0</v>
      </c>
      <c r="W322" s="225"/>
      <c r="X322" s="225" t="s">
        <v>242</v>
      </c>
      <c r="Y322" s="206"/>
      <c r="Z322" s="206"/>
      <c r="AA322" s="206"/>
      <c r="AB322" s="206"/>
      <c r="AC322" s="206"/>
      <c r="AD322" s="206"/>
      <c r="AE322" s="206"/>
      <c r="AF322" s="206"/>
      <c r="AG322" s="206" t="s">
        <v>351</v>
      </c>
      <c r="AH322" s="206"/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outlineLevel="1" x14ac:dyDescent="0.25">
      <c r="A323" s="223"/>
      <c r="B323" s="224"/>
      <c r="C323" s="262" t="s">
        <v>448</v>
      </c>
      <c r="D323" s="259"/>
      <c r="E323" s="260"/>
      <c r="F323" s="225"/>
      <c r="G323" s="225"/>
      <c r="H323" s="22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225"/>
      <c r="T323" s="225"/>
      <c r="U323" s="225"/>
      <c r="V323" s="225"/>
      <c r="W323" s="225"/>
      <c r="X323" s="225"/>
      <c r="Y323" s="206"/>
      <c r="Z323" s="206"/>
      <c r="AA323" s="206"/>
      <c r="AB323" s="206"/>
      <c r="AC323" s="206"/>
      <c r="AD323" s="206"/>
      <c r="AE323" s="206"/>
      <c r="AF323" s="206"/>
      <c r="AG323" s="206" t="s">
        <v>163</v>
      </c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outlineLevel="1" x14ac:dyDescent="0.25">
      <c r="A324" s="223"/>
      <c r="B324" s="224"/>
      <c r="C324" s="263" t="s">
        <v>504</v>
      </c>
      <c r="D324" s="259"/>
      <c r="E324" s="260">
        <v>21</v>
      </c>
      <c r="F324" s="225"/>
      <c r="G324" s="225"/>
      <c r="H324" s="225"/>
      <c r="I324" s="225"/>
      <c r="J324" s="225"/>
      <c r="K324" s="225"/>
      <c r="L324" s="225"/>
      <c r="M324" s="225"/>
      <c r="N324" s="225"/>
      <c r="O324" s="225"/>
      <c r="P324" s="225"/>
      <c r="Q324" s="225"/>
      <c r="R324" s="225"/>
      <c r="S324" s="225"/>
      <c r="T324" s="225"/>
      <c r="U324" s="225"/>
      <c r="V324" s="225"/>
      <c r="W324" s="225"/>
      <c r="X324" s="225"/>
      <c r="Y324" s="206"/>
      <c r="Z324" s="206"/>
      <c r="AA324" s="206"/>
      <c r="AB324" s="206"/>
      <c r="AC324" s="206"/>
      <c r="AD324" s="206"/>
      <c r="AE324" s="206"/>
      <c r="AF324" s="206"/>
      <c r="AG324" s="206" t="s">
        <v>163</v>
      </c>
      <c r="AH324" s="206">
        <v>2</v>
      </c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spans="1:60" outlineLevel="1" x14ac:dyDescent="0.25">
      <c r="A325" s="223"/>
      <c r="B325" s="224"/>
      <c r="C325" s="263" t="s">
        <v>505</v>
      </c>
      <c r="D325" s="259"/>
      <c r="E325" s="260">
        <v>-0.48</v>
      </c>
      <c r="F325" s="225"/>
      <c r="G325" s="225"/>
      <c r="H325" s="225"/>
      <c r="I325" s="225"/>
      <c r="J325" s="225"/>
      <c r="K325" s="225"/>
      <c r="L325" s="225"/>
      <c r="M325" s="225"/>
      <c r="N325" s="225"/>
      <c r="O325" s="225"/>
      <c r="P325" s="225"/>
      <c r="Q325" s="225"/>
      <c r="R325" s="225"/>
      <c r="S325" s="225"/>
      <c r="T325" s="225"/>
      <c r="U325" s="225"/>
      <c r="V325" s="225"/>
      <c r="W325" s="225"/>
      <c r="X325" s="225"/>
      <c r="Y325" s="206"/>
      <c r="Z325" s="206"/>
      <c r="AA325" s="206"/>
      <c r="AB325" s="206"/>
      <c r="AC325" s="206"/>
      <c r="AD325" s="206"/>
      <c r="AE325" s="206"/>
      <c r="AF325" s="206"/>
      <c r="AG325" s="206" t="s">
        <v>163</v>
      </c>
      <c r="AH325" s="206">
        <v>2</v>
      </c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spans="1:60" outlineLevel="1" x14ac:dyDescent="0.25">
      <c r="A326" s="223"/>
      <c r="B326" s="224"/>
      <c r="C326" s="263" t="s">
        <v>506</v>
      </c>
      <c r="D326" s="259"/>
      <c r="E326" s="260">
        <v>2.1</v>
      </c>
      <c r="F326" s="225"/>
      <c r="G326" s="225"/>
      <c r="H326" s="225"/>
      <c r="I326" s="225"/>
      <c r="J326" s="225"/>
      <c r="K326" s="225"/>
      <c r="L326" s="225"/>
      <c r="M326" s="225"/>
      <c r="N326" s="225"/>
      <c r="O326" s="225"/>
      <c r="P326" s="225"/>
      <c r="Q326" s="225"/>
      <c r="R326" s="225"/>
      <c r="S326" s="225"/>
      <c r="T326" s="225"/>
      <c r="U326" s="225"/>
      <c r="V326" s="225"/>
      <c r="W326" s="225"/>
      <c r="X326" s="225"/>
      <c r="Y326" s="206"/>
      <c r="Z326" s="206"/>
      <c r="AA326" s="206"/>
      <c r="AB326" s="206"/>
      <c r="AC326" s="206"/>
      <c r="AD326" s="206"/>
      <c r="AE326" s="206"/>
      <c r="AF326" s="206"/>
      <c r="AG326" s="206" t="s">
        <v>163</v>
      </c>
      <c r="AH326" s="206">
        <v>2</v>
      </c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outlineLevel="1" x14ac:dyDescent="0.25">
      <c r="A327" s="223"/>
      <c r="B327" s="224"/>
      <c r="C327" s="262" t="s">
        <v>452</v>
      </c>
      <c r="D327" s="259"/>
      <c r="E327" s="260"/>
      <c r="F327" s="225"/>
      <c r="G327" s="225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25"/>
      <c r="Y327" s="206"/>
      <c r="Z327" s="206"/>
      <c r="AA327" s="206"/>
      <c r="AB327" s="206"/>
      <c r="AC327" s="206"/>
      <c r="AD327" s="206"/>
      <c r="AE327" s="206"/>
      <c r="AF327" s="206"/>
      <c r="AG327" s="206" t="s">
        <v>163</v>
      </c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outlineLevel="1" x14ac:dyDescent="0.25">
      <c r="A328" s="223"/>
      <c r="B328" s="224"/>
      <c r="C328" s="261" t="s">
        <v>507</v>
      </c>
      <c r="D328" s="257"/>
      <c r="E328" s="258">
        <v>23.751000000000001</v>
      </c>
      <c r="F328" s="225"/>
      <c r="G328" s="225"/>
      <c r="H328" s="225"/>
      <c r="I328" s="225"/>
      <c r="J328" s="225"/>
      <c r="K328" s="225"/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25"/>
      <c r="Y328" s="206"/>
      <c r="Z328" s="206"/>
      <c r="AA328" s="206"/>
      <c r="AB328" s="206"/>
      <c r="AC328" s="206"/>
      <c r="AD328" s="206"/>
      <c r="AE328" s="206"/>
      <c r="AF328" s="206"/>
      <c r="AG328" s="206" t="s">
        <v>163</v>
      </c>
      <c r="AH328" s="206">
        <v>0</v>
      </c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outlineLevel="1" x14ac:dyDescent="0.25">
      <c r="A329" s="240">
        <v>124</v>
      </c>
      <c r="B329" s="241" t="s">
        <v>508</v>
      </c>
      <c r="C329" s="248" t="s">
        <v>509</v>
      </c>
      <c r="D329" s="242" t="s">
        <v>219</v>
      </c>
      <c r="E329" s="243">
        <v>7</v>
      </c>
      <c r="F329" s="244"/>
      <c r="G329" s="245">
        <f>ROUND(E329*F329,2)</f>
        <v>0</v>
      </c>
      <c r="H329" s="226">
        <v>87</v>
      </c>
      <c r="I329" s="225">
        <f>ROUND(E329*H329,2)</f>
        <v>609</v>
      </c>
      <c r="J329" s="226">
        <v>0</v>
      </c>
      <c r="K329" s="225">
        <f>ROUND(E329*J329,2)</f>
        <v>0</v>
      </c>
      <c r="L329" s="225">
        <v>15</v>
      </c>
      <c r="M329" s="225">
        <f>G329*(1+L329/100)</f>
        <v>0</v>
      </c>
      <c r="N329" s="225">
        <v>2.2000000000000001E-4</v>
      </c>
      <c r="O329" s="225">
        <f>ROUND(E329*N329,2)</f>
        <v>0</v>
      </c>
      <c r="P329" s="225">
        <v>0</v>
      </c>
      <c r="Q329" s="225">
        <f>ROUND(E329*P329,2)</f>
        <v>0</v>
      </c>
      <c r="R329" s="225"/>
      <c r="S329" s="225" t="s">
        <v>131</v>
      </c>
      <c r="T329" s="225" t="s">
        <v>132</v>
      </c>
      <c r="U329" s="225">
        <v>0</v>
      </c>
      <c r="V329" s="225">
        <f>ROUND(E329*U329,2)</f>
        <v>0</v>
      </c>
      <c r="W329" s="225"/>
      <c r="X329" s="225" t="s">
        <v>242</v>
      </c>
      <c r="Y329" s="206"/>
      <c r="Z329" s="206"/>
      <c r="AA329" s="206"/>
      <c r="AB329" s="206"/>
      <c r="AC329" s="206"/>
      <c r="AD329" s="206"/>
      <c r="AE329" s="206"/>
      <c r="AF329" s="206"/>
      <c r="AG329" s="206" t="s">
        <v>351</v>
      </c>
      <c r="AH329" s="206"/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outlineLevel="1" x14ac:dyDescent="0.25">
      <c r="A330" s="240">
        <v>125</v>
      </c>
      <c r="B330" s="241" t="s">
        <v>510</v>
      </c>
      <c r="C330" s="248" t="s">
        <v>511</v>
      </c>
      <c r="D330" s="242" t="s">
        <v>0</v>
      </c>
      <c r="E330" s="243">
        <v>318.26459999999997</v>
      </c>
      <c r="F330" s="244"/>
      <c r="G330" s="245">
        <f>ROUND(E330*F330,2)</f>
        <v>0</v>
      </c>
      <c r="H330" s="226">
        <v>0</v>
      </c>
      <c r="I330" s="225">
        <f>ROUND(E330*H330,2)</f>
        <v>0</v>
      </c>
      <c r="J330" s="226">
        <v>3.65</v>
      </c>
      <c r="K330" s="225">
        <f>ROUND(E330*J330,2)</f>
        <v>1161.67</v>
      </c>
      <c r="L330" s="225">
        <v>15</v>
      </c>
      <c r="M330" s="225">
        <f>G330*(1+L330/100)</f>
        <v>0</v>
      </c>
      <c r="N330" s="225">
        <v>0</v>
      </c>
      <c r="O330" s="225">
        <f>ROUND(E330*N330,2)</f>
        <v>0</v>
      </c>
      <c r="P330" s="225">
        <v>0</v>
      </c>
      <c r="Q330" s="225">
        <f>ROUND(E330*P330,2)</f>
        <v>0</v>
      </c>
      <c r="R330" s="225"/>
      <c r="S330" s="225" t="s">
        <v>156</v>
      </c>
      <c r="T330" s="225" t="s">
        <v>132</v>
      </c>
      <c r="U330" s="225">
        <v>0</v>
      </c>
      <c r="V330" s="225">
        <f>ROUND(E330*U330,2)</f>
        <v>0</v>
      </c>
      <c r="W330" s="225"/>
      <c r="X330" s="225" t="s">
        <v>249</v>
      </c>
      <c r="Y330" s="206"/>
      <c r="Z330" s="206"/>
      <c r="AA330" s="206"/>
      <c r="AB330" s="206"/>
      <c r="AC330" s="206"/>
      <c r="AD330" s="206"/>
      <c r="AE330" s="206"/>
      <c r="AF330" s="206"/>
      <c r="AG330" s="206" t="s">
        <v>250</v>
      </c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x14ac:dyDescent="0.25">
      <c r="A331" s="228" t="s">
        <v>126</v>
      </c>
      <c r="B331" s="229" t="s">
        <v>88</v>
      </c>
      <c r="C331" s="247" t="s">
        <v>89</v>
      </c>
      <c r="D331" s="230"/>
      <c r="E331" s="231"/>
      <c r="F331" s="232"/>
      <c r="G331" s="233">
        <f>SUMIF(AG332:AG345,"&lt;&gt;NOR",G332:G345)</f>
        <v>0</v>
      </c>
      <c r="H331" s="227"/>
      <c r="I331" s="227">
        <f>SUM(I332:I345)</f>
        <v>758.78</v>
      </c>
      <c r="J331" s="227"/>
      <c r="K331" s="227">
        <f>SUM(K332:K345)</f>
        <v>2933.3</v>
      </c>
      <c r="L331" s="227"/>
      <c r="M331" s="227">
        <f>SUM(M332:M345)</f>
        <v>0</v>
      </c>
      <c r="N331" s="227"/>
      <c r="O331" s="227">
        <f>SUM(O332:O345)</f>
        <v>0</v>
      </c>
      <c r="P331" s="227"/>
      <c r="Q331" s="227">
        <f>SUM(Q332:Q345)</f>
        <v>0</v>
      </c>
      <c r="R331" s="227"/>
      <c r="S331" s="227"/>
      <c r="T331" s="227"/>
      <c r="U331" s="227"/>
      <c r="V331" s="227">
        <f>SUM(V332:V345)</f>
        <v>5.33</v>
      </c>
      <c r="W331" s="227"/>
      <c r="X331" s="227"/>
      <c r="AG331" t="s">
        <v>127</v>
      </c>
    </row>
    <row r="332" spans="1:60" outlineLevel="1" x14ac:dyDescent="0.25">
      <c r="A332" s="234">
        <v>126</v>
      </c>
      <c r="B332" s="235" t="s">
        <v>512</v>
      </c>
      <c r="C332" s="249" t="s">
        <v>513</v>
      </c>
      <c r="D332" s="236" t="s">
        <v>161</v>
      </c>
      <c r="E332" s="237">
        <v>1.44</v>
      </c>
      <c r="F332" s="238"/>
      <c r="G332" s="239">
        <f>ROUND(E332*F332,2)</f>
        <v>0</v>
      </c>
      <c r="H332" s="226">
        <v>72.930000000000007</v>
      </c>
      <c r="I332" s="225">
        <f>ROUND(E332*H332,2)</f>
        <v>105.02</v>
      </c>
      <c r="J332" s="226">
        <v>70.069999999999993</v>
      </c>
      <c r="K332" s="225">
        <f>ROUND(E332*J332,2)</f>
        <v>100.9</v>
      </c>
      <c r="L332" s="225">
        <v>15</v>
      </c>
      <c r="M332" s="225">
        <f>G332*(1+L332/100)</f>
        <v>0</v>
      </c>
      <c r="N332" s="225">
        <v>3.6999999999999999E-4</v>
      </c>
      <c r="O332" s="225">
        <f>ROUND(E332*N332,2)</f>
        <v>0</v>
      </c>
      <c r="P332" s="225">
        <v>0</v>
      </c>
      <c r="Q332" s="225">
        <f>ROUND(E332*P332,2)</f>
        <v>0</v>
      </c>
      <c r="R332" s="225"/>
      <c r="S332" s="225" t="s">
        <v>156</v>
      </c>
      <c r="T332" s="225" t="s">
        <v>156</v>
      </c>
      <c r="U332" s="225">
        <v>0.13900000000000001</v>
      </c>
      <c r="V332" s="225">
        <f>ROUND(E332*U332,2)</f>
        <v>0.2</v>
      </c>
      <c r="W332" s="225"/>
      <c r="X332" s="225" t="s">
        <v>157</v>
      </c>
      <c r="Y332" s="206"/>
      <c r="Z332" s="206"/>
      <c r="AA332" s="206"/>
      <c r="AB332" s="206"/>
      <c r="AC332" s="206"/>
      <c r="AD332" s="206"/>
      <c r="AE332" s="206"/>
      <c r="AF332" s="206"/>
      <c r="AG332" s="206" t="s">
        <v>158</v>
      </c>
      <c r="AH332" s="206"/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outlineLevel="1" x14ac:dyDescent="0.25">
      <c r="A333" s="223"/>
      <c r="B333" s="224"/>
      <c r="C333" s="261" t="s">
        <v>514</v>
      </c>
      <c r="D333" s="257"/>
      <c r="E333" s="258">
        <v>1.44</v>
      </c>
      <c r="F333" s="225"/>
      <c r="G333" s="225"/>
      <c r="H333" s="225"/>
      <c r="I333" s="225"/>
      <c r="J333" s="225"/>
      <c r="K333" s="225"/>
      <c r="L333" s="225"/>
      <c r="M333" s="225"/>
      <c r="N333" s="225"/>
      <c r="O333" s="225"/>
      <c r="P333" s="225"/>
      <c r="Q333" s="225"/>
      <c r="R333" s="225"/>
      <c r="S333" s="225"/>
      <c r="T333" s="225"/>
      <c r="U333" s="225"/>
      <c r="V333" s="225"/>
      <c r="W333" s="225"/>
      <c r="X333" s="225"/>
      <c r="Y333" s="206"/>
      <c r="Z333" s="206"/>
      <c r="AA333" s="206"/>
      <c r="AB333" s="206"/>
      <c r="AC333" s="206"/>
      <c r="AD333" s="206"/>
      <c r="AE333" s="206"/>
      <c r="AF333" s="206"/>
      <c r="AG333" s="206" t="s">
        <v>163</v>
      </c>
      <c r="AH333" s="206">
        <v>0</v>
      </c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</row>
    <row r="334" spans="1:60" outlineLevel="1" x14ac:dyDescent="0.25">
      <c r="A334" s="234">
        <v>127</v>
      </c>
      <c r="B334" s="235" t="s">
        <v>515</v>
      </c>
      <c r="C334" s="249" t="s">
        <v>516</v>
      </c>
      <c r="D334" s="236" t="s">
        <v>219</v>
      </c>
      <c r="E334" s="237">
        <v>8</v>
      </c>
      <c r="F334" s="238"/>
      <c r="G334" s="239">
        <f>ROUND(E334*F334,2)</f>
        <v>0</v>
      </c>
      <c r="H334" s="226">
        <v>15.8</v>
      </c>
      <c r="I334" s="225">
        <f>ROUND(E334*H334,2)</f>
        <v>126.4</v>
      </c>
      <c r="J334" s="226">
        <v>58.8</v>
      </c>
      <c r="K334" s="225">
        <f>ROUND(E334*J334,2)</f>
        <v>470.4</v>
      </c>
      <c r="L334" s="225">
        <v>15</v>
      </c>
      <c r="M334" s="225">
        <f>G334*(1+L334/100)</f>
        <v>0</v>
      </c>
      <c r="N334" s="225">
        <v>9.0000000000000006E-5</v>
      </c>
      <c r="O334" s="225">
        <f>ROUND(E334*N334,2)</f>
        <v>0</v>
      </c>
      <c r="P334" s="225">
        <v>0</v>
      </c>
      <c r="Q334" s="225">
        <f>ROUND(E334*P334,2)</f>
        <v>0</v>
      </c>
      <c r="R334" s="225"/>
      <c r="S334" s="225" t="s">
        <v>156</v>
      </c>
      <c r="T334" s="225" t="s">
        <v>132</v>
      </c>
      <c r="U334" s="225">
        <v>0.11600000000000001</v>
      </c>
      <c r="V334" s="225">
        <f>ROUND(E334*U334,2)</f>
        <v>0.93</v>
      </c>
      <c r="W334" s="225"/>
      <c r="X334" s="225" t="s">
        <v>157</v>
      </c>
      <c r="Y334" s="206"/>
      <c r="Z334" s="206"/>
      <c r="AA334" s="206"/>
      <c r="AB334" s="206"/>
      <c r="AC334" s="206"/>
      <c r="AD334" s="206"/>
      <c r="AE334" s="206"/>
      <c r="AF334" s="206"/>
      <c r="AG334" s="206" t="s">
        <v>158</v>
      </c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outlineLevel="1" x14ac:dyDescent="0.25">
      <c r="A335" s="223"/>
      <c r="B335" s="224"/>
      <c r="C335" s="261" t="s">
        <v>517</v>
      </c>
      <c r="D335" s="257"/>
      <c r="E335" s="258">
        <v>8</v>
      </c>
      <c r="F335" s="225"/>
      <c r="G335" s="225"/>
      <c r="H335" s="225"/>
      <c r="I335" s="225"/>
      <c r="J335" s="225"/>
      <c r="K335" s="225"/>
      <c r="L335" s="225"/>
      <c r="M335" s="225"/>
      <c r="N335" s="225"/>
      <c r="O335" s="225"/>
      <c r="P335" s="225"/>
      <c r="Q335" s="225"/>
      <c r="R335" s="225"/>
      <c r="S335" s="225"/>
      <c r="T335" s="225"/>
      <c r="U335" s="225"/>
      <c r="V335" s="225"/>
      <c r="W335" s="225"/>
      <c r="X335" s="225"/>
      <c r="Y335" s="206"/>
      <c r="Z335" s="206"/>
      <c r="AA335" s="206"/>
      <c r="AB335" s="206"/>
      <c r="AC335" s="206"/>
      <c r="AD335" s="206"/>
      <c r="AE335" s="206"/>
      <c r="AF335" s="206"/>
      <c r="AG335" s="206" t="s">
        <v>163</v>
      </c>
      <c r="AH335" s="206">
        <v>0</v>
      </c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ht="20.399999999999999" outlineLevel="1" x14ac:dyDescent="0.25">
      <c r="A336" s="234">
        <v>128</v>
      </c>
      <c r="B336" s="235" t="s">
        <v>518</v>
      </c>
      <c r="C336" s="249" t="s">
        <v>519</v>
      </c>
      <c r="D336" s="236" t="s">
        <v>161</v>
      </c>
      <c r="E336" s="237">
        <v>2.88</v>
      </c>
      <c r="F336" s="238"/>
      <c r="G336" s="239">
        <f>ROUND(E336*F336,2)</f>
        <v>0</v>
      </c>
      <c r="H336" s="226">
        <v>30.15</v>
      </c>
      <c r="I336" s="225">
        <f>ROUND(E336*H336,2)</f>
        <v>86.83</v>
      </c>
      <c r="J336" s="226">
        <v>175.35</v>
      </c>
      <c r="K336" s="225">
        <f>ROUND(E336*J336,2)</f>
        <v>505.01</v>
      </c>
      <c r="L336" s="225">
        <v>15</v>
      </c>
      <c r="M336" s="225">
        <f>G336*(1+L336/100)</f>
        <v>0</v>
      </c>
      <c r="N336" s="225">
        <v>2.5999999999999998E-4</v>
      </c>
      <c r="O336" s="225">
        <f>ROUND(E336*N336,2)</f>
        <v>0</v>
      </c>
      <c r="P336" s="225">
        <v>0</v>
      </c>
      <c r="Q336" s="225">
        <f>ROUND(E336*P336,2)</f>
        <v>0</v>
      </c>
      <c r="R336" s="225"/>
      <c r="S336" s="225" t="s">
        <v>156</v>
      </c>
      <c r="T336" s="225" t="s">
        <v>156</v>
      </c>
      <c r="U336" s="225">
        <v>0.36899999999999999</v>
      </c>
      <c r="V336" s="225">
        <f>ROUND(E336*U336,2)</f>
        <v>1.06</v>
      </c>
      <c r="W336" s="225"/>
      <c r="X336" s="225" t="s">
        <v>157</v>
      </c>
      <c r="Y336" s="206"/>
      <c r="Z336" s="206"/>
      <c r="AA336" s="206"/>
      <c r="AB336" s="206"/>
      <c r="AC336" s="206"/>
      <c r="AD336" s="206"/>
      <c r="AE336" s="206"/>
      <c r="AF336" s="206"/>
      <c r="AG336" s="206" t="s">
        <v>158</v>
      </c>
      <c r="AH336" s="206"/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spans="1:60" outlineLevel="1" x14ac:dyDescent="0.25">
      <c r="A337" s="223"/>
      <c r="B337" s="224"/>
      <c r="C337" s="261" t="s">
        <v>520</v>
      </c>
      <c r="D337" s="257"/>
      <c r="E337" s="258">
        <v>0.32</v>
      </c>
      <c r="F337" s="225"/>
      <c r="G337" s="225"/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  <c r="R337" s="225"/>
      <c r="S337" s="225"/>
      <c r="T337" s="225"/>
      <c r="U337" s="225"/>
      <c r="V337" s="225"/>
      <c r="W337" s="225"/>
      <c r="X337" s="225"/>
      <c r="Y337" s="206"/>
      <c r="Z337" s="206"/>
      <c r="AA337" s="206"/>
      <c r="AB337" s="206"/>
      <c r="AC337" s="206"/>
      <c r="AD337" s="206"/>
      <c r="AE337" s="206"/>
      <c r="AF337" s="206"/>
      <c r="AG337" s="206" t="s">
        <v>163</v>
      </c>
      <c r="AH337" s="206">
        <v>0</v>
      </c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outlineLevel="1" x14ac:dyDescent="0.25">
      <c r="A338" s="223"/>
      <c r="B338" s="224"/>
      <c r="C338" s="261" t="s">
        <v>521</v>
      </c>
      <c r="D338" s="257"/>
      <c r="E338" s="258">
        <v>0.64</v>
      </c>
      <c r="F338" s="225"/>
      <c r="G338" s="225"/>
      <c r="H338" s="225"/>
      <c r="I338" s="225"/>
      <c r="J338" s="225"/>
      <c r="K338" s="225"/>
      <c r="L338" s="225"/>
      <c r="M338" s="225"/>
      <c r="N338" s="225"/>
      <c r="O338" s="225"/>
      <c r="P338" s="225"/>
      <c r="Q338" s="225"/>
      <c r="R338" s="225"/>
      <c r="S338" s="225"/>
      <c r="T338" s="225"/>
      <c r="U338" s="225"/>
      <c r="V338" s="225"/>
      <c r="W338" s="225"/>
      <c r="X338" s="225"/>
      <c r="Y338" s="206"/>
      <c r="Z338" s="206"/>
      <c r="AA338" s="206"/>
      <c r="AB338" s="206"/>
      <c r="AC338" s="206"/>
      <c r="AD338" s="206"/>
      <c r="AE338" s="206"/>
      <c r="AF338" s="206"/>
      <c r="AG338" s="206" t="s">
        <v>163</v>
      </c>
      <c r="AH338" s="206">
        <v>0</v>
      </c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</row>
    <row r="339" spans="1:60" outlineLevel="1" x14ac:dyDescent="0.25">
      <c r="A339" s="223"/>
      <c r="B339" s="224"/>
      <c r="C339" s="261" t="s">
        <v>173</v>
      </c>
      <c r="D339" s="257"/>
      <c r="E339" s="258">
        <v>1.92</v>
      </c>
      <c r="F339" s="225"/>
      <c r="G339" s="225"/>
      <c r="H339" s="225"/>
      <c r="I339" s="225"/>
      <c r="J339" s="225"/>
      <c r="K339" s="225"/>
      <c r="L339" s="225"/>
      <c r="M339" s="225"/>
      <c r="N339" s="225"/>
      <c r="O339" s="225"/>
      <c r="P339" s="225"/>
      <c r="Q339" s="225"/>
      <c r="R339" s="225"/>
      <c r="S339" s="225"/>
      <c r="T339" s="225"/>
      <c r="U339" s="225"/>
      <c r="V339" s="225"/>
      <c r="W339" s="225"/>
      <c r="X339" s="225"/>
      <c r="Y339" s="206"/>
      <c r="Z339" s="206"/>
      <c r="AA339" s="206"/>
      <c r="AB339" s="206"/>
      <c r="AC339" s="206"/>
      <c r="AD339" s="206"/>
      <c r="AE339" s="206"/>
      <c r="AF339" s="206"/>
      <c r="AG339" s="206" t="s">
        <v>163</v>
      </c>
      <c r="AH339" s="206">
        <v>0</v>
      </c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outlineLevel="1" x14ac:dyDescent="0.25">
      <c r="A340" s="234">
        <v>129</v>
      </c>
      <c r="B340" s="235" t="s">
        <v>522</v>
      </c>
      <c r="C340" s="249" t="s">
        <v>523</v>
      </c>
      <c r="D340" s="236" t="s">
        <v>161</v>
      </c>
      <c r="E340" s="237">
        <v>6.15</v>
      </c>
      <c r="F340" s="238"/>
      <c r="G340" s="239">
        <f>ROUND(E340*F340,2)</f>
        <v>0</v>
      </c>
      <c r="H340" s="226">
        <v>47.69</v>
      </c>
      <c r="I340" s="225">
        <f>ROUND(E340*H340,2)</f>
        <v>293.29000000000002</v>
      </c>
      <c r="J340" s="226">
        <v>195.81</v>
      </c>
      <c r="K340" s="225">
        <f>ROUND(E340*J340,2)</f>
        <v>1204.23</v>
      </c>
      <c r="L340" s="225">
        <v>15</v>
      </c>
      <c r="M340" s="225">
        <f>G340*(1+L340/100)</f>
        <v>0</v>
      </c>
      <c r="N340" s="225">
        <v>3.6000000000000002E-4</v>
      </c>
      <c r="O340" s="225">
        <f>ROUND(E340*N340,2)</f>
        <v>0</v>
      </c>
      <c r="P340" s="225">
        <v>0</v>
      </c>
      <c r="Q340" s="225">
        <f>ROUND(E340*P340,2)</f>
        <v>0</v>
      </c>
      <c r="R340" s="225"/>
      <c r="S340" s="225" t="s">
        <v>131</v>
      </c>
      <c r="T340" s="225" t="s">
        <v>132</v>
      </c>
      <c r="U340" s="225">
        <v>0.41299999999999998</v>
      </c>
      <c r="V340" s="225">
        <f>ROUND(E340*U340,2)</f>
        <v>2.54</v>
      </c>
      <c r="W340" s="225"/>
      <c r="X340" s="225" t="s">
        <v>157</v>
      </c>
      <c r="Y340" s="206"/>
      <c r="Z340" s="206"/>
      <c r="AA340" s="206"/>
      <c r="AB340" s="206"/>
      <c r="AC340" s="206"/>
      <c r="AD340" s="206"/>
      <c r="AE340" s="206"/>
      <c r="AF340" s="206"/>
      <c r="AG340" s="206" t="s">
        <v>158</v>
      </c>
      <c r="AH340" s="206"/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</row>
    <row r="341" spans="1:60" outlineLevel="1" x14ac:dyDescent="0.25">
      <c r="A341" s="223"/>
      <c r="B341" s="224"/>
      <c r="C341" s="261" t="s">
        <v>524</v>
      </c>
      <c r="D341" s="257"/>
      <c r="E341" s="258">
        <v>2.4</v>
      </c>
      <c r="F341" s="225"/>
      <c r="G341" s="225"/>
      <c r="H341" s="225"/>
      <c r="I341" s="225"/>
      <c r="J341" s="225"/>
      <c r="K341" s="225"/>
      <c r="L341" s="225"/>
      <c r="M341" s="225"/>
      <c r="N341" s="225"/>
      <c r="O341" s="225"/>
      <c r="P341" s="225"/>
      <c r="Q341" s="225"/>
      <c r="R341" s="225"/>
      <c r="S341" s="225"/>
      <c r="T341" s="225"/>
      <c r="U341" s="225"/>
      <c r="V341" s="225"/>
      <c r="W341" s="225"/>
      <c r="X341" s="225"/>
      <c r="Y341" s="206"/>
      <c r="Z341" s="206"/>
      <c r="AA341" s="206"/>
      <c r="AB341" s="206"/>
      <c r="AC341" s="206"/>
      <c r="AD341" s="206"/>
      <c r="AE341" s="206"/>
      <c r="AF341" s="206"/>
      <c r="AG341" s="206" t="s">
        <v>163</v>
      </c>
      <c r="AH341" s="206">
        <v>0</v>
      </c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</row>
    <row r="342" spans="1:60" outlineLevel="1" x14ac:dyDescent="0.25">
      <c r="A342" s="223"/>
      <c r="B342" s="224"/>
      <c r="C342" s="261" t="s">
        <v>525</v>
      </c>
      <c r="D342" s="257"/>
      <c r="E342" s="258">
        <v>3.75</v>
      </c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06"/>
      <c r="Z342" s="206"/>
      <c r="AA342" s="206"/>
      <c r="AB342" s="206"/>
      <c r="AC342" s="206"/>
      <c r="AD342" s="206"/>
      <c r="AE342" s="206"/>
      <c r="AF342" s="206"/>
      <c r="AG342" s="206" t="s">
        <v>163</v>
      </c>
      <c r="AH342" s="206">
        <v>0</v>
      </c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ht="20.399999999999999" outlineLevel="1" x14ac:dyDescent="0.25">
      <c r="A343" s="234">
        <v>130</v>
      </c>
      <c r="B343" s="235" t="s">
        <v>526</v>
      </c>
      <c r="C343" s="249" t="s">
        <v>527</v>
      </c>
      <c r="D343" s="236" t="s">
        <v>155</v>
      </c>
      <c r="E343" s="237">
        <v>2</v>
      </c>
      <c r="F343" s="238"/>
      <c r="G343" s="239">
        <f>ROUND(E343*F343,2)</f>
        <v>0</v>
      </c>
      <c r="H343" s="226">
        <v>73.62</v>
      </c>
      <c r="I343" s="225">
        <f>ROUND(E343*H343,2)</f>
        <v>147.24</v>
      </c>
      <c r="J343" s="226">
        <v>326.38</v>
      </c>
      <c r="K343" s="225">
        <f>ROUND(E343*J343,2)</f>
        <v>652.76</v>
      </c>
      <c r="L343" s="225">
        <v>15</v>
      </c>
      <c r="M343" s="225">
        <f>G343*(1+L343/100)</f>
        <v>0</v>
      </c>
      <c r="N343" s="225">
        <v>3.2000000000000003E-4</v>
      </c>
      <c r="O343" s="225">
        <f>ROUND(E343*N343,2)</f>
        <v>0</v>
      </c>
      <c r="P343" s="225">
        <v>0</v>
      </c>
      <c r="Q343" s="225">
        <f>ROUND(E343*P343,2)</f>
        <v>0</v>
      </c>
      <c r="R343" s="225"/>
      <c r="S343" s="225" t="s">
        <v>131</v>
      </c>
      <c r="T343" s="225" t="s">
        <v>132</v>
      </c>
      <c r="U343" s="225">
        <v>0.3</v>
      </c>
      <c r="V343" s="225">
        <f>ROUND(E343*U343,2)</f>
        <v>0.6</v>
      </c>
      <c r="W343" s="225"/>
      <c r="X343" s="225" t="s">
        <v>157</v>
      </c>
      <c r="Y343" s="206"/>
      <c r="Z343" s="206"/>
      <c r="AA343" s="206"/>
      <c r="AB343" s="206"/>
      <c r="AC343" s="206"/>
      <c r="AD343" s="206"/>
      <c r="AE343" s="206"/>
      <c r="AF343" s="206"/>
      <c r="AG343" s="206" t="s">
        <v>158</v>
      </c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outlineLevel="1" x14ac:dyDescent="0.25">
      <c r="A344" s="223"/>
      <c r="B344" s="224"/>
      <c r="C344" s="261" t="s">
        <v>528</v>
      </c>
      <c r="D344" s="257"/>
      <c r="E344" s="258">
        <v>2</v>
      </c>
      <c r="F344" s="225"/>
      <c r="G344" s="225"/>
      <c r="H344" s="225"/>
      <c r="I344" s="225"/>
      <c r="J344" s="225"/>
      <c r="K344" s="225"/>
      <c r="L344" s="225"/>
      <c r="M344" s="225"/>
      <c r="N344" s="225"/>
      <c r="O344" s="225"/>
      <c r="P344" s="225"/>
      <c r="Q344" s="225"/>
      <c r="R344" s="225"/>
      <c r="S344" s="225"/>
      <c r="T344" s="225"/>
      <c r="U344" s="225"/>
      <c r="V344" s="225"/>
      <c r="W344" s="225"/>
      <c r="X344" s="225"/>
      <c r="Y344" s="206"/>
      <c r="Z344" s="206"/>
      <c r="AA344" s="206"/>
      <c r="AB344" s="206"/>
      <c r="AC344" s="206"/>
      <c r="AD344" s="206"/>
      <c r="AE344" s="206"/>
      <c r="AF344" s="206"/>
      <c r="AG344" s="206" t="s">
        <v>163</v>
      </c>
      <c r="AH344" s="206">
        <v>0</v>
      </c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outlineLevel="1" x14ac:dyDescent="0.25">
      <c r="A345" s="223"/>
      <c r="B345" s="224"/>
      <c r="C345" s="261" t="s">
        <v>529</v>
      </c>
      <c r="D345" s="257"/>
      <c r="E345" s="258"/>
      <c r="F345" s="225"/>
      <c r="G345" s="22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  <c r="Y345" s="206"/>
      <c r="Z345" s="206"/>
      <c r="AA345" s="206"/>
      <c r="AB345" s="206"/>
      <c r="AC345" s="206"/>
      <c r="AD345" s="206"/>
      <c r="AE345" s="206"/>
      <c r="AF345" s="206"/>
      <c r="AG345" s="206" t="s">
        <v>163</v>
      </c>
      <c r="AH345" s="206">
        <v>0</v>
      </c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</row>
    <row r="346" spans="1:60" x14ac:dyDescent="0.25">
      <c r="A346" s="228" t="s">
        <v>126</v>
      </c>
      <c r="B346" s="229" t="s">
        <v>90</v>
      </c>
      <c r="C346" s="247" t="s">
        <v>91</v>
      </c>
      <c r="D346" s="230"/>
      <c r="E346" s="231"/>
      <c r="F346" s="232"/>
      <c r="G346" s="233">
        <f>SUMIF(AG347:AG372,"&lt;&gt;NOR",G347:G372)</f>
        <v>0</v>
      </c>
      <c r="H346" s="227"/>
      <c r="I346" s="227">
        <f>SUM(I347:I372)</f>
        <v>1052.3499999999999</v>
      </c>
      <c r="J346" s="227"/>
      <c r="K346" s="227">
        <f>SUM(K347:K372)</f>
        <v>18561.46</v>
      </c>
      <c r="L346" s="227"/>
      <c r="M346" s="227">
        <f>SUM(M347:M372)</f>
        <v>0</v>
      </c>
      <c r="N346" s="227"/>
      <c r="O346" s="227">
        <f>SUM(O347:O372)</f>
        <v>0.04</v>
      </c>
      <c r="P346" s="227"/>
      <c r="Q346" s="227">
        <f>SUM(Q347:Q372)</f>
        <v>0</v>
      </c>
      <c r="R346" s="227"/>
      <c r="S346" s="227"/>
      <c r="T346" s="227"/>
      <c r="U346" s="227"/>
      <c r="V346" s="227">
        <f>SUM(V347:V372)</f>
        <v>34.010000000000005</v>
      </c>
      <c r="W346" s="227"/>
      <c r="X346" s="227"/>
      <c r="AG346" t="s">
        <v>127</v>
      </c>
    </row>
    <row r="347" spans="1:60" outlineLevel="1" x14ac:dyDescent="0.25">
      <c r="A347" s="234">
        <v>131</v>
      </c>
      <c r="B347" s="235" t="s">
        <v>530</v>
      </c>
      <c r="C347" s="249" t="s">
        <v>531</v>
      </c>
      <c r="D347" s="236" t="s">
        <v>161</v>
      </c>
      <c r="E347" s="237">
        <v>170.77</v>
      </c>
      <c r="F347" s="238"/>
      <c r="G347" s="239">
        <f>ROUND(E347*F347,2)</f>
        <v>0</v>
      </c>
      <c r="H347" s="226">
        <v>0.1</v>
      </c>
      <c r="I347" s="225">
        <f>ROUND(E347*H347,2)</f>
        <v>17.079999999999998</v>
      </c>
      <c r="J347" s="226">
        <v>34</v>
      </c>
      <c r="K347" s="225">
        <f>ROUND(E347*J347,2)</f>
        <v>5806.18</v>
      </c>
      <c r="L347" s="225">
        <v>15</v>
      </c>
      <c r="M347" s="225">
        <f>G347*(1+L347/100)</f>
        <v>0</v>
      </c>
      <c r="N347" s="225">
        <v>0</v>
      </c>
      <c r="O347" s="225">
        <f>ROUND(E347*N347,2)</f>
        <v>0</v>
      </c>
      <c r="P347" s="225">
        <v>0</v>
      </c>
      <c r="Q347" s="225">
        <f>ROUND(E347*P347,2)</f>
        <v>0</v>
      </c>
      <c r="R347" s="225"/>
      <c r="S347" s="225" t="s">
        <v>156</v>
      </c>
      <c r="T347" s="225" t="s">
        <v>156</v>
      </c>
      <c r="U347" s="225">
        <v>6.9709999999999994E-2</v>
      </c>
      <c r="V347" s="225">
        <f>ROUND(E347*U347,2)</f>
        <v>11.9</v>
      </c>
      <c r="W347" s="225"/>
      <c r="X347" s="225" t="s">
        <v>157</v>
      </c>
      <c r="Y347" s="206"/>
      <c r="Z347" s="206"/>
      <c r="AA347" s="206"/>
      <c r="AB347" s="206"/>
      <c r="AC347" s="206"/>
      <c r="AD347" s="206"/>
      <c r="AE347" s="206"/>
      <c r="AF347" s="206"/>
      <c r="AG347" s="206" t="s">
        <v>158</v>
      </c>
      <c r="AH347" s="206"/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outlineLevel="1" x14ac:dyDescent="0.25">
      <c r="A348" s="223"/>
      <c r="B348" s="224"/>
      <c r="C348" s="261" t="s">
        <v>532</v>
      </c>
      <c r="D348" s="257"/>
      <c r="E348" s="258"/>
      <c r="F348" s="225"/>
      <c r="G348" s="225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25"/>
      <c r="Y348" s="206"/>
      <c r="Z348" s="206"/>
      <c r="AA348" s="206"/>
      <c r="AB348" s="206"/>
      <c r="AC348" s="206"/>
      <c r="AD348" s="206"/>
      <c r="AE348" s="206"/>
      <c r="AF348" s="206"/>
      <c r="AG348" s="206" t="s">
        <v>163</v>
      </c>
      <c r="AH348" s="206">
        <v>0</v>
      </c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outlineLevel="1" x14ac:dyDescent="0.25">
      <c r="A349" s="223"/>
      <c r="B349" s="224"/>
      <c r="C349" s="261" t="s">
        <v>533</v>
      </c>
      <c r="D349" s="257"/>
      <c r="E349" s="258">
        <v>46.19</v>
      </c>
      <c r="F349" s="225"/>
      <c r="G349" s="225"/>
      <c r="H349" s="225"/>
      <c r="I349" s="225"/>
      <c r="J349" s="225"/>
      <c r="K349" s="225"/>
      <c r="L349" s="225"/>
      <c r="M349" s="225"/>
      <c r="N349" s="225"/>
      <c r="O349" s="225"/>
      <c r="P349" s="225"/>
      <c r="Q349" s="225"/>
      <c r="R349" s="225"/>
      <c r="S349" s="225"/>
      <c r="T349" s="225"/>
      <c r="U349" s="225"/>
      <c r="V349" s="225"/>
      <c r="W349" s="225"/>
      <c r="X349" s="225"/>
      <c r="Y349" s="206"/>
      <c r="Z349" s="206"/>
      <c r="AA349" s="206"/>
      <c r="AB349" s="206"/>
      <c r="AC349" s="206"/>
      <c r="AD349" s="206"/>
      <c r="AE349" s="206"/>
      <c r="AF349" s="206"/>
      <c r="AG349" s="206" t="s">
        <v>163</v>
      </c>
      <c r="AH349" s="206">
        <v>0</v>
      </c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outlineLevel="1" x14ac:dyDescent="0.25">
      <c r="A350" s="223"/>
      <c r="B350" s="224"/>
      <c r="C350" s="261" t="s">
        <v>534</v>
      </c>
      <c r="D350" s="257"/>
      <c r="E350" s="258"/>
      <c r="F350" s="225"/>
      <c r="G350" s="225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225"/>
      <c r="V350" s="225"/>
      <c r="W350" s="225"/>
      <c r="X350" s="225"/>
      <c r="Y350" s="206"/>
      <c r="Z350" s="206"/>
      <c r="AA350" s="206"/>
      <c r="AB350" s="206"/>
      <c r="AC350" s="206"/>
      <c r="AD350" s="206"/>
      <c r="AE350" s="206"/>
      <c r="AF350" s="206"/>
      <c r="AG350" s="206" t="s">
        <v>163</v>
      </c>
      <c r="AH350" s="206">
        <v>0</v>
      </c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outlineLevel="1" x14ac:dyDescent="0.25">
      <c r="A351" s="223"/>
      <c r="B351" s="224"/>
      <c r="C351" s="261" t="s">
        <v>535</v>
      </c>
      <c r="D351" s="257"/>
      <c r="E351" s="258">
        <v>124.58</v>
      </c>
      <c r="F351" s="225"/>
      <c r="G351" s="225"/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  <c r="T351" s="225"/>
      <c r="U351" s="225"/>
      <c r="V351" s="225"/>
      <c r="W351" s="225"/>
      <c r="X351" s="225"/>
      <c r="Y351" s="206"/>
      <c r="Z351" s="206"/>
      <c r="AA351" s="206"/>
      <c r="AB351" s="206"/>
      <c r="AC351" s="206"/>
      <c r="AD351" s="206"/>
      <c r="AE351" s="206"/>
      <c r="AF351" s="206"/>
      <c r="AG351" s="206" t="s">
        <v>163</v>
      </c>
      <c r="AH351" s="206">
        <v>0</v>
      </c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outlineLevel="1" x14ac:dyDescent="0.25">
      <c r="A352" s="234">
        <v>132</v>
      </c>
      <c r="B352" s="235" t="s">
        <v>536</v>
      </c>
      <c r="C352" s="249" t="s">
        <v>537</v>
      </c>
      <c r="D352" s="236" t="s">
        <v>161</v>
      </c>
      <c r="E352" s="237">
        <v>7.68</v>
      </c>
      <c r="F352" s="238"/>
      <c r="G352" s="239">
        <f>ROUND(E352*F352,2)</f>
        <v>0</v>
      </c>
      <c r="H352" s="226">
        <v>4.68</v>
      </c>
      <c r="I352" s="225">
        <f>ROUND(E352*H352,2)</f>
        <v>35.94</v>
      </c>
      <c r="J352" s="226">
        <v>16.420000000000002</v>
      </c>
      <c r="K352" s="225">
        <f>ROUND(E352*J352,2)</f>
        <v>126.11</v>
      </c>
      <c r="L352" s="225">
        <v>15</v>
      </c>
      <c r="M352" s="225">
        <f>G352*(1+L352/100)</f>
        <v>0</v>
      </c>
      <c r="N352" s="225">
        <v>6.9999999999999994E-5</v>
      </c>
      <c r="O352" s="225">
        <f>ROUND(E352*N352,2)</f>
        <v>0</v>
      </c>
      <c r="P352" s="225">
        <v>0</v>
      </c>
      <c r="Q352" s="225">
        <f>ROUND(E352*P352,2)</f>
        <v>0</v>
      </c>
      <c r="R352" s="225"/>
      <c r="S352" s="225" t="s">
        <v>156</v>
      </c>
      <c r="T352" s="225" t="s">
        <v>156</v>
      </c>
      <c r="U352" s="225">
        <v>3.2480000000000002E-2</v>
      </c>
      <c r="V352" s="225">
        <f>ROUND(E352*U352,2)</f>
        <v>0.25</v>
      </c>
      <c r="W352" s="225"/>
      <c r="X352" s="225" t="s">
        <v>157</v>
      </c>
      <c r="Y352" s="206"/>
      <c r="Z352" s="206"/>
      <c r="AA352" s="206"/>
      <c r="AB352" s="206"/>
      <c r="AC352" s="206"/>
      <c r="AD352" s="206"/>
      <c r="AE352" s="206"/>
      <c r="AF352" s="206"/>
      <c r="AG352" s="206" t="s">
        <v>158</v>
      </c>
      <c r="AH352" s="206"/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outlineLevel="1" x14ac:dyDescent="0.25">
      <c r="A353" s="223"/>
      <c r="B353" s="224"/>
      <c r="C353" s="261" t="s">
        <v>534</v>
      </c>
      <c r="D353" s="257"/>
      <c r="E353" s="258"/>
      <c r="F353" s="225"/>
      <c r="G353" s="225"/>
      <c r="H353" s="225"/>
      <c r="I353" s="225"/>
      <c r="J353" s="225"/>
      <c r="K353" s="225"/>
      <c r="L353" s="225"/>
      <c r="M353" s="225"/>
      <c r="N353" s="225"/>
      <c r="O353" s="225"/>
      <c r="P353" s="225"/>
      <c r="Q353" s="225"/>
      <c r="R353" s="225"/>
      <c r="S353" s="225"/>
      <c r="T353" s="225"/>
      <c r="U353" s="225"/>
      <c r="V353" s="225"/>
      <c r="W353" s="225"/>
      <c r="X353" s="225"/>
      <c r="Y353" s="206"/>
      <c r="Z353" s="206"/>
      <c r="AA353" s="206"/>
      <c r="AB353" s="206"/>
      <c r="AC353" s="206"/>
      <c r="AD353" s="206"/>
      <c r="AE353" s="206"/>
      <c r="AF353" s="206"/>
      <c r="AG353" s="206" t="s">
        <v>163</v>
      </c>
      <c r="AH353" s="206">
        <v>0</v>
      </c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</row>
    <row r="354" spans="1:60" outlineLevel="1" x14ac:dyDescent="0.25">
      <c r="A354" s="223"/>
      <c r="B354" s="224"/>
      <c r="C354" s="261" t="s">
        <v>538</v>
      </c>
      <c r="D354" s="257"/>
      <c r="E354" s="258">
        <v>7.68</v>
      </c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25"/>
      <c r="Y354" s="206"/>
      <c r="Z354" s="206"/>
      <c r="AA354" s="206"/>
      <c r="AB354" s="206"/>
      <c r="AC354" s="206"/>
      <c r="AD354" s="206"/>
      <c r="AE354" s="206"/>
      <c r="AF354" s="206"/>
      <c r="AG354" s="206" t="s">
        <v>163</v>
      </c>
      <c r="AH354" s="206">
        <v>0</v>
      </c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 x14ac:dyDescent="0.25">
      <c r="A355" s="234">
        <v>133</v>
      </c>
      <c r="B355" s="235" t="s">
        <v>539</v>
      </c>
      <c r="C355" s="249" t="s">
        <v>540</v>
      </c>
      <c r="D355" s="236" t="s">
        <v>161</v>
      </c>
      <c r="E355" s="237">
        <v>148.63999999999999</v>
      </c>
      <c r="F355" s="238"/>
      <c r="G355" s="239">
        <f>ROUND(E355*F355,2)</f>
        <v>0</v>
      </c>
      <c r="H355" s="226">
        <v>3.61</v>
      </c>
      <c r="I355" s="225">
        <f>ROUND(E355*H355,2)</f>
        <v>536.59</v>
      </c>
      <c r="J355" s="226">
        <v>49.79</v>
      </c>
      <c r="K355" s="225">
        <f>ROUND(E355*J355,2)</f>
        <v>7400.79</v>
      </c>
      <c r="L355" s="225">
        <v>15</v>
      </c>
      <c r="M355" s="225">
        <f>G355*(1+L355/100)</f>
        <v>0</v>
      </c>
      <c r="N355" s="225">
        <v>1.3999999999999999E-4</v>
      </c>
      <c r="O355" s="225">
        <f>ROUND(E355*N355,2)</f>
        <v>0.02</v>
      </c>
      <c r="P355" s="225">
        <v>0</v>
      </c>
      <c r="Q355" s="225">
        <f>ROUND(E355*P355,2)</f>
        <v>0</v>
      </c>
      <c r="R355" s="225"/>
      <c r="S355" s="225" t="s">
        <v>156</v>
      </c>
      <c r="T355" s="225" t="s">
        <v>132</v>
      </c>
      <c r="U355" s="225">
        <v>0.10191</v>
      </c>
      <c r="V355" s="225">
        <f>ROUND(E355*U355,2)</f>
        <v>15.15</v>
      </c>
      <c r="W355" s="225"/>
      <c r="X355" s="225" t="s">
        <v>157</v>
      </c>
      <c r="Y355" s="206"/>
      <c r="Z355" s="206"/>
      <c r="AA355" s="206"/>
      <c r="AB355" s="206"/>
      <c r="AC355" s="206"/>
      <c r="AD355" s="206"/>
      <c r="AE355" s="206"/>
      <c r="AF355" s="206"/>
      <c r="AG355" s="206" t="s">
        <v>158</v>
      </c>
      <c r="AH355" s="206"/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 x14ac:dyDescent="0.25">
      <c r="A356" s="223"/>
      <c r="B356" s="224"/>
      <c r="C356" s="261" t="s">
        <v>532</v>
      </c>
      <c r="D356" s="257"/>
      <c r="E356" s="258"/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25"/>
      <c r="Y356" s="206"/>
      <c r="Z356" s="206"/>
      <c r="AA356" s="206"/>
      <c r="AB356" s="206"/>
      <c r="AC356" s="206"/>
      <c r="AD356" s="206"/>
      <c r="AE356" s="206"/>
      <c r="AF356" s="206"/>
      <c r="AG356" s="206" t="s">
        <v>163</v>
      </c>
      <c r="AH356" s="206">
        <v>0</v>
      </c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outlineLevel="1" x14ac:dyDescent="0.25">
      <c r="A357" s="223"/>
      <c r="B357" s="224"/>
      <c r="C357" s="261" t="s">
        <v>541</v>
      </c>
      <c r="D357" s="257"/>
      <c r="E357" s="258">
        <v>16.38</v>
      </c>
      <c r="F357" s="225"/>
      <c r="G357" s="225"/>
      <c r="H357" s="225"/>
      <c r="I357" s="225"/>
      <c r="J357" s="225"/>
      <c r="K357" s="225"/>
      <c r="L357" s="225"/>
      <c r="M357" s="225"/>
      <c r="N357" s="225"/>
      <c r="O357" s="225"/>
      <c r="P357" s="225"/>
      <c r="Q357" s="225"/>
      <c r="R357" s="225"/>
      <c r="S357" s="225"/>
      <c r="T357" s="225"/>
      <c r="U357" s="225"/>
      <c r="V357" s="225"/>
      <c r="W357" s="225"/>
      <c r="X357" s="225"/>
      <c r="Y357" s="206"/>
      <c r="Z357" s="206"/>
      <c r="AA357" s="206"/>
      <c r="AB357" s="206"/>
      <c r="AC357" s="206"/>
      <c r="AD357" s="206"/>
      <c r="AE357" s="206"/>
      <c r="AF357" s="206"/>
      <c r="AG357" s="206" t="s">
        <v>163</v>
      </c>
      <c r="AH357" s="206">
        <v>0</v>
      </c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C357" s="206"/>
      <c r="BD357" s="206"/>
      <c r="BE357" s="206"/>
      <c r="BF357" s="206"/>
      <c r="BG357" s="206"/>
      <c r="BH357" s="206"/>
    </row>
    <row r="358" spans="1:60" outlineLevel="1" x14ac:dyDescent="0.25">
      <c r="A358" s="223"/>
      <c r="B358" s="224"/>
      <c r="C358" s="261" t="s">
        <v>534</v>
      </c>
      <c r="D358" s="257"/>
      <c r="E358" s="258"/>
      <c r="F358" s="225"/>
      <c r="G358" s="22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06"/>
      <c r="Z358" s="206"/>
      <c r="AA358" s="206"/>
      <c r="AB358" s="206"/>
      <c r="AC358" s="206"/>
      <c r="AD358" s="206"/>
      <c r="AE358" s="206"/>
      <c r="AF358" s="206"/>
      <c r="AG358" s="206" t="s">
        <v>163</v>
      </c>
      <c r="AH358" s="206">
        <v>0</v>
      </c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outlineLevel="1" x14ac:dyDescent="0.25">
      <c r="A359" s="223"/>
      <c r="B359" s="224"/>
      <c r="C359" s="261" t="s">
        <v>535</v>
      </c>
      <c r="D359" s="257"/>
      <c r="E359" s="258">
        <v>124.58</v>
      </c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  <c r="Y359" s="206"/>
      <c r="Z359" s="206"/>
      <c r="AA359" s="206"/>
      <c r="AB359" s="206"/>
      <c r="AC359" s="206"/>
      <c r="AD359" s="206"/>
      <c r="AE359" s="206"/>
      <c r="AF359" s="206"/>
      <c r="AG359" s="206" t="s">
        <v>163</v>
      </c>
      <c r="AH359" s="206">
        <v>0</v>
      </c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outlineLevel="1" x14ac:dyDescent="0.25">
      <c r="A360" s="223"/>
      <c r="B360" s="224"/>
      <c r="C360" s="261" t="s">
        <v>538</v>
      </c>
      <c r="D360" s="257"/>
      <c r="E360" s="258">
        <v>7.68</v>
      </c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25"/>
      <c r="Y360" s="206"/>
      <c r="Z360" s="206"/>
      <c r="AA360" s="206"/>
      <c r="AB360" s="206"/>
      <c r="AC360" s="206"/>
      <c r="AD360" s="206"/>
      <c r="AE360" s="206"/>
      <c r="AF360" s="206"/>
      <c r="AG360" s="206" t="s">
        <v>163</v>
      </c>
      <c r="AH360" s="206">
        <v>0</v>
      </c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outlineLevel="1" x14ac:dyDescent="0.25">
      <c r="A361" s="234">
        <v>134</v>
      </c>
      <c r="B361" s="235" t="s">
        <v>542</v>
      </c>
      <c r="C361" s="249" t="s">
        <v>543</v>
      </c>
      <c r="D361" s="236" t="s">
        <v>161</v>
      </c>
      <c r="E361" s="237">
        <v>46.19</v>
      </c>
      <c r="F361" s="238"/>
      <c r="G361" s="239">
        <f>ROUND(E361*F361,2)</f>
        <v>0</v>
      </c>
      <c r="H361" s="226">
        <v>9.5299999999999994</v>
      </c>
      <c r="I361" s="225">
        <f>ROUND(E361*H361,2)</f>
        <v>440.19</v>
      </c>
      <c r="J361" s="226">
        <v>6.87</v>
      </c>
      <c r="K361" s="225">
        <f>ROUND(E361*J361,2)</f>
        <v>317.33</v>
      </c>
      <c r="L361" s="225">
        <v>15</v>
      </c>
      <c r="M361" s="225">
        <f>G361*(1+L361/100)</f>
        <v>0</v>
      </c>
      <c r="N361" s="225">
        <v>3.5E-4</v>
      </c>
      <c r="O361" s="225">
        <f>ROUND(E361*N361,2)</f>
        <v>0.02</v>
      </c>
      <c r="P361" s="225">
        <v>0</v>
      </c>
      <c r="Q361" s="225">
        <f>ROUND(E361*P361,2)</f>
        <v>0</v>
      </c>
      <c r="R361" s="225"/>
      <c r="S361" s="225" t="s">
        <v>156</v>
      </c>
      <c r="T361" s="225" t="s">
        <v>132</v>
      </c>
      <c r="U361" s="225">
        <v>1.35E-2</v>
      </c>
      <c r="V361" s="225">
        <f>ROUND(E361*U361,2)</f>
        <v>0.62</v>
      </c>
      <c r="W361" s="225"/>
      <c r="X361" s="225" t="s">
        <v>157</v>
      </c>
      <c r="Y361" s="206"/>
      <c r="Z361" s="206"/>
      <c r="AA361" s="206"/>
      <c r="AB361" s="206"/>
      <c r="AC361" s="206"/>
      <c r="AD361" s="206"/>
      <c r="AE361" s="206"/>
      <c r="AF361" s="206"/>
      <c r="AG361" s="206" t="s">
        <v>158</v>
      </c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outlineLevel="1" x14ac:dyDescent="0.25">
      <c r="A362" s="223"/>
      <c r="B362" s="224"/>
      <c r="C362" s="261" t="s">
        <v>176</v>
      </c>
      <c r="D362" s="257"/>
      <c r="E362" s="258">
        <v>9</v>
      </c>
      <c r="F362" s="225"/>
      <c r="G362" s="225"/>
      <c r="H362" s="225"/>
      <c r="I362" s="225"/>
      <c r="J362" s="225"/>
      <c r="K362" s="225"/>
      <c r="L362" s="225"/>
      <c r="M362" s="225"/>
      <c r="N362" s="225"/>
      <c r="O362" s="225"/>
      <c r="P362" s="225"/>
      <c r="Q362" s="225"/>
      <c r="R362" s="225"/>
      <c r="S362" s="225"/>
      <c r="T362" s="225"/>
      <c r="U362" s="225"/>
      <c r="V362" s="225"/>
      <c r="W362" s="225"/>
      <c r="X362" s="225"/>
      <c r="Y362" s="206"/>
      <c r="Z362" s="206"/>
      <c r="AA362" s="206"/>
      <c r="AB362" s="206"/>
      <c r="AC362" s="206"/>
      <c r="AD362" s="206"/>
      <c r="AE362" s="206"/>
      <c r="AF362" s="206"/>
      <c r="AG362" s="206" t="s">
        <v>163</v>
      </c>
      <c r="AH362" s="206">
        <v>0</v>
      </c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</row>
    <row r="363" spans="1:60" outlineLevel="1" x14ac:dyDescent="0.25">
      <c r="A363" s="223"/>
      <c r="B363" s="224"/>
      <c r="C363" s="261" t="s">
        <v>177</v>
      </c>
      <c r="D363" s="257"/>
      <c r="E363" s="258">
        <v>0.99</v>
      </c>
      <c r="F363" s="225"/>
      <c r="G363" s="225"/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25"/>
      <c r="Y363" s="206"/>
      <c r="Z363" s="206"/>
      <c r="AA363" s="206"/>
      <c r="AB363" s="206"/>
      <c r="AC363" s="206"/>
      <c r="AD363" s="206"/>
      <c r="AE363" s="206"/>
      <c r="AF363" s="206"/>
      <c r="AG363" s="206" t="s">
        <v>163</v>
      </c>
      <c r="AH363" s="206">
        <v>0</v>
      </c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outlineLevel="1" x14ac:dyDescent="0.25">
      <c r="A364" s="223"/>
      <c r="B364" s="224"/>
      <c r="C364" s="261" t="s">
        <v>178</v>
      </c>
      <c r="D364" s="257"/>
      <c r="E364" s="258">
        <v>1.44</v>
      </c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25"/>
      <c r="Y364" s="206"/>
      <c r="Z364" s="206"/>
      <c r="AA364" s="206"/>
      <c r="AB364" s="206"/>
      <c r="AC364" s="206"/>
      <c r="AD364" s="206"/>
      <c r="AE364" s="206"/>
      <c r="AF364" s="206"/>
      <c r="AG364" s="206" t="s">
        <v>163</v>
      </c>
      <c r="AH364" s="206">
        <v>0</v>
      </c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</row>
    <row r="365" spans="1:60" outlineLevel="1" x14ac:dyDescent="0.25">
      <c r="A365" s="223"/>
      <c r="B365" s="224"/>
      <c r="C365" s="261" t="s">
        <v>179</v>
      </c>
      <c r="D365" s="257"/>
      <c r="E365" s="258">
        <v>5.46</v>
      </c>
      <c r="F365" s="225"/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25"/>
      <c r="Y365" s="206"/>
      <c r="Z365" s="206"/>
      <c r="AA365" s="206"/>
      <c r="AB365" s="206"/>
      <c r="AC365" s="206"/>
      <c r="AD365" s="206"/>
      <c r="AE365" s="206"/>
      <c r="AF365" s="206"/>
      <c r="AG365" s="206" t="s">
        <v>163</v>
      </c>
      <c r="AH365" s="206">
        <v>0</v>
      </c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outlineLevel="1" x14ac:dyDescent="0.25">
      <c r="A366" s="223"/>
      <c r="B366" s="224"/>
      <c r="C366" s="261" t="s">
        <v>180</v>
      </c>
      <c r="D366" s="257"/>
      <c r="E366" s="258">
        <v>18.72</v>
      </c>
      <c r="F366" s="225"/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25"/>
      <c r="Y366" s="206"/>
      <c r="Z366" s="206"/>
      <c r="AA366" s="206"/>
      <c r="AB366" s="206"/>
      <c r="AC366" s="206"/>
      <c r="AD366" s="206"/>
      <c r="AE366" s="206"/>
      <c r="AF366" s="206"/>
      <c r="AG366" s="206" t="s">
        <v>163</v>
      </c>
      <c r="AH366" s="206">
        <v>0</v>
      </c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C366" s="206"/>
      <c r="BD366" s="206"/>
      <c r="BE366" s="206"/>
      <c r="BF366" s="206"/>
      <c r="BG366" s="206"/>
      <c r="BH366" s="206"/>
    </row>
    <row r="367" spans="1:60" outlineLevel="1" x14ac:dyDescent="0.25">
      <c r="A367" s="223"/>
      <c r="B367" s="224"/>
      <c r="C367" s="261" t="s">
        <v>181</v>
      </c>
      <c r="D367" s="257"/>
      <c r="E367" s="258">
        <v>10.58</v>
      </c>
      <c r="F367" s="225"/>
      <c r="G367" s="225"/>
      <c r="H367" s="225"/>
      <c r="I367" s="225"/>
      <c r="J367" s="225"/>
      <c r="K367" s="225"/>
      <c r="L367" s="225"/>
      <c r="M367" s="225"/>
      <c r="N367" s="225"/>
      <c r="O367" s="225"/>
      <c r="P367" s="225"/>
      <c r="Q367" s="225"/>
      <c r="R367" s="225"/>
      <c r="S367" s="225"/>
      <c r="T367" s="225"/>
      <c r="U367" s="225"/>
      <c r="V367" s="225"/>
      <c r="W367" s="225"/>
      <c r="X367" s="225"/>
      <c r="Y367" s="206"/>
      <c r="Z367" s="206"/>
      <c r="AA367" s="206"/>
      <c r="AB367" s="206"/>
      <c r="AC367" s="206"/>
      <c r="AD367" s="206"/>
      <c r="AE367" s="206"/>
      <c r="AF367" s="206"/>
      <c r="AG367" s="206" t="s">
        <v>163</v>
      </c>
      <c r="AH367" s="206">
        <v>0</v>
      </c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ht="30.6" outlineLevel="1" x14ac:dyDescent="0.25">
      <c r="A368" s="234">
        <v>135</v>
      </c>
      <c r="B368" s="235" t="s">
        <v>544</v>
      </c>
      <c r="C368" s="249" t="s">
        <v>545</v>
      </c>
      <c r="D368" s="236" t="s">
        <v>161</v>
      </c>
      <c r="E368" s="237">
        <v>140.96</v>
      </c>
      <c r="F368" s="238"/>
      <c r="G368" s="239">
        <f>ROUND(E368*F368,2)</f>
        <v>0</v>
      </c>
      <c r="H368" s="226">
        <v>0.16</v>
      </c>
      <c r="I368" s="225">
        <f>ROUND(E368*H368,2)</f>
        <v>22.55</v>
      </c>
      <c r="J368" s="226">
        <v>34.840000000000003</v>
      </c>
      <c r="K368" s="225">
        <f>ROUND(E368*J368,2)</f>
        <v>4911.05</v>
      </c>
      <c r="L368" s="225">
        <v>15</v>
      </c>
      <c r="M368" s="225">
        <f>G368*(1+L368/100)</f>
        <v>0</v>
      </c>
      <c r="N368" s="225">
        <v>0</v>
      </c>
      <c r="O368" s="225">
        <f>ROUND(E368*N368,2)</f>
        <v>0</v>
      </c>
      <c r="P368" s="225">
        <v>0</v>
      </c>
      <c r="Q368" s="225">
        <f>ROUND(E368*P368,2)</f>
        <v>0</v>
      </c>
      <c r="R368" s="225"/>
      <c r="S368" s="225" t="s">
        <v>131</v>
      </c>
      <c r="T368" s="225" t="s">
        <v>132</v>
      </c>
      <c r="U368" s="225">
        <v>4.3220000000000001E-2</v>
      </c>
      <c r="V368" s="225">
        <f>ROUND(E368*U368,2)</f>
        <v>6.09</v>
      </c>
      <c r="W368" s="225"/>
      <c r="X368" s="225" t="s">
        <v>157</v>
      </c>
      <c r="Y368" s="206"/>
      <c r="Z368" s="206"/>
      <c r="AA368" s="206"/>
      <c r="AB368" s="206"/>
      <c r="AC368" s="206"/>
      <c r="AD368" s="206"/>
      <c r="AE368" s="206"/>
      <c r="AF368" s="206"/>
      <c r="AG368" s="206" t="s">
        <v>158</v>
      </c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</row>
    <row r="369" spans="1:60" outlineLevel="1" x14ac:dyDescent="0.25">
      <c r="A369" s="223"/>
      <c r="B369" s="224"/>
      <c r="C369" s="261" t="s">
        <v>532</v>
      </c>
      <c r="D369" s="257"/>
      <c r="E369" s="258"/>
      <c r="F369" s="225"/>
      <c r="G369" s="225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25"/>
      <c r="Y369" s="206"/>
      <c r="Z369" s="206"/>
      <c r="AA369" s="206"/>
      <c r="AB369" s="206"/>
      <c r="AC369" s="206"/>
      <c r="AD369" s="206"/>
      <c r="AE369" s="206"/>
      <c r="AF369" s="206"/>
      <c r="AG369" s="206" t="s">
        <v>163</v>
      </c>
      <c r="AH369" s="206">
        <v>0</v>
      </c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</row>
    <row r="370" spans="1:60" outlineLevel="1" x14ac:dyDescent="0.25">
      <c r="A370" s="223"/>
      <c r="B370" s="224"/>
      <c r="C370" s="261" t="s">
        <v>541</v>
      </c>
      <c r="D370" s="257"/>
      <c r="E370" s="258">
        <v>16.38</v>
      </c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06"/>
      <c r="Z370" s="206"/>
      <c r="AA370" s="206"/>
      <c r="AB370" s="206"/>
      <c r="AC370" s="206"/>
      <c r="AD370" s="206"/>
      <c r="AE370" s="206"/>
      <c r="AF370" s="206"/>
      <c r="AG370" s="206" t="s">
        <v>163</v>
      </c>
      <c r="AH370" s="206">
        <v>0</v>
      </c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</row>
    <row r="371" spans="1:60" outlineLevel="1" x14ac:dyDescent="0.25">
      <c r="A371" s="223"/>
      <c r="B371" s="224"/>
      <c r="C371" s="261" t="s">
        <v>534</v>
      </c>
      <c r="D371" s="257"/>
      <c r="E371" s="258"/>
      <c r="F371" s="225"/>
      <c r="G371" s="225"/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225"/>
      <c r="Y371" s="206"/>
      <c r="Z371" s="206"/>
      <c r="AA371" s="206"/>
      <c r="AB371" s="206"/>
      <c r="AC371" s="206"/>
      <c r="AD371" s="206"/>
      <c r="AE371" s="206"/>
      <c r="AF371" s="206"/>
      <c r="AG371" s="206" t="s">
        <v>163</v>
      </c>
      <c r="AH371" s="206">
        <v>0</v>
      </c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outlineLevel="1" x14ac:dyDescent="0.25">
      <c r="A372" s="223"/>
      <c r="B372" s="224"/>
      <c r="C372" s="261" t="s">
        <v>535</v>
      </c>
      <c r="D372" s="257"/>
      <c r="E372" s="258">
        <v>124.58</v>
      </c>
      <c r="F372" s="225"/>
      <c r="G372" s="225"/>
      <c r="H372" s="225"/>
      <c r="I372" s="225"/>
      <c r="J372" s="225"/>
      <c r="K372" s="225"/>
      <c r="L372" s="225"/>
      <c r="M372" s="225"/>
      <c r="N372" s="225"/>
      <c r="O372" s="225"/>
      <c r="P372" s="225"/>
      <c r="Q372" s="225"/>
      <c r="R372" s="225"/>
      <c r="S372" s="225"/>
      <c r="T372" s="225"/>
      <c r="U372" s="225"/>
      <c r="V372" s="225"/>
      <c r="W372" s="225"/>
      <c r="X372" s="225"/>
      <c r="Y372" s="206"/>
      <c r="Z372" s="206"/>
      <c r="AA372" s="206"/>
      <c r="AB372" s="206"/>
      <c r="AC372" s="206"/>
      <c r="AD372" s="206"/>
      <c r="AE372" s="206"/>
      <c r="AF372" s="206"/>
      <c r="AG372" s="206" t="s">
        <v>163</v>
      </c>
      <c r="AH372" s="206">
        <v>0</v>
      </c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</row>
    <row r="373" spans="1:60" x14ac:dyDescent="0.25">
      <c r="A373" s="228" t="s">
        <v>126</v>
      </c>
      <c r="B373" s="229" t="s">
        <v>92</v>
      </c>
      <c r="C373" s="247" t="s">
        <v>93</v>
      </c>
      <c r="D373" s="230"/>
      <c r="E373" s="231"/>
      <c r="F373" s="232"/>
      <c r="G373" s="233">
        <f>SUMIF(AG374:AG400,"&lt;&gt;NOR",G374:G400)</f>
        <v>0</v>
      </c>
      <c r="H373" s="227"/>
      <c r="I373" s="227">
        <f>SUM(I374:I400)</f>
        <v>9947.5300000000007</v>
      </c>
      <c r="J373" s="227"/>
      <c r="K373" s="227">
        <f>SUM(K374:K400)</f>
        <v>18527.870000000003</v>
      </c>
      <c r="L373" s="227"/>
      <c r="M373" s="227">
        <f>SUM(M374:M400)</f>
        <v>0</v>
      </c>
      <c r="N373" s="227"/>
      <c r="O373" s="227">
        <f>SUM(O374:O400)</f>
        <v>5.04</v>
      </c>
      <c r="P373" s="227"/>
      <c r="Q373" s="227">
        <f>SUM(Q374:Q400)</f>
        <v>0</v>
      </c>
      <c r="R373" s="227"/>
      <c r="S373" s="227"/>
      <c r="T373" s="227"/>
      <c r="U373" s="227"/>
      <c r="V373" s="227">
        <f>SUM(V374:V400)</f>
        <v>11.97</v>
      </c>
      <c r="W373" s="227"/>
      <c r="X373" s="227"/>
      <c r="AG373" t="s">
        <v>127</v>
      </c>
    </row>
    <row r="374" spans="1:60" outlineLevel="1" x14ac:dyDescent="0.25">
      <c r="A374" s="240">
        <v>136</v>
      </c>
      <c r="B374" s="241" t="s">
        <v>546</v>
      </c>
      <c r="C374" s="248" t="s">
        <v>547</v>
      </c>
      <c r="D374" s="242" t="s">
        <v>155</v>
      </c>
      <c r="E374" s="243">
        <v>4</v>
      </c>
      <c r="F374" s="244"/>
      <c r="G374" s="245">
        <f>ROUND(E374*F374,2)</f>
        <v>0</v>
      </c>
      <c r="H374" s="226">
        <v>0</v>
      </c>
      <c r="I374" s="225">
        <f>ROUND(E374*H374,2)</f>
        <v>0</v>
      </c>
      <c r="J374" s="226">
        <v>28</v>
      </c>
      <c r="K374" s="225">
        <f>ROUND(E374*J374,2)</f>
        <v>112</v>
      </c>
      <c r="L374" s="225">
        <v>15</v>
      </c>
      <c r="M374" s="225">
        <f>G374*(1+L374/100)</f>
        <v>0</v>
      </c>
      <c r="N374" s="225">
        <v>0</v>
      </c>
      <c r="O374" s="225">
        <f>ROUND(E374*N374,2)</f>
        <v>0</v>
      </c>
      <c r="P374" s="225">
        <v>0</v>
      </c>
      <c r="Q374" s="225">
        <f>ROUND(E374*P374,2)</f>
        <v>0</v>
      </c>
      <c r="R374" s="225"/>
      <c r="S374" s="225" t="s">
        <v>156</v>
      </c>
      <c r="T374" s="225" t="s">
        <v>132</v>
      </c>
      <c r="U374" s="225">
        <v>5.0500000000000003E-2</v>
      </c>
      <c r="V374" s="225">
        <f>ROUND(E374*U374,2)</f>
        <v>0.2</v>
      </c>
      <c r="W374" s="225"/>
      <c r="X374" s="225" t="s">
        <v>157</v>
      </c>
      <c r="Y374" s="206"/>
      <c r="Z374" s="206"/>
      <c r="AA374" s="206"/>
      <c r="AB374" s="206"/>
      <c r="AC374" s="206"/>
      <c r="AD374" s="206"/>
      <c r="AE374" s="206"/>
      <c r="AF374" s="206"/>
      <c r="AG374" s="206" t="s">
        <v>158</v>
      </c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</row>
    <row r="375" spans="1:60" outlineLevel="1" x14ac:dyDescent="0.25">
      <c r="A375" s="240">
        <v>137</v>
      </c>
      <c r="B375" s="241" t="s">
        <v>548</v>
      </c>
      <c r="C375" s="248" t="s">
        <v>549</v>
      </c>
      <c r="D375" s="242" t="s">
        <v>155</v>
      </c>
      <c r="E375" s="243">
        <v>3</v>
      </c>
      <c r="F375" s="244"/>
      <c r="G375" s="245">
        <f>ROUND(E375*F375,2)</f>
        <v>0</v>
      </c>
      <c r="H375" s="226">
        <v>0</v>
      </c>
      <c r="I375" s="225">
        <f>ROUND(E375*H375,2)</f>
        <v>0</v>
      </c>
      <c r="J375" s="226">
        <v>167</v>
      </c>
      <c r="K375" s="225">
        <f>ROUND(E375*J375,2)</f>
        <v>501</v>
      </c>
      <c r="L375" s="225">
        <v>15</v>
      </c>
      <c r="M375" s="225">
        <f>G375*(1+L375/100)</f>
        <v>0</v>
      </c>
      <c r="N375" s="225">
        <v>0</v>
      </c>
      <c r="O375" s="225">
        <f>ROUND(E375*N375,2)</f>
        <v>0</v>
      </c>
      <c r="P375" s="225">
        <v>0</v>
      </c>
      <c r="Q375" s="225">
        <f>ROUND(E375*P375,2)</f>
        <v>0</v>
      </c>
      <c r="R375" s="225"/>
      <c r="S375" s="225" t="s">
        <v>156</v>
      </c>
      <c r="T375" s="225" t="s">
        <v>132</v>
      </c>
      <c r="U375" s="225">
        <v>0.30567</v>
      </c>
      <c r="V375" s="225">
        <f>ROUND(E375*U375,2)</f>
        <v>0.92</v>
      </c>
      <c r="W375" s="225"/>
      <c r="X375" s="225" t="s">
        <v>157</v>
      </c>
      <c r="Y375" s="206"/>
      <c r="Z375" s="206"/>
      <c r="AA375" s="206"/>
      <c r="AB375" s="206"/>
      <c r="AC375" s="206"/>
      <c r="AD375" s="206"/>
      <c r="AE375" s="206"/>
      <c r="AF375" s="206"/>
      <c r="AG375" s="206" t="s">
        <v>158</v>
      </c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</row>
    <row r="376" spans="1:60" ht="20.399999999999999" outlineLevel="1" x14ac:dyDescent="0.25">
      <c r="A376" s="240">
        <v>138</v>
      </c>
      <c r="B376" s="241" t="s">
        <v>550</v>
      </c>
      <c r="C376" s="248" t="s">
        <v>551</v>
      </c>
      <c r="D376" s="242" t="s">
        <v>155</v>
      </c>
      <c r="E376" s="243">
        <v>6</v>
      </c>
      <c r="F376" s="244"/>
      <c r="G376" s="245">
        <f>ROUND(E376*F376,2)</f>
        <v>0</v>
      </c>
      <c r="H376" s="226">
        <v>256.45</v>
      </c>
      <c r="I376" s="225">
        <f>ROUND(E376*H376,2)</f>
        <v>1538.7</v>
      </c>
      <c r="J376" s="226">
        <v>151.55000000000001</v>
      </c>
      <c r="K376" s="225">
        <f>ROUND(E376*J376,2)</f>
        <v>909.3</v>
      </c>
      <c r="L376" s="225">
        <v>15</v>
      </c>
      <c r="M376" s="225">
        <f>G376*(1+L376/100)</f>
        <v>0</v>
      </c>
      <c r="N376" s="225">
        <v>1E-4</v>
      </c>
      <c r="O376" s="225">
        <f>ROUND(E376*N376,2)</f>
        <v>0</v>
      </c>
      <c r="P376" s="225">
        <v>0</v>
      </c>
      <c r="Q376" s="225">
        <f>ROUND(E376*P376,2)</f>
        <v>0</v>
      </c>
      <c r="R376" s="225"/>
      <c r="S376" s="225" t="s">
        <v>156</v>
      </c>
      <c r="T376" s="225" t="s">
        <v>132</v>
      </c>
      <c r="U376" s="225">
        <v>0.249</v>
      </c>
      <c r="V376" s="225">
        <f>ROUND(E376*U376,2)</f>
        <v>1.49</v>
      </c>
      <c r="W376" s="225"/>
      <c r="X376" s="225" t="s">
        <v>157</v>
      </c>
      <c r="Y376" s="206"/>
      <c r="Z376" s="206"/>
      <c r="AA376" s="206"/>
      <c r="AB376" s="206"/>
      <c r="AC376" s="206"/>
      <c r="AD376" s="206"/>
      <c r="AE376" s="206"/>
      <c r="AF376" s="206"/>
      <c r="AG376" s="206" t="s">
        <v>158</v>
      </c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</row>
    <row r="377" spans="1:60" outlineLevel="1" x14ac:dyDescent="0.25">
      <c r="A377" s="240">
        <v>139</v>
      </c>
      <c r="B377" s="241" t="s">
        <v>552</v>
      </c>
      <c r="C377" s="248" t="s">
        <v>553</v>
      </c>
      <c r="D377" s="242" t="s">
        <v>155</v>
      </c>
      <c r="E377" s="243">
        <v>7</v>
      </c>
      <c r="F377" s="244"/>
      <c r="G377" s="245">
        <f>ROUND(E377*F377,2)</f>
        <v>0</v>
      </c>
      <c r="H377" s="226">
        <v>0</v>
      </c>
      <c r="I377" s="225">
        <f>ROUND(E377*H377,2)</f>
        <v>0</v>
      </c>
      <c r="J377" s="226">
        <v>185</v>
      </c>
      <c r="K377" s="225">
        <f>ROUND(E377*J377,2)</f>
        <v>1295</v>
      </c>
      <c r="L377" s="225">
        <v>15</v>
      </c>
      <c r="M377" s="225">
        <f>G377*(1+L377/100)</f>
        <v>0</v>
      </c>
      <c r="N377" s="225">
        <v>0</v>
      </c>
      <c r="O377" s="225">
        <f>ROUND(E377*N377,2)</f>
        <v>0</v>
      </c>
      <c r="P377" s="225">
        <v>0</v>
      </c>
      <c r="Q377" s="225">
        <f>ROUND(E377*P377,2)</f>
        <v>0</v>
      </c>
      <c r="R377" s="225"/>
      <c r="S377" s="225" t="s">
        <v>156</v>
      </c>
      <c r="T377" s="225" t="s">
        <v>132</v>
      </c>
      <c r="U377" s="225">
        <v>0.43</v>
      </c>
      <c r="V377" s="225">
        <f>ROUND(E377*U377,2)</f>
        <v>3.01</v>
      </c>
      <c r="W377" s="225"/>
      <c r="X377" s="225" t="s">
        <v>157</v>
      </c>
      <c r="Y377" s="206"/>
      <c r="Z377" s="206"/>
      <c r="AA377" s="206"/>
      <c r="AB377" s="206"/>
      <c r="AC377" s="206"/>
      <c r="AD377" s="206"/>
      <c r="AE377" s="206"/>
      <c r="AF377" s="206"/>
      <c r="AG377" s="206" t="s">
        <v>158</v>
      </c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</row>
    <row r="378" spans="1:60" ht="20.399999999999999" outlineLevel="1" x14ac:dyDescent="0.25">
      <c r="A378" s="240">
        <v>140</v>
      </c>
      <c r="B378" s="241" t="s">
        <v>554</v>
      </c>
      <c r="C378" s="248" t="s">
        <v>555</v>
      </c>
      <c r="D378" s="242" t="s">
        <v>219</v>
      </c>
      <c r="E378" s="243">
        <v>15</v>
      </c>
      <c r="F378" s="244"/>
      <c r="G378" s="245">
        <f>ROUND(E378*F378,2)</f>
        <v>0</v>
      </c>
      <c r="H378" s="226">
        <v>15.04</v>
      </c>
      <c r="I378" s="225">
        <f>ROUND(E378*H378,2)</f>
        <v>225.6</v>
      </c>
      <c r="J378" s="226">
        <v>39.96</v>
      </c>
      <c r="K378" s="225">
        <f>ROUND(E378*J378,2)</f>
        <v>599.4</v>
      </c>
      <c r="L378" s="225">
        <v>15</v>
      </c>
      <c r="M378" s="225">
        <f>G378*(1+L378/100)</f>
        <v>0</v>
      </c>
      <c r="N378" s="225">
        <v>1.6000000000000001E-4</v>
      </c>
      <c r="O378" s="225">
        <f>ROUND(E378*N378,2)</f>
        <v>0</v>
      </c>
      <c r="P378" s="225">
        <v>0</v>
      </c>
      <c r="Q378" s="225">
        <f>ROUND(E378*P378,2)</f>
        <v>0</v>
      </c>
      <c r="R378" s="225"/>
      <c r="S378" s="225" t="s">
        <v>156</v>
      </c>
      <c r="T378" s="225" t="s">
        <v>132</v>
      </c>
      <c r="U378" s="225">
        <v>7.0000000000000007E-2</v>
      </c>
      <c r="V378" s="225">
        <f>ROUND(E378*U378,2)</f>
        <v>1.05</v>
      </c>
      <c r="W378" s="225"/>
      <c r="X378" s="225" t="s">
        <v>157</v>
      </c>
      <c r="Y378" s="206"/>
      <c r="Z378" s="206"/>
      <c r="AA378" s="206"/>
      <c r="AB378" s="206"/>
      <c r="AC378" s="206"/>
      <c r="AD378" s="206"/>
      <c r="AE378" s="206"/>
      <c r="AF378" s="206"/>
      <c r="AG378" s="206" t="s">
        <v>158</v>
      </c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</row>
    <row r="379" spans="1:60" ht="20.399999999999999" outlineLevel="1" x14ac:dyDescent="0.25">
      <c r="A379" s="240">
        <v>141</v>
      </c>
      <c r="B379" s="241" t="s">
        <v>556</v>
      </c>
      <c r="C379" s="248" t="s">
        <v>557</v>
      </c>
      <c r="D379" s="242" t="s">
        <v>219</v>
      </c>
      <c r="E379" s="243">
        <v>25</v>
      </c>
      <c r="F379" s="244"/>
      <c r="G379" s="245">
        <f>ROUND(E379*F379,2)</f>
        <v>0</v>
      </c>
      <c r="H379" s="226">
        <v>24.99</v>
      </c>
      <c r="I379" s="225">
        <f>ROUND(E379*H379,2)</f>
        <v>624.75</v>
      </c>
      <c r="J379" s="226">
        <v>41.01</v>
      </c>
      <c r="K379" s="225">
        <f>ROUND(E379*J379,2)</f>
        <v>1025.25</v>
      </c>
      <c r="L379" s="225">
        <v>15</v>
      </c>
      <c r="M379" s="225">
        <f>G379*(1+L379/100)</f>
        <v>0</v>
      </c>
      <c r="N379" s="225">
        <v>2.1000000000000001E-4</v>
      </c>
      <c r="O379" s="225">
        <f>ROUND(E379*N379,2)</f>
        <v>0.01</v>
      </c>
      <c r="P379" s="225">
        <v>0</v>
      </c>
      <c r="Q379" s="225">
        <f>ROUND(E379*P379,2)</f>
        <v>0</v>
      </c>
      <c r="R379" s="225"/>
      <c r="S379" s="225" t="s">
        <v>156</v>
      </c>
      <c r="T379" s="225" t="s">
        <v>132</v>
      </c>
      <c r="U379" s="225">
        <v>7.0000000000000007E-2</v>
      </c>
      <c r="V379" s="225">
        <f>ROUND(E379*U379,2)</f>
        <v>1.75</v>
      </c>
      <c r="W379" s="225"/>
      <c r="X379" s="225" t="s">
        <v>157</v>
      </c>
      <c r="Y379" s="206"/>
      <c r="Z379" s="206"/>
      <c r="AA379" s="206"/>
      <c r="AB379" s="206"/>
      <c r="AC379" s="206"/>
      <c r="AD379" s="206"/>
      <c r="AE379" s="206"/>
      <c r="AF379" s="206"/>
      <c r="AG379" s="206" t="s">
        <v>158</v>
      </c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</row>
    <row r="380" spans="1:60" ht="20.399999999999999" outlineLevel="1" x14ac:dyDescent="0.25">
      <c r="A380" s="240">
        <v>142</v>
      </c>
      <c r="B380" s="241" t="s">
        <v>558</v>
      </c>
      <c r="C380" s="248" t="s">
        <v>559</v>
      </c>
      <c r="D380" s="242" t="s">
        <v>219</v>
      </c>
      <c r="E380" s="243">
        <v>8</v>
      </c>
      <c r="F380" s="244"/>
      <c r="G380" s="245">
        <f>ROUND(E380*F380,2)</f>
        <v>0</v>
      </c>
      <c r="H380" s="226">
        <v>45.56</v>
      </c>
      <c r="I380" s="225">
        <f>ROUND(E380*H380,2)</f>
        <v>364.48</v>
      </c>
      <c r="J380" s="226">
        <v>35.74</v>
      </c>
      <c r="K380" s="225">
        <f>ROUND(E380*J380,2)</f>
        <v>285.92</v>
      </c>
      <c r="L380" s="225">
        <v>15</v>
      </c>
      <c r="M380" s="225">
        <f>G380*(1+L380/100)</f>
        <v>0</v>
      </c>
      <c r="N380" s="225">
        <v>3.2000000000000003E-4</v>
      </c>
      <c r="O380" s="225">
        <f>ROUND(E380*N380,2)</f>
        <v>0</v>
      </c>
      <c r="P380" s="225">
        <v>0</v>
      </c>
      <c r="Q380" s="225">
        <f>ROUND(E380*P380,2)</f>
        <v>0</v>
      </c>
      <c r="R380" s="225"/>
      <c r="S380" s="225" t="s">
        <v>156</v>
      </c>
      <c r="T380" s="225" t="s">
        <v>156</v>
      </c>
      <c r="U380" s="225">
        <v>7.2459999999999997E-2</v>
      </c>
      <c r="V380" s="225">
        <f>ROUND(E380*U380,2)</f>
        <v>0.57999999999999996</v>
      </c>
      <c r="W380" s="225"/>
      <c r="X380" s="225" t="s">
        <v>157</v>
      </c>
      <c r="Y380" s="206"/>
      <c r="Z380" s="206"/>
      <c r="AA380" s="206"/>
      <c r="AB380" s="206"/>
      <c r="AC380" s="206"/>
      <c r="AD380" s="206"/>
      <c r="AE380" s="206"/>
      <c r="AF380" s="206"/>
      <c r="AG380" s="206" t="s">
        <v>158</v>
      </c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</row>
    <row r="381" spans="1:60" outlineLevel="1" x14ac:dyDescent="0.25">
      <c r="A381" s="240">
        <v>143</v>
      </c>
      <c r="B381" s="241" t="s">
        <v>560</v>
      </c>
      <c r="C381" s="248" t="s">
        <v>561</v>
      </c>
      <c r="D381" s="242" t="s">
        <v>155</v>
      </c>
      <c r="E381" s="243">
        <v>9</v>
      </c>
      <c r="F381" s="244"/>
      <c r="G381" s="245">
        <f>ROUND(E381*F381,2)</f>
        <v>0</v>
      </c>
      <c r="H381" s="226">
        <v>0</v>
      </c>
      <c r="I381" s="225">
        <f>ROUND(E381*H381,2)</f>
        <v>0</v>
      </c>
      <c r="J381" s="226">
        <v>181</v>
      </c>
      <c r="K381" s="225">
        <f>ROUND(E381*J381,2)</f>
        <v>1629</v>
      </c>
      <c r="L381" s="225">
        <v>15</v>
      </c>
      <c r="M381" s="225">
        <f>G381*(1+L381/100)</f>
        <v>0</v>
      </c>
      <c r="N381" s="225">
        <v>0</v>
      </c>
      <c r="O381" s="225">
        <f>ROUND(E381*N381,2)</f>
        <v>0</v>
      </c>
      <c r="P381" s="225">
        <v>0</v>
      </c>
      <c r="Q381" s="225">
        <f>ROUND(E381*P381,2)</f>
        <v>0</v>
      </c>
      <c r="R381" s="225"/>
      <c r="S381" s="225" t="s">
        <v>156</v>
      </c>
      <c r="T381" s="225" t="s">
        <v>132</v>
      </c>
      <c r="U381" s="225">
        <v>0.33050000000000002</v>
      </c>
      <c r="V381" s="225">
        <f>ROUND(E381*U381,2)</f>
        <v>2.97</v>
      </c>
      <c r="W381" s="225"/>
      <c r="X381" s="225" t="s">
        <v>157</v>
      </c>
      <c r="Y381" s="206"/>
      <c r="Z381" s="206"/>
      <c r="AA381" s="206"/>
      <c r="AB381" s="206"/>
      <c r="AC381" s="206"/>
      <c r="AD381" s="206"/>
      <c r="AE381" s="206"/>
      <c r="AF381" s="206"/>
      <c r="AG381" s="206" t="s">
        <v>158</v>
      </c>
      <c r="AH381" s="206"/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</row>
    <row r="382" spans="1:60" outlineLevel="1" x14ac:dyDescent="0.25">
      <c r="A382" s="240">
        <v>144</v>
      </c>
      <c r="B382" s="241" t="s">
        <v>562</v>
      </c>
      <c r="C382" s="248" t="s">
        <v>563</v>
      </c>
      <c r="D382" s="242" t="s">
        <v>264</v>
      </c>
      <c r="E382" s="243">
        <v>1</v>
      </c>
      <c r="F382" s="244"/>
      <c r="G382" s="245">
        <f>ROUND(E382*F382,2)</f>
        <v>0</v>
      </c>
      <c r="H382" s="226">
        <v>0</v>
      </c>
      <c r="I382" s="225">
        <f>ROUND(E382*H382,2)</f>
        <v>0</v>
      </c>
      <c r="J382" s="226">
        <v>1500</v>
      </c>
      <c r="K382" s="225">
        <f>ROUND(E382*J382,2)</f>
        <v>1500</v>
      </c>
      <c r="L382" s="225">
        <v>15</v>
      </c>
      <c r="M382" s="225">
        <f>G382*(1+L382/100)</f>
        <v>0</v>
      </c>
      <c r="N382" s="225">
        <v>0</v>
      </c>
      <c r="O382" s="225">
        <f>ROUND(E382*N382,2)</f>
        <v>0</v>
      </c>
      <c r="P382" s="225">
        <v>0</v>
      </c>
      <c r="Q382" s="225">
        <f>ROUND(E382*P382,2)</f>
        <v>0</v>
      </c>
      <c r="R382" s="225"/>
      <c r="S382" s="225" t="s">
        <v>131</v>
      </c>
      <c r="T382" s="225" t="s">
        <v>132</v>
      </c>
      <c r="U382" s="225">
        <v>0</v>
      </c>
      <c r="V382" s="225">
        <f>ROUND(E382*U382,2)</f>
        <v>0</v>
      </c>
      <c r="W382" s="225"/>
      <c r="X382" s="225" t="s">
        <v>157</v>
      </c>
      <c r="Y382" s="206"/>
      <c r="Z382" s="206"/>
      <c r="AA382" s="206"/>
      <c r="AB382" s="206"/>
      <c r="AC382" s="206"/>
      <c r="AD382" s="206"/>
      <c r="AE382" s="206"/>
      <c r="AF382" s="206"/>
      <c r="AG382" s="206" t="s">
        <v>158</v>
      </c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</row>
    <row r="383" spans="1:60" outlineLevel="1" x14ac:dyDescent="0.25">
      <c r="A383" s="240">
        <v>145</v>
      </c>
      <c r="B383" s="241" t="s">
        <v>564</v>
      </c>
      <c r="C383" s="248" t="s">
        <v>565</v>
      </c>
      <c r="D383" s="242" t="s">
        <v>277</v>
      </c>
      <c r="E383" s="243">
        <v>1</v>
      </c>
      <c r="F383" s="244"/>
      <c r="G383" s="245">
        <f>ROUND(E383*F383,2)</f>
        <v>0</v>
      </c>
      <c r="H383" s="226">
        <v>0</v>
      </c>
      <c r="I383" s="225">
        <f>ROUND(E383*H383,2)</f>
        <v>0</v>
      </c>
      <c r="J383" s="226">
        <v>350</v>
      </c>
      <c r="K383" s="225">
        <f>ROUND(E383*J383,2)</f>
        <v>350</v>
      </c>
      <c r="L383" s="225">
        <v>15</v>
      </c>
      <c r="M383" s="225">
        <f>G383*(1+L383/100)</f>
        <v>0</v>
      </c>
      <c r="N383" s="225">
        <v>0</v>
      </c>
      <c r="O383" s="225">
        <f>ROUND(E383*N383,2)</f>
        <v>0</v>
      </c>
      <c r="P383" s="225">
        <v>0</v>
      </c>
      <c r="Q383" s="225">
        <f>ROUND(E383*P383,2)</f>
        <v>0</v>
      </c>
      <c r="R383" s="225"/>
      <c r="S383" s="225" t="s">
        <v>131</v>
      </c>
      <c r="T383" s="225" t="s">
        <v>132</v>
      </c>
      <c r="U383" s="225">
        <v>0</v>
      </c>
      <c r="V383" s="225">
        <f>ROUND(E383*U383,2)</f>
        <v>0</v>
      </c>
      <c r="W383" s="225"/>
      <c r="X383" s="225" t="s">
        <v>157</v>
      </c>
      <c r="Y383" s="206"/>
      <c r="Z383" s="206"/>
      <c r="AA383" s="206"/>
      <c r="AB383" s="206"/>
      <c r="AC383" s="206"/>
      <c r="AD383" s="206"/>
      <c r="AE383" s="206"/>
      <c r="AF383" s="206"/>
      <c r="AG383" s="206" t="s">
        <v>158</v>
      </c>
      <c r="AH383" s="206"/>
      <c r="AI383" s="206"/>
      <c r="AJ383" s="206"/>
      <c r="AK383" s="206"/>
      <c r="AL383" s="206"/>
      <c r="AM383" s="206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6"/>
      <c r="AY383" s="206"/>
      <c r="AZ383" s="206"/>
      <c r="BA383" s="206"/>
      <c r="BB383" s="206"/>
      <c r="BC383" s="206"/>
      <c r="BD383" s="206"/>
      <c r="BE383" s="206"/>
      <c r="BF383" s="206"/>
      <c r="BG383" s="206"/>
      <c r="BH383" s="206"/>
    </row>
    <row r="384" spans="1:60" ht="20.399999999999999" outlineLevel="1" x14ac:dyDescent="0.25">
      <c r="A384" s="240">
        <v>146</v>
      </c>
      <c r="B384" s="241" t="s">
        <v>566</v>
      </c>
      <c r="C384" s="248" t="s">
        <v>567</v>
      </c>
      <c r="D384" s="242" t="s">
        <v>264</v>
      </c>
      <c r="E384" s="243">
        <v>1</v>
      </c>
      <c r="F384" s="244"/>
      <c r="G384" s="245">
        <f>ROUND(E384*F384,2)</f>
        <v>0</v>
      </c>
      <c r="H384" s="226">
        <v>0</v>
      </c>
      <c r="I384" s="225">
        <f>ROUND(E384*H384,2)</f>
        <v>0</v>
      </c>
      <c r="J384" s="226">
        <v>5000</v>
      </c>
      <c r="K384" s="225">
        <f>ROUND(E384*J384,2)</f>
        <v>5000</v>
      </c>
      <c r="L384" s="225">
        <v>15</v>
      </c>
      <c r="M384" s="225">
        <f>G384*(1+L384/100)</f>
        <v>0</v>
      </c>
      <c r="N384" s="225">
        <v>0</v>
      </c>
      <c r="O384" s="225">
        <f>ROUND(E384*N384,2)</f>
        <v>0</v>
      </c>
      <c r="P384" s="225">
        <v>0</v>
      </c>
      <c r="Q384" s="225">
        <f>ROUND(E384*P384,2)</f>
        <v>0</v>
      </c>
      <c r="R384" s="225"/>
      <c r="S384" s="225" t="s">
        <v>131</v>
      </c>
      <c r="T384" s="225" t="s">
        <v>132</v>
      </c>
      <c r="U384" s="225">
        <v>0</v>
      </c>
      <c r="V384" s="225">
        <f>ROUND(E384*U384,2)</f>
        <v>0</v>
      </c>
      <c r="W384" s="225"/>
      <c r="X384" s="225" t="s">
        <v>157</v>
      </c>
      <c r="Y384" s="206"/>
      <c r="Z384" s="206"/>
      <c r="AA384" s="206"/>
      <c r="AB384" s="206"/>
      <c r="AC384" s="206"/>
      <c r="AD384" s="206"/>
      <c r="AE384" s="206"/>
      <c r="AF384" s="206"/>
      <c r="AG384" s="206" t="s">
        <v>158</v>
      </c>
      <c r="AH384" s="206"/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6"/>
      <c r="BA384" s="206"/>
      <c r="BB384" s="206"/>
      <c r="BC384" s="206"/>
      <c r="BD384" s="206"/>
      <c r="BE384" s="206"/>
      <c r="BF384" s="206"/>
      <c r="BG384" s="206"/>
      <c r="BH384" s="206"/>
    </row>
    <row r="385" spans="1:60" outlineLevel="1" x14ac:dyDescent="0.25">
      <c r="A385" s="240">
        <v>147</v>
      </c>
      <c r="B385" s="241" t="s">
        <v>568</v>
      </c>
      <c r="C385" s="248" t="s">
        <v>569</v>
      </c>
      <c r="D385" s="242" t="s">
        <v>0</v>
      </c>
      <c r="E385" s="243">
        <v>5</v>
      </c>
      <c r="F385" s="244"/>
      <c r="G385" s="245">
        <f>ROUND(E385*F385,2)</f>
        <v>0</v>
      </c>
      <c r="H385" s="226">
        <v>0</v>
      </c>
      <c r="I385" s="225">
        <f>ROUND(E385*H385,2)</f>
        <v>0</v>
      </c>
      <c r="J385" s="226">
        <v>105</v>
      </c>
      <c r="K385" s="225">
        <f>ROUND(E385*J385,2)</f>
        <v>525</v>
      </c>
      <c r="L385" s="225">
        <v>15</v>
      </c>
      <c r="M385" s="225">
        <f>G385*(1+L385/100)</f>
        <v>0</v>
      </c>
      <c r="N385" s="225">
        <v>0</v>
      </c>
      <c r="O385" s="225">
        <f>ROUND(E385*N385,2)</f>
        <v>0</v>
      </c>
      <c r="P385" s="225">
        <v>0</v>
      </c>
      <c r="Q385" s="225">
        <f>ROUND(E385*P385,2)</f>
        <v>0</v>
      </c>
      <c r="R385" s="225"/>
      <c r="S385" s="225" t="s">
        <v>131</v>
      </c>
      <c r="T385" s="225" t="s">
        <v>132</v>
      </c>
      <c r="U385" s="225">
        <v>0</v>
      </c>
      <c r="V385" s="225">
        <f>ROUND(E385*U385,2)</f>
        <v>0</v>
      </c>
      <c r="W385" s="225"/>
      <c r="X385" s="225" t="s">
        <v>157</v>
      </c>
      <c r="Y385" s="206"/>
      <c r="Z385" s="206"/>
      <c r="AA385" s="206"/>
      <c r="AB385" s="206"/>
      <c r="AC385" s="206"/>
      <c r="AD385" s="206"/>
      <c r="AE385" s="206"/>
      <c r="AF385" s="206"/>
      <c r="AG385" s="206" t="s">
        <v>570</v>
      </c>
      <c r="AH385" s="206"/>
      <c r="AI385" s="206"/>
      <c r="AJ385" s="206"/>
      <c r="AK385" s="206"/>
      <c r="AL385" s="206"/>
      <c r="AM385" s="206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6"/>
      <c r="AY385" s="206"/>
      <c r="AZ385" s="206"/>
      <c r="BA385" s="206"/>
      <c r="BB385" s="206"/>
      <c r="BC385" s="206"/>
      <c r="BD385" s="206"/>
      <c r="BE385" s="206"/>
      <c r="BF385" s="206"/>
      <c r="BG385" s="206"/>
      <c r="BH385" s="206"/>
    </row>
    <row r="386" spans="1:60" outlineLevel="1" x14ac:dyDescent="0.25">
      <c r="A386" s="234">
        <v>148</v>
      </c>
      <c r="B386" s="235" t="s">
        <v>92</v>
      </c>
      <c r="C386" s="249" t="s">
        <v>571</v>
      </c>
      <c r="D386" s="236" t="s">
        <v>277</v>
      </c>
      <c r="E386" s="237">
        <v>3</v>
      </c>
      <c r="F386" s="238"/>
      <c r="G386" s="239">
        <f>ROUND(E386*F386,2)</f>
        <v>0</v>
      </c>
      <c r="H386" s="226">
        <v>0</v>
      </c>
      <c r="I386" s="225">
        <f>ROUND(E386*H386,2)</f>
        <v>0</v>
      </c>
      <c r="J386" s="226">
        <v>450</v>
      </c>
      <c r="K386" s="225">
        <f>ROUND(E386*J386,2)</f>
        <v>1350</v>
      </c>
      <c r="L386" s="225">
        <v>15</v>
      </c>
      <c r="M386" s="225">
        <f>G386*(1+L386/100)</f>
        <v>0</v>
      </c>
      <c r="N386" s="225">
        <v>0</v>
      </c>
      <c r="O386" s="225">
        <f>ROUND(E386*N386,2)</f>
        <v>0</v>
      </c>
      <c r="P386" s="225">
        <v>0</v>
      </c>
      <c r="Q386" s="225">
        <f>ROUND(E386*P386,2)</f>
        <v>0</v>
      </c>
      <c r="R386" s="225"/>
      <c r="S386" s="225" t="s">
        <v>131</v>
      </c>
      <c r="T386" s="225" t="s">
        <v>132</v>
      </c>
      <c r="U386" s="225">
        <v>0</v>
      </c>
      <c r="V386" s="225">
        <f>ROUND(E386*U386,2)</f>
        <v>0</v>
      </c>
      <c r="W386" s="225"/>
      <c r="X386" s="225" t="s">
        <v>157</v>
      </c>
      <c r="Y386" s="206"/>
      <c r="Z386" s="206"/>
      <c r="AA386" s="206"/>
      <c r="AB386" s="206"/>
      <c r="AC386" s="206"/>
      <c r="AD386" s="206"/>
      <c r="AE386" s="206"/>
      <c r="AF386" s="206"/>
      <c r="AG386" s="206" t="s">
        <v>158</v>
      </c>
      <c r="AH386" s="206"/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6"/>
      <c r="BA386" s="206"/>
      <c r="BB386" s="206"/>
      <c r="BC386" s="206"/>
      <c r="BD386" s="206"/>
      <c r="BE386" s="206"/>
      <c r="BF386" s="206"/>
      <c r="BG386" s="206"/>
      <c r="BH386" s="206"/>
    </row>
    <row r="387" spans="1:60" outlineLevel="1" x14ac:dyDescent="0.25">
      <c r="A387" s="223"/>
      <c r="B387" s="224"/>
      <c r="C387" s="261" t="s">
        <v>572</v>
      </c>
      <c r="D387" s="257"/>
      <c r="E387" s="258">
        <v>3</v>
      </c>
      <c r="F387" s="225"/>
      <c r="G387" s="225"/>
      <c r="H387" s="225"/>
      <c r="I387" s="225"/>
      <c r="J387" s="225"/>
      <c r="K387" s="225"/>
      <c r="L387" s="225"/>
      <c r="M387" s="225"/>
      <c r="N387" s="225"/>
      <c r="O387" s="225"/>
      <c r="P387" s="225"/>
      <c r="Q387" s="225"/>
      <c r="R387" s="225"/>
      <c r="S387" s="225"/>
      <c r="T387" s="225"/>
      <c r="U387" s="225"/>
      <c r="V387" s="225"/>
      <c r="W387" s="225"/>
      <c r="X387" s="225"/>
      <c r="Y387" s="206"/>
      <c r="Z387" s="206"/>
      <c r="AA387" s="206"/>
      <c r="AB387" s="206"/>
      <c r="AC387" s="206"/>
      <c r="AD387" s="206"/>
      <c r="AE387" s="206"/>
      <c r="AF387" s="206"/>
      <c r="AG387" s="206" t="s">
        <v>163</v>
      </c>
      <c r="AH387" s="206">
        <v>0</v>
      </c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6"/>
      <c r="BA387" s="206"/>
      <c r="BB387" s="206"/>
      <c r="BC387" s="206"/>
      <c r="BD387" s="206"/>
      <c r="BE387" s="206"/>
      <c r="BF387" s="206"/>
      <c r="BG387" s="206"/>
      <c r="BH387" s="206"/>
    </row>
    <row r="388" spans="1:60" outlineLevel="1" x14ac:dyDescent="0.25">
      <c r="A388" s="223"/>
      <c r="B388" s="224"/>
      <c r="C388" s="261" t="s">
        <v>573</v>
      </c>
      <c r="D388" s="257"/>
      <c r="E388" s="258"/>
      <c r="F388" s="225"/>
      <c r="G388" s="225"/>
      <c r="H388" s="225"/>
      <c r="I388" s="225"/>
      <c r="J388" s="225"/>
      <c r="K388" s="225"/>
      <c r="L388" s="225"/>
      <c r="M388" s="225"/>
      <c r="N388" s="225"/>
      <c r="O388" s="225"/>
      <c r="P388" s="225"/>
      <c r="Q388" s="225"/>
      <c r="R388" s="225"/>
      <c r="S388" s="225"/>
      <c r="T388" s="225"/>
      <c r="U388" s="225"/>
      <c r="V388" s="225"/>
      <c r="W388" s="225"/>
      <c r="X388" s="225"/>
      <c r="Y388" s="206"/>
      <c r="Z388" s="206"/>
      <c r="AA388" s="206"/>
      <c r="AB388" s="206"/>
      <c r="AC388" s="206"/>
      <c r="AD388" s="206"/>
      <c r="AE388" s="206"/>
      <c r="AF388" s="206"/>
      <c r="AG388" s="206" t="s">
        <v>163</v>
      </c>
      <c r="AH388" s="206">
        <v>0</v>
      </c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6"/>
      <c r="BA388" s="206"/>
      <c r="BB388" s="206"/>
      <c r="BC388" s="206"/>
      <c r="BD388" s="206"/>
      <c r="BE388" s="206"/>
      <c r="BF388" s="206"/>
      <c r="BG388" s="206"/>
      <c r="BH388" s="206"/>
    </row>
    <row r="389" spans="1:60" outlineLevel="1" x14ac:dyDescent="0.25">
      <c r="A389" s="223"/>
      <c r="B389" s="224"/>
      <c r="C389" s="261" t="s">
        <v>574</v>
      </c>
      <c r="D389" s="257"/>
      <c r="E389" s="258"/>
      <c r="F389" s="225"/>
      <c r="G389" s="225"/>
      <c r="H389" s="225"/>
      <c r="I389" s="225"/>
      <c r="J389" s="225"/>
      <c r="K389" s="225"/>
      <c r="L389" s="225"/>
      <c r="M389" s="225"/>
      <c r="N389" s="225"/>
      <c r="O389" s="225"/>
      <c r="P389" s="225"/>
      <c r="Q389" s="225"/>
      <c r="R389" s="225"/>
      <c r="S389" s="225"/>
      <c r="T389" s="225"/>
      <c r="U389" s="225"/>
      <c r="V389" s="225"/>
      <c r="W389" s="225"/>
      <c r="X389" s="225"/>
      <c r="Y389" s="206"/>
      <c r="Z389" s="206"/>
      <c r="AA389" s="206"/>
      <c r="AB389" s="206"/>
      <c r="AC389" s="206"/>
      <c r="AD389" s="206"/>
      <c r="AE389" s="206"/>
      <c r="AF389" s="206"/>
      <c r="AG389" s="206" t="s">
        <v>163</v>
      </c>
      <c r="AH389" s="206">
        <v>0</v>
      </c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</row>
    <row r="390" spans="1:60" outlineLevel="1" x14ac:dyDescent="0.25">
      <c r="A390" s="240">
        <v>149</v>
      </c>
      <c r="B390" s="241" t="s">
        <v>575</v>
      </c>
      <c r="C390" s="248" t="s">
        <v>576</v>
      </c>
      <c r="D390" s="242" t="s">
        <v>155</v>
      </c>
      <c r="E390" s="243">
        <v>1</v>
      </c>
      <c r="F390" s="244"/>
      <c r="G390" s="245">
        <f>ROUND(E390*F390,2)</f>
        <v>0</v>
      </c>
      <c r="H390" s="226">
        <v>152</v>
      </c>
      <c r="I390" s="225">
        <f>ROUND(E390*H390,2)</f>
        <v>152</v>
      </c>
      <c r="J390" s="226">
        <v>0</v>
      </c>
      <c r="K390" s="225">
        <f>ROUND(E390*J390,2)</f>
        <v>0</v>
      </c>
      <c r="L390" s="225">
        <v>15</v>
      </c>
      <c r="M390" s="225">
        <f>G390*(1+L390/100)</f>
        <v>0</v>
      </c>
      <c r="N390" s="225">
        <v>1.0000000000000001E-5</v>
      </c>
      <c r="O390" s="225">
        <f>ROUND(E390*N390,2)</f>
        <v>0</v>
      </c>
      <c r="P390" s="225">
        <v>0</v>
      </c>
      <c r="Q390" s="225">
        <f>ROUND(E390*P390,2)</f>
        <v>0</v>
      </c>
      <c r="R390" s="225" t="s">
        <v>166</v>
      </c>
      <c r="S390" s="225" t="s">
        <v>156</v>
      </c>
      <c r="T390" s="225" t="s">
        <v>132</v>
      </c>
      <c r="U390" s="225">
        <v>0</v>
      </c>
      <c r="V390" s="225">
        <f>ROUND(E390*U390,2)</f>
        <v>0</v>
      </c>
      <c r="W390" s="225"/>
      <c r="X390" s="225" t="s">
        <v>167</v>
      </c>
      <c r="Y390" s="206"/>
      <c r="Z390" s="206"/>
      <c r="AA390" s="206"/>
      <c r="AB390" s="206"/>
      <c r="AC390" s="206"/>
      <c r="AD390" s="206"/>
      <c r="AE390" s="206"/>
      <c r="AF390" s="206"/>
      <c r="AG390" s="206" t="s">
        <v>168</v>
      </c>
      <c r="AH390" s="206"/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</row>
    <row r="391" spans="1:60" outlineLevel="1" x14ac:dyDescent="0.25">
      <c r="A391" s="240">
        <v>150</v>
      </c>
      <c r="B391" s="241" t="s">
        <v>577</v>
      </c>
      <c r="C391" s="248" t="s">
        <v>578</v>
      </c>
      <c r="D391" s="242" t="s">
        <v>155</v>
      </c>
      <c r="E391" s="243">
        <v>1</v>
      </c>
      <c r="F391" s="244"/>
      <c r="G391" s="245">
        <f>ROUND(E391*F391,2)</f>
        <v>0</v>
      </c>
      <c r="H391" s="226">
        <v>557</v>
      </c>
      <c r="I391" s="225">
        <f>ROUND(E391*H391,2)</f>
        <v>557</v>
      </c>
      <c r="J391" s="226">
        <v>0</v>
      </c>
      <c r="K391" s="225">
        <f>ROUND(E391*J391,2)</f>
        <v>0</v>
      </c>
      <c r="L391" s="225">
        <v>15</v>
      </c>
      <c r="M391" s="225">
        <f>G391*(1+L391/100)</f>
        <v>0</v>
      </c>
      <c r="N391" s="225">
        <v>2.4000000000000001E-4</v>
      </c>
      <c r="O391" s="225">
        <f>ROUND(E391*N391,2)</f>
        <v>0</v>
      </c>
      <c r="P391" s="225">
        <v>0</v>
      </c>
      <c r="Q391" s="225">
        <f>ROUND(E391*P391,2)</f>
        <v>0</v>
      </c>
      <c r="R391" s="225" t="s">
        <v>166</v>
      </c>
      <c r="S391" s="225" t="s">
        <v>156</v>
      </c>
      <c r="T391" s="225" t="s">
        <v>156</v>
      </c>
      <c r="U391" s="225">
        <v>0</v>
      </c>
      <c r="V391" s="225">
        <f>ROUND(E391*U391,2)</f>
        <v>0</v>
      </c>
      <c r="W391" s="225"/>
      <c r="X391" s="225" t="s">
        <v>167</v>
      </c>
      <c r="Y391" s="206"/>
      <c r="Z391" s="206"/>
      <c r="AA391" s="206"/>
      <c r="AB391" s="206"/>
      <c r="AC391" s="206"/>
      <c r="AD391" s="206"/>
      <c r="AE391" s="206"/>
      <c r="AF391" s="206"/>
      <c r="AG391" s="206" t="s">
        <v>168</v>
      </c>
      <c r="AH391" s="206"/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</row>
    <row r="392" spans="1:60" outlineLevel="1" x14ac:dyDescent="0.25">
      <c r="A392" s="240">
        <v>151</v>
      </c>
      <c r="B392" s="241" t="s">
        <v>579</v>
      </c>
      <c r="C392" s="248" t="s">
        <v>580</v>
      </c>
      <c r="D392" s="242" t="s">
        <v>155</v>
      </c>
      <c r="E392" s="243">
        <v>1</v>
      </c>
      <c r="F392" s="244"/>
      <c r="G392" s="245">
        <f>ROUND(E392*F392,2)</f>
        <v>0</v>
      </c>
      <c r="H392" s="226">
        <v>865</v>
      </c>
      <c r="I392" s="225">
        <f>ROUND(E392*H392,2)</f>
        <v>865</v>
      </c>
      <c r="J392" s="226">
        <v>0</v>
      </c>
      <c r="K392" s="225">
        <f>ROUND(E392*J392,2)</f>
        <v>0</v>
      </c>
      <c r="L392" s="225">
        <v>15</v>
      </c>
      <c r="M392" s="225">
        <f>G392*(1+L392/100)</f>
        <v>0</v>
      </c>
      <c r="N392" s="225">
        <v>3.8999999999999999E-4</v>
      </c>
      <c r="O392" s="225">
        <f>ROUND(E392*N392,2)</f>
        <v>0</v>
      </c>
      <c r="P392" s="225">
        <v>0</v>
      </c>
      <c r="Q392" s="225">
        <f>ROUND(E392*P392,2)</f>
        <v>0</v>
      </c>
      <c r="R392" s="225" t="s">
        <v>166</v>
      </c>
      <c r="S392" s="225" t="s">
        <v>156</v>
      </c>
      <c r="T392" s="225" t="s">
        <v>132</v>
      </c>
      <c r="U392" s="225">
        <v>0</v>
      </c>
      <c r="V392" s="225">
        <f>ROUND(E392*U392,2)</f>
        <v>0</v>
      </c>
      <c r="W392" s="225"/>
      <c r="X392" s="225" t="s">
        <v>167</v>
      </c>
      <c r="Y392" s="206"/>
      <c r="Z392" s="206"/>
      <c r="AA392" s="206"/>
      <c r="AB392" s="206"/>
      <c r="AC392" s="206"/>
      <c r="AD392" s="206"/>
      <c r="AE392" s="206"/>
      <c r="AF392" s="206"/>
      <c r="AG392" s="206" t="s">
        <v>168</v>
      </c>
      <c r="AH392" s="206"/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6"/>
      <c r="AY392" s="206"/>
      <c r="AZ392" s="206"/>
      <c r="BA392" s="206"/>
      <c r="BB392" s="206"/>
      <c r="BC392" s="206"/>
      <c r="BD392" s="206"/>
      <c r="BE392" s="206"/>
      <c r="BF392" s="206"/>
      <c r="BG392" s="206"/>
      <c r="BH392" s="206"/>
    </row>
    <row r="393" spans="1:60" outlineLevel="1" x14ac:dyDescent="0.25">
      <c r="A393" s="240">
        <v>152</v>
      </c>
      <c r="B393" s="241" t="s">
        <v>581</v>
      </c>
      <c r="C393" s="248" t="s">
        <v>582</v>
      </c>
      <c r="D393" s="242" t="s">
        <v>155</v>
      </c>
      <c r="E393" s="243">
        <v>3</v>
      </c>
      <c r="F393" s="244"/>
      <c r="G393" s="245">
        <f>ROUND(E393*F393,2)</f>
        <v>0</v>
      </c>
      <c r="H393" s="226">
        <v>54</v>
      </c>
      <c r="I393" s="225">
        <f>ROUND(E393*H393,2)</f>
        <v>162</v>
      </c>
      <c r="J393" s="226">
        <v>0</v>
      </c>
      <c r="K393" s="225">
        <f>ROUND(E393*J393,2)</f>
        <v>0</v>
      </c>
      <c r="L393" s="225">
        <v>15</v>
      </c>
      <c r="M393" s="225">
        <f>G393*(1+L393/100)</f>
        <v>0</v>
      </c>
      <c r="N393" s="225">
        <v>1.0000000000000001E-5</v>
      </c>
      <c r="O393" s="225">
        <f>ROUND(E393*N393,2)</f>
        <v>0</v>
      </c>
      <c r="P393" s="225">
        <v>0</v>
      </c>
      <c r="Q393" s="225">
        <f>ROUND(E393*P393,2)</f>
        <v>0</v>
      </c>
      <c r="R393" s="225" t="s">
        <v>166</v>
      </c>
      <c r="S393" s="225" t="s">
        <v>156</v>
      </c>
      <c r="T393" s="225" t="s">
        <v>132</v>
      </c>
      <c r="U393" s="225">
        <v>0</v>
      </c>
      <c r="V393" s="225">
        <f>ROUND(E393*U393,2)</f>
        <v>0</v>
      </c>
      <c r="W393" s="225"/>
      <c r="X393" s="225" t="s">
        <v>167</v>
      </c>
      <c r="Y393" s="206"/>
      <c r="Z393" s="206"/>
      <c r="AA393" s="206"/>
      <c r="AB393" s="206"/>
      <c r="AC393" s="206"/>
      <c r="AD393" s="206"/>
      <c r="AE393" s="206"/>
      <c r="AF393" s="206"/>
      <c r="AG393" s="206" t="s">
        <v>168</v>
      </c>
      <c r="AH393" s="206"/>
      <c r="AI393" s="206"/>
      <c r="AJ393" s="206"/>
      <c r="AK393" s="206"/>
      <c r="AL393" s="206"/>
      <c r="AM393" s="206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6"/>
      <c r="AY393" s="206"/>
      <c r="AZ393" s="206"/>
      <c r="BA393" s="206"/>
      <c r="BB393" s="206"/>
      <c r="BC393" s="206"/>
      <c r="BD393" s="206"/>
      <c r="BE393" s="206"/>
      <c r="BF393" s="206"/>
      <c r="BG393" s="206"/>
      <c r="BH393" s="206"/>
    </row>
    <row r="394" spans="1:60" outlineLevel="1" x14ac:dyDescent="0.25">
      <c r="A394" s="240">
        <v>153</v>
      </c>
      <c r="B394" s="241" t="s">
        <v>583</v>
      </c>
      <c r="C394" s="248" t="s">
        <v>584</v>
      </c>
      <c r="D394" s="242" t="s">
        <v>155</v>
      </c>
      <c r="E394" s="243">
        <v>3</v>
      </c>
      <c r="F394" s="244"/>
      <c r="G394" s="245">
        <f>ROUND(E394*F394,2)</f>
        <v>0</v>
      </c>
      <c r="H394" s="226">
        <v>34</v>
      </c>
      <c r="I394" s="225">
        <f>ROUND(E394*H394,2)</f>
        <v>102</v>
      </c>
      <c r="J394" s="226">
        <v>0</v>
      </c>
      <c r="K394" s="225">
        <f>ROUND(E394*J394,2)</f>
        <v>0</v>
      </c>
      <c r="L394" s="225">
        <v>15</v>
      </c>
      <c r="M394" s="225">
        <f>G394*(1+L394/100)</f>
        <v>0</v>
      </c>
      <c r="N394" s="225">
        <v>5.0000000000000002E-5</v>
      </c>
      <c r="O394" s="225">
        <f>ROUND(E394*N394,2)</f>
        <v>0</v>
      </c>
      <c r="P394" s="225">
        <v>0</v>
      </c>
      <c r="Q394" s="225">
        <f>ROUND(E394*P394,2)</f>
        <v>0</v>
      </c>
      <c r="R394" s="225" t="s">
        <v>166</v>
      </c>
      <c r="S394" s="225" t="s">
        <v>156</v>
      </c>
      <c r="T394" s="225" t="s">
        <v>132</v>
      </c>
      <c r="U394" s="225">
        <v>0</v>
      </c>
      <c r="V394" s="225">
        <f>ROUND(E394*U394,2)</f>
        <v>0</v>
      </c>
      <c r="W394" s="225"/>
      <c r="X394" s="225" t="s">
        <v>167</v>
      </c>
      <c r="Y394" s="206"/>
      <c r="Z394" s="206"/>
      <c r="AA394" s="206"/>
      <c r="AB394" s="206"/>
      <c r="AC394" s="206"/>
      <c r="AD394" s="206"/>
      <c r="AE394" s="206"/>
      <c r="AF394" s="206"/>
      <c r="AG394" s="206" t="s">
        <v>168</v>
      </c>
      <c r="AH394" s="206"/>
      <c r="AI394" s="206"/>
      <c r="AJ394" s="206"/>
      <c r="AK394" s="206"/>
      <c r="AL394" s="206"/>
      <c r="AM394" s="206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6"/>
      <c r="AY394" s="206"/>
      <c r="AZ394" s="206"/>
      <c r="BA394" s="206"/>
      <c r="BB394" s="206"/>
      <c r="BC394" s="206"/>
      <c r="BD394" s="206"/>
      <c r="BE394" s="206"/>
      <c r="BF394" s="206"/>
      <c r="BG394" s="206"/>
      <c r="BH394" s="206"/>
    </row>
    <row r="395" spans="1:60" outlineLevel="1" x14ac:dyDescent="0.25">
      <c r="A395" s="240">
        <v>154</v>
      </c>
      <c r="B395" s="241" t="s">
        <v>585</v>
      </c>
      <c r="C395" s="248" t="s">
        <v>586</v>
      </c>
      <c r="D395" s="242" t="s">
        <v>155</v>
      </c>
      <c r="E395" s="243">
        <v>9</v>
      </c>
      <c r="F395" s="244"/>
      <c r="G395" s="245">
        <f>ROUND(E395*F395,2)</f>
        <v>0</v>
      </c>
      <c r="H395" s="226">
        <v>14</v>
      </c>
      <c r="I395" s="225">
        <f>ROUND(E395*H395,2)</f>
        <v>126</v>
      </c>
      <c r="J395" s="226">
        <v>0</v>
      </c>
      <c r="K395" s="225">
        <f>ROUND(E395*J395,2)</f>
        <v>0</v>
      </c>
      <c r="L395" s="225">
        <v>15</v>
      </c>
      <c r="M395" s="225">
        <f>G395*(1+L395/100)</f>
        <v>0</v>
      </c>
      <c r="N395" s="225">
        <v>4.0000000000000003E-5</v>
      </c>
      <c r="O395" s="225">
        <f>ROUND(E395*N395,2)</f>
        <v>0</v>
      </c>
      <c r="P395" s="225">
        <v>0</v>
      </c>
      <c r="Q395" s="225">
        <f>ROUND(E395*P395,2)</f>
        <v>0</v>
      </c>
      <c r="R395" s="225" t="s">
        <v>166</v>
      </c>
      <c r="S395" s="225" t="s">
        <v>156</v>
      </c>
      <c r="T395" s="225" t="s">
        <v>132</v>
      </c>
      <c r="U395" s="225">
        <v>0</v>
      </c>
      <c r="V395" s="225">
        <f>ROUND(E395*U395,2)</f>
        <v>0</v>
      </c>
      <c r="W395" s="225"/>
      <c r="X395" s="225" t="s">
        <v>167</v>
      </c>
      <c r="Y395" s="206"/>
      <c r="Z395" s="206"/>
      <c r="AA395" s="206"/>
      <c r="AB395" s="206"/>
      <c r="AC395" s="206"/>
      <c r="AD395" s="206"/>
      <c r="AE395" s="206"/>
      <c r="AF395" s="206"/>
      <c r="AG395" s="206" t="s">
        <v>168</v>
      </c>
      <c r="AH395" s="206"/>
      <c r="AI395" s="206"/>
      <c r="AJ395" s="206"/>
      <c r="AK395" s="206"/>
      <c r="AL395" s="206"/>
      <c r="AM395" s="206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206"/>
      <c r="AX395" s="206"/>
      <c r="AY395" s="206"/>
      <c r="AZ395" s="206"/>
      <c r="BA395" s="206"/>
      <c r="BB395" s="206"/>
      <c r="BC395" s="206"/>
      <c r="BD395" s="206"/>
      <c r="BE395" s="206"/>
      <c r="BF395" s="206"/>
      <c r="BG395" s="206"/>
      <c r="BH395" s="206"/>
    </row>
    <row r="396" spans="1:60" outlineLevel="1" x14ac:dyDescent="0.25">
      <c r="A396" s="240">
        <v>155</v>
      </c>
      <c r="B396" s="241" t="s">
        <v>587</v>
      </c>
      <c r="C396" s="248" t="s">
        <v>588</v>
      </c>
      <c r="D396" s="242" t="s">
        <v>155</v>
      </c>
      <c r="E396" s="243">
        <v>5</v>
      </c>
      <c r="F396" s="244"/>
      <c r="G396" s="245">
        <f>ROUND(E396*F396,2)</f>
        <v>0</v>
      </c>
      <c r="H396" s="226">
        <v>550</v>
      </c>
      <c r="I396" s="225">
        <f>ROUND(E396*H396,2)</f>
        <v>2750</v>
      </c>
      <c r="J396" s="226">
        <v>0</v>
      </c>
      <c r="K396" s="225">
        <f>ROUND(E396*J396,2)</f>
        <v>0</v>
      </c>
      <c r="L396" s="225">
        <v>15</v>
      </c>
      <c r="M396" s="225">
        <f>G396*(1+L396/100)</f>
        <v>0</v>
      </c>
      <c r="N396" s="225">
        <v>4.0000000000000001E-3</v>
      </c>
      <c r="O396" s="225">
        <f>ROUND(E396*N396,2)</f>
        <v>0.02</v>
      </c>
      <c r="P396" s="225">
        <v>0</v>
      </c>
      <c r="Q396" s="225">
        <f>ROUND(E396*P396,2)</f>
        <v>0</v>
      </c>
      <c r="R396" s="225" t="s">
        <v>166</v>
      </c>
      <c r="S396" s="225" t="s">
        <v>156</v>
      </c>
      <c r="T396" s="225" t="s">
        <v>132</v>
      </c>
      <c r="U396" s="225">
        <v>0</v>
      </c>
      <c r="V396" s="225">
        <f>ROUND(E396*U396,2)</f>
        <v>0</v>
      </c>
      <c r="W396" s="225"/>
      <c r="X396" s="225" t="s">
        <v>167</v>
      </c>
      <c r="Y396" s="206"/>
      <c r="Z396" s="206"/>
      <c r="AA396" s="206"/>
      <c r="AB396" s="206"/>
      <c r="AC396" s="206"/>
      <c r="AD396" s="206"/>
      <c r="AE396" s="206"/>
      <c r="AF396" s="206"/>
      <c r="AG396" s="206" t="s">
        <v>168</v>
      </c>
      <c r="AH396" s="206"/>
      <c r="AI396" s="206"/>
      <c r="AJ396" s="206"/>
      <c r="AK396" s="206"/>
      <c r="AL396" s="206"/>
      <c r="AM396" s="206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6"/>
      <c r="AY396" s="206"/>
      <c r="AZ396" s="206"/>
      <c r="BA396" s="206"/>
      <c r="BB396" s="206"/>
      <c r="BC396" s="206"/>
      <c r="BD396" s="206"/>
      <c r="BE396" s="206"/>
      <c r="BF396" s="206"/>
      <c r="BG396" s="206"/>
      <c r="BH396" s="206"/>
    </row>
    <row r="397" spans="1:60" outlineLevel="1" x14ac:dyDescent="0.25">
      <c r="A397" s="240">
        <v>156</v>
      </c>
      <c r="B397" s="241" t="s">
        <v>589</v>
      </c>
      <c r="C397" s="248" t="s">
        <v>590</v>
      </c>
      <c r="D397" s="242" t="s">
        <v>155</v>
      </c>
      <c r="E397" s="243">
        <v>2</v>
      </c>
      <c r="F397" s="244"/>
      <c r="G397" s="245">
        <f>ROUND(E397*F397,2)</f>
        <v>0</v>
      </c>
      <c r="H397" s="226">
        <v>1210</v>
      </c>
      <c r="I397" s="225">
        <f>ROUND(E397*H397,2)</f>
        <v>2420</v>
      </c>
      <c r="J397" s="226">
        <v>0</v>
      </c>
      <c r="K397" s="225">
        <f>ROUND(E397*J397,2)</f>
        <v>0</v>
      </c>
      <c r="L397" s="225">
        <v>15</v>
      </c>
      <c r="M397" s="225">
        <f>G397*(1+L397/100)</f>
        <v>0</v>
      </c>
      <c r="N397" s="225">
        <v>4.0000000000000001E-3</v>
      </c>
      <c r="O397" s="225">
        <f>ROUND(E397*N397,2)</f>
        <v>0.01</v>
      </c>
      <c r="P397" s="225">
        <v>0</v>
      </c>
      <c r="Q397" s="225">
        <f>ROUND(E397*P397,2)</f>
        <v>0</v>
      </c>
      <c r="R397" s="225"/>
      <c r="S397" s="225" t="s">
        <v>131</v>
      </c>
      <c r="T397" s="225" t="s">
        <v>132</v>
      </c>
      <c r="U397" s="225">
        <v>0</v>
      </c>
      <c r="V397" s="225">
        <f>ROUND(E397*U397,2)</f>
        <v>0</v>
      </c>
      <c r="W397" s="225"/>
      <c r="X397" s="225" t="s">
        <v>167</v>
      </c>
      <c r="Y397" s="206"/>
      <c r="Z397" s="206"/>
      <c r="AA397" s="206"/>
      <c r="AB397" s="206"/>
      <c r="AC397" s="206"/>
      <c r="AD397" s="206"/>
      <c r="AE397" s="206"/>
      <c r="AF397" s="206"/>
      <c r="AG397" s="206" t="s">
        <v>168</v>
      </c>
      <c r="AH397" s="206"/>
      <c r="AI397" s="206"/>
      <c r="AJ397" s="206"/>
      <c r="AK397" s="206"/>
      <c r="AL397" s="206"/>
      <c r="AM397" s="206"/>
      <c r="AN397" s="206"/>
      <c r="AO397" s="206"/>
      <c r="AP397" s="206"/>
      <c r="AQ397" s="206"/>
      <c r="AR397" s="206"/>
      <c r="AS397" s="206"/>
      <c r="AT397" s="206"/>
      <c r="AU397" s="206"/>
      <c r="AV397" s="206"/>
      <c r="AW397" s="206"/>
      <c r="AX397" s="206"/>
      <c r="AY397" s="206"/>
      <c r="AZ397" s="206"/>
      <c r="BA397" s="206"/>
      <c r="BB397" s="206"/>
      <c r="BC397" s="206"/>
      <c r="BD397" s="206"/>
      <c r="BE397" s="206"/>
      <c r="BF397" s="206"/>
      <c r="BG397" s="206"/>
      <c r="BH397" s="206"/>
    </row>
    <row r="398" spans="1:60" outlineLevel="1" x14ac:dyDescent="0.25">
      <c r="A398" s="240">
        <v>157</v>
      </c>
      <c r="B398" s="241" t="s">
        <v>591</v>
      </c>
      <c r="C398" s="248" t="s">
        <v>592</v>
      </c>
      <c r="D398" s="242" t="s">
        <v>593</v>
      </c>
      <c r="E398" s="243">
        <v>5</v>
      </c>
      <c r="F398" s="244"/>
      <c r="G398" s="245">
        <f>ROUND(E398*F398,2)</f>
        <v>0</v>
      </c>
      <c r="H398" s="226">
        <v>12</v>
      </c>
      <c r="I398" s="225">
        <f>ROUND(E398*H398,2)</f>
        <v>60</v>
      </c>
      <c r="J398" s="226">
        <v>0</v>
      </c>
      <c r="K398" s="225">
        <f>ROUND(E398*J398,2)</f>
        <v>0</v>
      </c>
      <c r="L398" s="225">
        <v>15</v>
      </c>
      <c r="M398" s="225">
        <f>G398*(1+L398/100)</f>
        <v>0</v>
      </c>
      <c r="N398" s="225">
        <v>1</v>
      </c>
      <c r="O398" s="225">
        <f>ROUND(E398*N398,2)</f>
        <v>5</v>
      </c>
      <c r="P398" s="225">
        <v>0</v>
      </c>
      <c r="Q398" s="225">
        <f>ROUND(E398*P398,2)</f>
        <v>0</v>
      </c>
      <c r="R398" s="225" t="s">
        <v>166</v>
      </c>
      <c r="S398" s="225" t="s">
        <v>156</v>
      </c>
      <c r="T398" s="225" t="s">
        <v>132</v>
      </c>
      <c r="U398" s="225">
        <v>0</v>
      </c>
      <c r="V398" s="225">
        <f>ROUND(E398*U398,2)</f>
        <v>0</v>
      </c>
      <c r="W398" s="225"/>
      <c r="X398" s="225" t="s">
        <v>167</v>
      </c>
      <c r="Y398" s="206"/>
      <c r="Z398" s="206"/>
      <c r="AA398" s="206"/>
      <c r="AB398" s="206"/>
      <c r="AC398" s="206"/>
      <c r="AD398" s="206"/>
      <c r="AE398" s="206"/>
      <c r="AF398" s="206"/>
      <c r="AG398" s="206" t="s">
        <v>168</v>
      </c>
      <c r="AH398" s="206"/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6"/>
      <c r="BA398" s="206"/>
      <c r="BB398" s="206"/>
      <c r="BC398" s="206"/>
      <c r="BD398" s="206"/>
      <c r="BE398" s="206"/>
      <c r="BF398" s="206"/>
      <c r="BG398" s="206"/>
      <c r="BH398" s="206"/>
    </row>
    <row r="399" spans="1:60" outlineLevel="1" x14ac:dyDescent="0.25">
      <c r="A399" s="240">
        <v>158</v>
      </c>
      <c r="B399" s="241" t="s">
        <v>594</v>
      </c>
      <c r="C399" s="248" t="s">
        <v>595</v>
      </c>
      <c r="D399" s="242" t="s">
        <v>155</v>
      </c>
      <c r="E399" s="243">
        <v>10</v>
      </c>
      <c r="F399" s="244"/>
      <c r="G399" s="245">
        <f>ROUND(E399*F399,2)</f>
        <v>0</v>
      </c>
      <c r="H399" s="226">
        <v>0</v>
      </c>
      <c r="I399" s="225">
        <f>ROUND(E399*H399,2)</f>
        <v>0</v>
      </c>
      <c r="J399" s="226">
        <v>167</v>
      </c>
      <c r="K399" s="225">
        <f>ROUND(E399*J399,2)</f>
        <v>1670</v>
      </c>
      <c r="L399" s="225">
        <v>15</v>
      </c>
      <c r="M399" s="225">
        <f>G399*(1+L399/100)</f>
        <v>0</v>
      </c>
      <c r="N399" s="225">
        <v>0</v>
      </c>
      <c r="O399" s="225">
        <f>ROUND(E399*N399,2)</f>
        <v>0</v>
      </c>
      <c r="P399" s="225">
        <v>0</v>
      </c>
      <c r="Q399" s="225">
        <f>ROUND(E399*P399,2)</f>
        <v>0</v>
      </c>
      <c r="R399" s="225"/>
      <c r="S399" s="225" t="s">
        <v>156</v>
      </c>
      <c r="T399" s="225" t="s">
        <v>132</v>
      </c>
      <c r="U399" s="225">
        <v>0</v>
      </c>
      <c r="V399" s="225">
        <f>ROUND(E399*U399,2)</f>
        <v>0</v>
      </c>
      <c r="W399" s="225"/>
      <c r="X399" s="225" t="s">
        <v>242</v>
      </c>
      <c r="Y399" s="206"/>
      <c r="Z399" s="206"/>
      <c r="AA399" s="206"/>
      <c r="AB399" s="206"/>
      <c r="AC399" s="206"/>
      <c r="AD399" s="206"/>
      <c r="AE399" s="206"/>
      <c r="AF399" s="206"/>
      <c r="AG399" s="206" t="s">
        <v>243</v>
      </c>
      <c r="AH399" s="206"/>
      <c r="AI399" s="206"/>
      <c r="AJ399" s="206"/>
      <c r="AK399" s="206"/>
      <c r="AL399" s="206"/>
      <c r="AM399" s="206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6"/>
      <c r="AY399" s="206"/>
      <c r="AZ399" s="206"/>
      <c r="BA399" s="206"/>
      <c r="BB399" s="206"/>
      <c r="BC399" s="206"/>
      <c r="BD399" s="206"/>
      <c r="BE399" s="206"/>
      <c r="BF399" s="206"/>
      <c r="BG399" s="206"/>
      <c r="BH399" s="206"/>
    </row>
    <row r="400" spans="1:60" outlineLevel="1" x14ac:dyDescent="0.25">
      <c r="A400" s="240">
        <v>159</v>
      </c>
      <c r="B400" s="241" t="s">
        <v>596</v>
      </c>
      <c r="C400" s="248" t="s">
        <v>597</v>
      </c>
      <c r="D400" s="242" t="s">
        <v>155</v>
      </c>
      <c r="E400" s="243">
        <v>12</v>
      </c>
      <c r="F400" s="244"/>
      <c r="G400" s="245">
        <f>ROUND(E400*F400,2)</f>
        <v>0</v>
      </c>
      <c r="H400" s="226">
        <v>0</v>
      </c>
      <c r="I400" s="225">
        <f>ROUND(E400*H400,2)</f>
        <v>0</v>
      </c>
      <c r="J400" s="226">
        <v>148</v>
      </c>
      <c r="K400" s="225">
        <f>ROUND(E400*J400,2)</f>
        <v>1776</v>
      </c>
      <c r="L400" s="225">
        <v>15</v>
      </c>
      <c r="M400" s="225">
        <f>G400*(1+L400/100)</f>
        <v>0</v>
      </c>
      <c r="N400" s="225">
        <v>1E-4</v>
      </c>
      <c r="O400" s="225">
        <f>ROUND(E400*N400,2)</f>
        <v>0</v>
      </c>
      <c r="P400" s="225">
        <v>0</v>
      </c>
      <c r="Q400" s="225">
        <f>ROUND(E400*P400,2)</f>
        <v>0</v>
      </c>
      <c r="R400" s="225"/>
      <c r="S400" s="225" t="s">
        <v>156</v>
      </c>
      <c r="T400" s="225" t="s">
        <v>132</v>
      </c>
      <c r="U400" s="225">
        <v>0</v>
      </c>
      <c r="V400" s="225">
        <f>ROUND(E400*U400,2)</f>
        <v>0</v>
      </c>
      <c r="W400" s="225"/>
      <c r="X400" s="225" t="s">
        <v>242</v>
      </c>
      <c r="Y400" s="206"/>
      <c r="Z400" s="206"/>
      <c r="AA400" s="206"/>
      <c r="AB400" s="206"/>
      <c r="AC400" s="206"/>
      <c r="AD400" s="206"/>
      <c r="AE400" s="206"/>
      <c r="AF400" s="206"/>
      <c r="AG400" s="206" t="s">
        <v>243</v>
      </c>
      <c r="AH400" s="206"/>
      <c r="AI400" s="206"/>
      <c r="AJ400" s="206"/>
      <c r="AK400" s="206"/>
      <c r="AL400" s="206"/>
      <c r="AM400" s="206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6"/>
      <c r="AY400" s="206"/>
      <c r="AZ400" s="206"/>
      <c r="BA400" s="206"/>
      <c r="BB400" s="206"/>
      <c r="BC400" s="206"/>
      <c r="BD400" s="206"/>
      <c r="BE400" s="206"/>
      <c r="BF400" s="206"/>
      <c r="BG400" s="206"/>
      <c r="BH400" s="206"/>
    </row>
    <row r="401" spans="1:60" x14ac:dyDescent="0.25">
      <c r="A401" s="228" t="s">
        <v>126</v>
      </c>
      <c r="B401" s="229" t="s">
        <v>94</v>
      </c>
      <c r="C401" s="247" t="s">
        <v>95</v>
      </c>
      <c r="D401" s="230"/>
      <c r="E401" s="231"/>
      <c r="F401" s="232"/>
      <c r="G401" s="233">
        <f>SUMIF(AG402:AG403,"&lt;&gt;NOR",G402:G403)</f>
        <v>0</v>
      </c>
      <c r="H401" s="227"/>
      <c r="I401" s="227">
        <f>SUM(I402:I403)</f>
        <v>250</v>
      </c>
      <c r="J401" s="227"/>
      <c r="K401" s="227">
        <f>SUM(K402:K403)</f>
        <v>99.5</v>
      </c>
      <c r="L401" s="227"/>
      <c r="M401" s="227">
        <f>SUM(M402:M403)</f>
        <v>0</v>
      </c>
      <c r="N401" s="227"/>
      <c r="O401" s="227">
        <f>SUM(O402:O403)</f>
        <v>0</v>
      </c>
      <c r="P401" s="227"/>
      <c r="Q401" s="227">
        <f>SUM(Q402:Q403)</f>
        <v>0</v>
      </c>
      <c r="R401" s="227"/>
      <c r="S401" s="227"/>
      <c r="T401" s="227"/>
      <c r="U401" s="227"/>
      <c r="V401" s="227">
        <f>SUM(V402:V403)</f>
        <v>0.2</v>
      </c>
      <c r="W401" s="227"/>
      <c r="X401" s="227"/>
      <c r="AG401" t="s">
        <v>127</v>
      </c>
    </row>
    <row r="402" spans="1:60" outlineLevel="1" x14ac:dyDescent="0.25">
      <c r="A402" s="240">
        <v>160</v>
      </c>
      <c r="B402" s="241" t="s">
        <v>598</v>
      </c>
      <c r="C402" s="248" t="s">
        <v>599</v>
      </c>
      <c r="D402" s="242" t="s">
        <v>155</v>
      </c>
      <c r="E402" s="243">
        <v>1</v>
      </c>
      <c r="F402" s="244"/>
      <c r="G402" s="245">
        <f>ROUND(E402*F402,2)</f>
        <v>0</v>
      </c>
      <c r="H402" s="226">
        <v>0</v>
      </c>
      <c r="I402" s="225">
        <f>ROUND(E402*H402,2)</f>
        <v>0</v>
      </c>
      <c r="J402" s="226">
        <v>99.5</v>
      </c>
      <c r="K402" s="225">
        <f>ROUND(E402*J402,2)</f>
        <v>99.5</v>
      </c>
      <c r="L402" s="225">
        <v>15</v>
      </c>
      <c r="M402" s="225">
        <f>G402*(1+L402/100)</f>
        <v>0</v>
      </c>
      <c r="N402" s="225">
        <v>0</v>
      </c>
      <c r="O402" s="225">
        <f>ROUND(E402*N402,2)</f>
        <v>0</v>
      </c>
      <c r="P402" s="225">
        <v>0</v>
      </c>
      <c r="Q402" s="225">
        <f>ROUND(E402*P402,2)</f>
        <v>0</v>
      </c>
      <c r="R402" s="225"/>
      <c r="S402" s="225" t="s">
        <v>156</v>
      </c>
      <c r="T402" s="225" t="s">
        <v>156</v>
      </c>
      <c r="U402" s="225">
        <v>0.20166999999999999</v>
      </c>
      <c r="V402" s="225">
        <f>ROUND(E402*U402,2)</f>
        <v>0.2</v>
      </c>
      <c r="W402" s="225"/>
      <c r="X402" s="225" t="s">
        <v>157</v>
      </c>
      <c r="Y402" s="206"/>
      <c r="Z402" s="206"/>
      <c r="AA402" s="206"/>
      <c r="AB402" s="206"/>
      <c r="AC402" s="206"/>
      <c r="AD402" s="206"/>
      <c r="AE402" s="206"/>
      <c r="AF402" s="206"/>
      <c r="AG402" s="206" t="s">
        <v>158</v>
      </c>
      <c r="AH402" s="206"/>
      <c r="AI402" s="206"/>
      <c r="AJ402" s="206"/>
      <c r="AK402" s="206"/>
      <c r="AL402" s="206"/>
      <c r="AM402" s="206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6"/>
      <c r="AY402" s="206"/>
      <c r="AZ402" s="206"/>
      <c r="BA402" s="206"/>
      <c r="BB402" s="206"/>
      <c r="BC402" s="206"/>
      <c r="BD402" s="206"/>
      <c r="BE402" s="206"/>
      <c r="BF402" s="206"/>
      <c r="BG402" s="206"/>
      <c r="BH402" s="206"/>
    </row>
    <row r="403" spans="1:60" outlineLevel="1" x14ac:dyDescent="0.25">
      <c r="A403" s="240">
        <v>161</v>
      </c>
      <c r="B403" s="241" t="s">
        <v>600</v>
      </c>
      <c r="C403" s="248" t="s">
        <v>601</v>
      </c>
      <c r="D403" s="242" t="s">
        <v>155</v>
      </c>
      <c r="E403" s="243">
        <v>1</v>
      </c>
      <c r="F403" s="244"/>
      <c r="G403" s="245">
        <f>ROUND(E403*F403,2)</f>
        <v>0</v>
      </c>
      <c r="H403" s="226">
        <v>250</v>
      </c>
      <c r="I403" s="225">
        <f>ROUND(E403*H403,2)</f>
        <v>250</v>
      </c>
      <c r="J403" s="226">
        <v>0</v>
      </c>
      <c r="K403" s="225">
        <f>ROUND(E403*J403,2)</f>
        <v>0</v>
      </c>
      <c r="L403" s="225">
        <v>15</v>
      </c>
      <c r="M403" s="225">
        <f>G403*(1+L403/100)</f>
        <v>0</v>
      </c>
      <c r="N403" s="225">
        <v>1.0000000000000001E-5</v>
      </c>
      <c r="O403" s="225">
        <f>ROUND(E403*N403,2)</f>
        <v>0</v>
      </c>
      <c r="P403" s="225">
        <v>0</v>
      </c>
      <c r="Q403" s="225">
        <f>ROUND(E403*P403,2)</f>
        <v>0</v>
      </c>
      <c r="R403" s="225" t="s">
        <v>166</v>
      </c>
      <c r="S403" s="225" t="s">
        <v>156</v>
      </c>
      <c r="T403" s="225" t="s">
        <v>132</v>
      </c>
      <c r="U403" s="225">
        <v>0</v>
      </c>
      <c r="V403" s="225">
        <f>ROUND(E403*U403,2)</f>
        <v>0</v>
      </c>
      <c r="W403" s="225"/>
      <c r="X403" s="225" t="s">
        <v>167</v>
      </c>
      <c r="Y403" s="206"/>
      <c r="Z403" s="206"/>
      <c r="AA403" s="206"/>
      <c r="AB403" s="206"/>
      <c r="AC403" s="206"/>
      <c r="AD403" s="206"/>
      <c r="AE403" s="206"/>
      <c r="AF403" s="206"/>
      <c r="AG403" s="206" t="s">
        <v>168</v>
      </c>
      <c r="AH403" s="206"/>
      <c r="AI403" s="206"/>
      <c r="AJ403" s="206"/>
      <c r="AK403" s="206"/>
      <c r="AL403" s="206"/>
      <c r="AM403" s="206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6"/>
      <c r="AY403" s="206"/>
      <c r="AZ403" s="206"/>
      <c r="BA403" s="206"/>
      <c r="BB403" s="206"/>
      <c r="BC403" s="206"/>
      <c r="BD403" s="206"/>
      <c r="BE403" s="206"/>
      <c r="BF403" s="206"/>
      <c r="BG403" s="206"/>
      <c r="BH403" s="206"/>
    </row>
    <row r="404" spans="1:60" x14ac:dyDescent="0.25">
      <c r="A404" s="228" t="s">
        <v>126</v>
      </c>
      <c r="B404" s="229" t="s">
        <v>96</v>
      </c>
      <c r="C404" s="247" t="s">
        <v>97</v>
      </c>
      <c r="D404" s="230"/>
      <c r="E404" s="231"/>
      <c r="F404" s="232"/>
      <c r="G404" s="233">
        <f>SUMIF(AG405:AG413,"&lt;&gt;NOR",G405:G413)</f>
        <v>0</v>
      </c>
      <c r="H404" s="227"/>
      <c r="I404" s="227">
        <f>SUM(I405:I413)</f>
        <v>0</v>
      </c>
      <c r="J404" s="227"/>
      <c r="K404" s="227">
        <f>SUM(K405:K413)</f>
        <v>12401.09</v>
      </c>
      <c r="L404" s="227"/>
      <c r="M404" s="227">
        <f>SUM(M405:M413)</f>
        <v>0</v>
      </c>
      <c r="N404" s="227"/>
      <c r="O404" s="227">
        <f>SUM(O405:O413)</f>
        <v>0</v>
      </c>
      <c r="P404" s="227"/>
      <c r="Q404" s="227">
        <f>SUM(Q405:Q413)</f>
        <v>0</v>
      </c>
      <c r="R404" s="227"/>
      <c r="S404" s="227"/>
      <c r="T404" s="227"/>
      <c r="U404" s="227"/>
      <c r="V404" s="227">
        <f>SUM(V405:V413)</f>
        <v>20.740000000000002</v>
      </c>
      <c r="W404" s="227"/>
      <c r="X404" s="227"/>
      <c r="AG404" t="s">
        <v>127</v>
      </c>
    </row>
    <row r="405" spans="1:60" outlineLevel="1" x14ac:dyDescent="0.25">
      <c r="A405" s="240">
        <v>162</v>
      </c>
      <c r="B405" s="241" t="s">
        <v>602</v>
      </c>
      <c r="C405" s="248" t="s">
        <v>603</v>
      </c>
      <c r="D405" s="242" t="s">
        <v>604</v>
      </c>
      <c r="E405" s="243">
        <v>4</v>
      </c>
      <c r="F405" s="244"/>
      <c r="G405" s="245">
        <f>ROUND(E405*F405,2)</f>
        <v>0</v>
      </c>
      <c r="H405" s="226">
        <v>0</v>
      </c>
      <c r="I405" s="225">
        <f>ROUND(E405*H405,2)</f>
        <v>0</v>
      </c>
      <c r="J405" s="226">
        <v>100</v>
      </c>
      <c r="K405" s="225">
        <f>ROUND(E405*J405,2)</f>
        <v>400</v>
      </c>
      <c r="L405" s="225">
        <v>15</v>
      </c>
      <c r="M405" s="225">
        <f>G405*(1+L405/100)</f>
        <v>0</v>
      </c>
      <c r="N405" s="225">
        <v>0</v>
      </c>
      <c r="O405" s="225">
        <f>ROUND(E405*N405,2)</f>
        <v>0</v>
      </c>
      <c r="P405" s="225">
        <v>0</v>
      </c>
      <c r="Q405" s="225">
        <f>ROUND(E405*P405,2)</f>
        <v>0</v>
      </c>
      <c r="R405" s="225"/>
      <c r="S405" s="225" t="s">
        <v>156</v>
      </c>
      <c r="T405" s="225" t="s">
        <v>132</v>
      </c>
      <c r="U405" s="225">
        <v>0</v>
      </c>
      <c r="V405" s="225">
        <f>ROUND(E405*U405,2)</f>
        <v>0</v>
      </c>
      <c r="W405" s="225"/>
      <c r="X405" s="225" t="s">
        <v>157</v>
      </c>
      <c r="Y405" s="206"/>
      <c r="Z405" s="206"/>
      <c r="AA405" s="206"/>
      <c r="AB405" s="206"/>
      <c r="AC405" s="206"/>
      <c r="AD405" s="206"/>
      <c r="AE405" s="206"/>
      <c r="AF405" s="206"/>
      <c r="AG405" s="206" t="s">
        <v>158</v>
      </c>
      <c r="AH405" s="206"/>
      <c r="AI405" s="206"/>
      <c r="AJ405" s="206"/>
      <c r="AK405" s="206"/>
      <c r="AL405" s="206"/>
      <c r="AM405" s="206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6"/>
      <c r="AY405" s="206"/>
      <c r="AZ405" s="206"/>
      <c r="BA405" s="206"/>
      <c r="BB405" s="206"/>
      <c r="BC405" s="206"/>
      <c r="BD405" s="206"/>
      <c r="BE405" s="206"/>
      <c r="BF405" s="206"/>
      <c r="BG405" s="206"/>
      <c r="BH405" s="206"/>
    </row>
    <row r="406" spans="1:60" outlineLevel="1" x14ac:dyDescent="0.25">
      <c r="A406" s="240">
        <v>163</v>
      </c>
      <c r="B406" s="241" t="s">
        <v>605</v>
      </c>
      <c r="C406" s="248" t="s">
        <v>606</v>
      </c>
      <c r="D406" s="242" t="s">
        <v>248</v>
      </c>
      <c r="E406" s="243">
        <v>3.48393</v>
      </c>
      <c r="F406" s="244"/>
      <c r="G406" s="245">
        <f>ROUND(E406*F406,2)</f>
        <v>0</v>
      </c>
      <c r="H406" s="226">
        <v>0</v>
      </c>
      <c r="I406" s="225">
        <f>ROUND(E406*H406,2)</f>
        <v>0</v>
      </c>
      <c r="J406" s="226">
        <v>168.5</v>
      </c>
      <c r="K406" s="225">
        <f>ROUND(E406*J406,2)</f>
        <v>587.04</v>
      </c>
      <c r="L406" s="225">
        <v>15</v>
      </c>
      <c r="M406" s="225">
        <f>G406*(1+L406/100)</f>
        <v>0</v>
      </c>
      <c r="N406" s="225">
        <v>0</v>
      </c>
      <c r="O406" s="225">
        <f>ROUND(E406*N406,2)</f>
        <v>0</v>
      </c>
      <c r="P406" s="225">
        <v>0</v>
      </c>
      <c r="Q406" s="225">
        <f>ROUND(E406*P406,2)</f>
        <v>0</v>
      </c>
      <c r="R406" s="225"/>
      <c r="S406" s="225" t="s">
        <v>156</v>
      </c>
      <c r="T406" s="225" t="s">
        <v>132</v>
      </c>
      <c r="U406" s="225">
        <v>0.27700000000000002</v>
      </c>
      <c r="V406" s="225">
        <f>ROUND(E406*U406,2)</f>
        <v>0.97</v>
      </c>
      <c r="W406" s="225"/>
      <c r="X406" s="225" t="s">
        <v>607</v>
      </c>
      <c r="Y406" s="206"/>
      <c r="Z406" s="206"/>
      <c r="AA406" s="206"/>
      <c r="AB406" s="206"/>
      <c r="AC406" s="206"/>
      <c r="AD406" s="206"/>
      <c r="AE406" s="206"/>
      <c r="AF406" s="206"/>
      <c r="AG406" s="206" t="s">
        <v>608</v>
      </c>
      <c r="AH406" s="206"/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</row>
    <row r="407" spans="1:60" outlineLevel="1" x14ac:dyDescent="0.25">
      <c r="A407" s="240">
        <v>164</v>
      </c>
      <c r="B407" s="241" t="s">
        <v>609</v>
      </c>
      <c r="C407" s="248" t="s">
        <v>610</v>
      </c>
      <c r="D407" s="242" t="s">
        <v>248</v>
      </c>
      <c r="E407" s="243">
        <v>3.48393</v>
      </c>
      <c r="F407" s="244"/>
      <c r="G407" s="245">
        <f>ROUND(E407*F407,2)</f>
        <v>0</v>
      </c>
      <c r="H407" s="226">
        <v>0</v>
      </c>
      <c r="I407" s="225">
        <f>ROUND(E407*H407,2)</f>
        <v>0</v>
      </c>
      <c r="J407" s="226">
        <v>706</v>
      </c>
      <c r="K407" s="225">
        <f>ROUND(E407*J407,2)</f>
        <v>2459.65</v>
      </c>
      <c r="L407" s="225">
        <v>15</v>
      </c>
      <c r="M407" s="225">
        <f>G407*(1+L407/100)</f>
        <v>0</v>
      </c>
      <c r="N407" s="225">
        <v>0</v>
      </c>
      <c r="O407" s="225">
        <f>ROUND(E407*N407,2)</f>
        <v>0</v>
      </c>
      <c r="P407" s="225">
        <v>0</v>
      </c>
      <c r="Q407" s="225">
        <f>ROUND(E407*P407,2)</f>
        <v>0</v>
      </c>
      <c r="R407" s="225"/>
      <c r="S407" s="225" t="s">
        <v>156</v>
      </c>
      <c r="T407" s="225" t="s">
        <v>156</v>
      </c>
      <c r="U407" s="225">
        <v>2.0089999999999999</v>
      </c>
      <c r="V407" s="225">
        <f>ROUND(E407*U407,2)</f>
        <v>7</v>
      </c>
      <c r="W407" s="225"/>
      <c r="X407" s="225" t="s">
        <v>607</v>
      </c>
      <c r="Y407" s="206"/>
      <c r="Z407" s="206"/>
      <c r="AA407" s="206"/>
      <c r="AB407" s="206"/>
      <c r="AC407" s="206"/>
      <c r="AD407" s="206"/>
      <c r="AE407" s="206"/>
      <c r="AF407" s="206"/>
      <c r="AG407" s="206" t="s">
        <v>608</v>
      </c>
      <c r="AH407" s="206"/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</row>
    <row r="408" spans="1:60" outlineLevel="1" x14ac:dyDescent="0.25">
      <c r="A408" s="240">
        <v>165</v>
      </c>
      <c r="B408" s="241" t="s">
        <v>611</v>
      </c>
      <c r="C408" s="248" t="s">
        <v>612</v>
      </c>
      <c r="D408" s="242" t="s">
        <v>248</v>
      </c>
      <c r="E408" s="243">
        <v>6.9678599999999999</v>
      </c>
      <c r="F408" s="244"/>
      <c r="G408" s="245">
        <f>ROUND(E408*F408,2)</f>
        <v>0</v>
      </c>
      <c r="H408" s="226">
        <v>0</v>
      </c>
      <c r="I408" s="225">
        <f>ROUND(E408*H408,2)</f>
        <v>0</v>
      </c>
      <c r="J408" s="226">
        <v>337</v>
      </c>
      <c r="K408" s="225">
        <f>ROUND(E408*J408,2)</f>
        <v>2348.17</v>
      </c>
      <c r="L408" s="225">
        <v>15</v>
      </c>
      <c r="M408" s="225">
        <f>G408*(1+L408/100)</f>
        <v>0</v>
      </c>
      <c r="N408" s="225">
        <v>0</v>
      </c>
      <c r="O408" s="225">
        <f>ROUND(E408*N408,2)</f>
        <v>0</v>
      </c>
      <c r="P408" s="225">
        <v>0</v>
      </c>
      <c r="Q408" s="225">
        <f>ROUND(E408*P408,2)</f>
        <v>0</v>
      </c>
      <c r="R408" s="225"/>
      <c r="S408" s="225" t="s">
        <v>156</v>
      </c>
      <c r="T408" s="225" t="s">
        <v>156</v>
      </c>
      <c r="U408" s="225">
        <v>0.95899999999999996</v>
      </c>
      <c r="V408" s="225">
        <f>ROUND(E408*U408,2)</f>
        <v>6.68</v>
      </c>
      <c r="W408" s="225"/>
      <c r="X408" s="225" t="s">
        <v>607</v>
      </c>
      <c r="Y408" s="206"/>
      <c r="Z408" s="206"/>
      <c r="AA408" s="206"/>
      <c r="AB408" s="206"/>
      <c r="AC408" s="206"/>
      <c r="AD408" s="206"/>
      <c r="AE408" s="206"/>
      <c r="AF408" s="206"/>
      <c r="AG408" s="206" t="s">
        <v>608</v>
      </c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</row>
    <row r="409" spans="1:60" outlineLevel="1" x14ac:dyDescent="0.25">
      <c r="A409" s="240">
        <v>166</v>
      </c>
      <c r="B409" s="241" t="s">
        <v>613</v>
      </c>
      <c r="C409" s="248" t="s">
        <v>614</v>
      </c>
      <c r="D409" s="242" t="s">
        <v>248</v>
      </c>
      <c r="E409" s="243">
        <v>3.48393</v>
      </c>
      <c r="F409" s="244"/>
      <c r="G409" s="245">
        <f>ROUND(E409*F409,2)</f>
        <v>0</v>
      </c>
      <c r="H409" s="226">
        <v>0</v>
      </c>
      <c r="I409" s="225">
        <f>ROUND(E409*H409,2)</f>
        <v>0</v>
      </c>
      <c r="J409" s="226">
        <v>234.5</v>
      </c>
      <c r="K409" s="225">
        <f>ROUND(E409*J409,2)</f>
        <v>816.98</v>
      </c>
      <c r="L409" s="225">
        <v>15</v>
      </c>
      <c r="M409" s="225">
        <f>G409*(1+L409/100)</f>
        <v>0</v>
      </c>
      <c r="N409" s="225">
        <v>0</v>
      </c>
      <c r="O409" s="225">
        <f>ROUND(E409*N409,2)</f>
        <v>0</v>
      </c>
      <c r="P409" s="225">
        <v>0</v>
      </c>
      <c r="Q409" s="225">
        <f>ROUND(E409*P409,2)</f>
        <v>0</v>
      </c>
      <c r="R409" s="225"/>
      <c r="S409" s="225" t="s">
        <v>156</v>
      </c>
      <c r="T409" s="225" t="s">
        <v>132</v>
      </c>
      <c r="U409" s="225">
        <v>0.49</v>
      </c>
      <c r="V409" s="225">
        <f>ROUND(E409*U409,2)</f>
        <v>1.71</v>
      </c>
      <c r="W409" s="225"/>
      <c r="X409" s="225" t="s">
        <v>607</v>
      </c>
      <c r="Y409" s="206"/>
      <c r="Z409" s="206"/>
      <c r="AA409" s="206"/>
      <c r="AB409" s="206"/>
      <c r="AC409" s="206"/>
      <c r="AD409" s="206"/>
      <c r="AE409" s="206"/>
      <c r="AF409" s="206"/>
      <c r="AG409" s="206" t="s">
        <v>608</v>
      </c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</row>
    <row r="410" spans="1:60" outlineLevel="1" x14ac:dyDescent="0.25">
      <c r="A410" s="240">
        <v>167</v>
      </c>
      <c r="B410" s="241" t="s">
        <v>615</v>
      </c>
      <c r="C410" s="248" t="s">
        <v>616</v>
      </c>
      <c r="D410" s="242" t="s">
        <v>248</v>
      </c>
      <c r="E410" s="243">
        <v>69.678600000000003</v>
      </c>
      <c r="F410" s="244"/>
      <c r="G410" s="245">
        <f>ROUND(E410*F410,2)</f>
        <v>0</v>
      </c>
      <c r="H410" s="226">
        <v>0</v>
      </c>
      <c r="I410" s="225">
        <f>ROUND(E410*H410,2)</f>
        <v>0</v>
      </c>
      <c r="J410" s="226">
        <v>16</v>
      </c>
      <c r="K410" s="225">
        <f>ROUND(E410*J410,2)</f>
        <v>1114.8599999999999</v>
      </c>
      <c r="L410" s="225">
        <v>15</v>
      </c>
      <c r="M410" s="225">
        <f>G410*(1+L410/100)</f>
        <v>0</v>
      </c>
      <c r="N410" s="225">
        <v>0</v>
      </c>
      <c r="O410" s="225">
        <f>ROUND(E410*N410,2)</f>
        <v>0</v>
      </c>
      <c r="P410" s="225">
        <v>0</v>
      </c>
      <c r="Q410" s="225">
        <f>ROUND(E410*P410,2)</f>
        <v>0</v>
      </c>
      <c r="R410" s="225"/>
      <c r="S410" s="225" t="s">
        <v>156</v>
      </c>
      <c r="T410" s="225" t="s">
        <v>132</v>
      </c>
      <c r="U410" s="225">
        <v>0</v>
      </c>
      <c r="V410" s="225">
        <f>ROUND(E410*U410,2)</f>
        <v>0</v>
      </c>
      <c r="W410" s="225"/>
      <c r="X410" s="225" t="s">
        <v>607</v>
      </c>
      <c r="Y410" s="206"/>
      <c r="Z410" s="206"/>
      <c r="AA410" s="206"/>
      <c r="AB410" s="206"/>
      <c r="AC410" s="206"/>
      <c r="AD410" s="206"/>
      <c r="AE410" s="206"/>
      <c r="AF410" s="206"/>
      <c r="AG410" s="206" t="s">
        <v>608</v>
      </c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</row>
    <row r="411" spans="1:60" outlineLevel="1" x14ac:dyDescent="0.25">
      <c r="A411" s="240">
        <v>168</v>
      </c>
      <c r="B411" s="241" t="s">
        <v>617</v>
      </c>
      <c r="C411" s="248" t="s">
        <v>618</v>
      </c>
      <c r="D411" s="242" t="s">
        <v>248</v>
      </c>
      <c r="E411" s="243">
        <v>3.48393</v>
      </c>
      <c r="F411" s="244"/>
      <c r="G411" s="245">
        <f>ROUND(E411*F411,2)</f>
        <v>0</v>
      </c>
      <c r="H411" s="226">
        <v>0</v>
      </c>
      <c r="I411" s="225">
        <f>ROUND(E411*H411,2)</f>
        <v>0</v>
      </c>
      <c r="J411" s="226">
        <v>331</v>
      </c>
      <c r="K411" s="225">
        <f>ROUND(E411*J411,2)</f>
        <v>1153.18</v>
      </c>
      <c r="L411" s="225">
        <v>15</v>
      </c>
      <c r="M411" s="225">
        <f>G411*(1+L411/100)</f>
        <v>0</v>
      </c>
      <c r="N411" s="225">
        <v>0</v>
      </c>
      <c r="O411" s="225">
        <f>ROUND(E411*N411,2)</f>
        <v>0</v>
      </c>
      <c r="P411" s="225">
        <v>0</v>
      </c>
      <c r="Q411" s="225">
        <f>ROUND(E411*P411,2)</f>
        <v>0</v>
      </c>
      <c r="R411" s="225"/>
      <c r="S411" s="225" t="s">
        <v>156</v>
      </c>
      <c r="T411" s="225" t="s">
        <v>132</v>
      </c>
      <c r="U411" s="225">
        <v>0.94199999999999995</v>
      </c>
      <c r="V411" s="225">
        <f>ROUND(E411*U411,2)</f>
        <v>3.28</v>
      </c>
      <c r="W411" s="225"/>
      <c r="X411" s="225" t="s">
        <v>607</v>
      </c>
      <c r="Y411" s="206"/>
      <c r="Z411" s="206"/>
      <c r="AA411" s="206"/>
      <c r="AB411" s="206"/>
      <c r="AC411" s="206"/>
      <c r="AD411" s="206"/>
      <c r="AE411" s="206"/>
      <c r="AF411" s="206"/>
      <c r="AG411" s="206" t="s">
        <v>608</v>
      </c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</row>
    <row r="412" spans="1:60" outlineLevel="1" x14ac:dyDescent="0.25">
      <c r="A412" s="240">
        <v>169</v>
      </c>
      <c r="B412" s="241" t="s">
        <v>619</v>
      </c>
      <c r="C412" s="248" t="s">
        <v>620</v>
      </c>
      <c r="D412" s="242" t="s">
        <v>248</v>
      </c>
      <c r="E412" s="243">
        <v>10.451790000000001</v>
      </c>
      <c r="F412" s="244"/>
      <c r="G412" s="245">
        <f>ROUND(E412*F412,2)</f>
        <v>0</v>
      </c>
      <c r="H412" s="226">
        <v>0</v>
      </c>
      <c r="I412" s="225">
        <f>ROUND(E412*H412,2)</f>
        <v>0</v>
      </c>
      <c r="J412" s="226">
        <v>36.9</v>
      </c>
      <c r="K412" s="225">
        <f>ROUND(E412*J412,2)</f>
        <v>385.67</v>
      </c>
      <c r="L412" s="225">
        <v>15</v>
      </c>
      <c r="M412" s="225">
        <f>G412*(1+L412/100)</f>
        <v>0</v>
      </c>
      <c r="N412" s="225">
        <v>0</v>
      </c>
      <c r="O412" s="225">
        <f>ROUND(E412*N412,2)</f>
        <v>0</v>
      </c>
      <c r="P412" s="225">
        <v>0</v>
      </c>
      <c r="Q412" s="225">
        <f>ROUND(E412*P412,2)</f>
        <v>0</v>
      </c>
      <c r="R412" s="225"/>
      <c r="S412" s="225" t="s">
        <v>156</v>
      </c>
      <c r="T412" s="225" t="s">
        <v>132</v>
      </c>
      <c r="U412" s="225">
        <v>0.105</v>
      </c>
      <c r="V412" s="225">
        <f>ROUND(E412*U412,2)</f>
        <v>1.1000000000000001</v>
      </c>
      <c r="W412" s="225"/>
      <c r="X412" s="225" t="s">
        <v>607</v>
      </c>
      <c r="Y412" s="206"/>
      <c r="Z412" s="206"/>
      <c r="AA412" s="206"/>
      <c r="AB412" s="206"/>
      <c r="AC412" s="206"/>
      <c r="AD412" s="206"/>
      <c r="AE412" s="206"/>
      <c r="AF412" s="206"/>
      <c r="AG412" s="206" t="s">
        <v>608</v>
      </c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</row>
    <row r="413" spans="1:60" outlineLevel="1" x14ac:dyDescent="0.25">
      <c r="A413" s="234">
        <v>170</v>
      </c>
      <c r="B413" s="235" t="s">
        <v>621</v>
      </c>
      <c r="C413" s="249" t="s">
        <v>622</v>
      </c>
      <c r="D413" s="236" t="s">
        <v>248</v>
      </c>
      <c r="E413" s="237">
        <v>3.48393</v>
      </c>
      <c r="F413" s="238"/>
      <c r="G413" s="239">
        <f>ROUND(E413*F413,2)</f>
        <v>0</v>
      </c>
      <c r="H413" s="226">
        <v>0</v>
      </c>
      <c r="I413" s="225">
        <f>ROUND(E413*H413,2)</f>
        <v>0</v>
      </c>
      <c r="J413" s="226">
        <v>900</v>
      </c>
      <c r="K413" s="225">
        <f>ROUND(E413*J413,2)</f>
        <v>3135.54</v>
      </c>
      <c r="L413" s="225">
        <v>15</v>
      </c>
      <c r="M413" s="225">
        <f>G413*(1+L413/100)</f>
        <v>0</v>
      </c>
      <c r="N413" s="225">
        <v>0</v>
      </c>
      <c r="O413" s="225">
        <f>ROUND(E413*N413,2)</f>
        <v>0</v>
      </c>
      <c r="P413" s="225">
        <v>0</v>
      </c>
      <c r="Q413" s="225">
        <f>ROUND(E413*P413,2)</f>
        <v>0</v>
      </c>
      <c r="R413" s="225"/>
      <c r="S413" s="225" t="s">
        <v>623</v>
      </c>
      <c r="T413" s="225" t="s">
        <v>132</v>
      </c>
      <c r="U413" s="225">
        <v>0</v>
      </c>
      <c r="V413" s="225">
        <f>ROUND(E413*U413,2)</f>
        <v>0</v>
      </c>
      <c r="W413" s="225"/>
      <c r="X413" s="225" t="s">
        <v>607</v>
      </c>
      <c r="Y413" s="206"/>
      <c r="Z413" s="206"/>
      <c r="AA413" s="206"/>
      <c r="AB413" s="206"/>
      <c r="AC413" s="206"/>
      <c r="AD413" s="206"/>
      <c r="AE413" s="206"/>
      <c r="AF413" s="206"/>
      <c r="AG413" s="206" t="s">
        <v>608</v>
      </c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</row>
    <row r="414" spans="1:60" x14ac:dyDescent="0.25">
      <c r="A414" s="3"/>
      <c r="B414" s="4"/>
      <c r="C414" s="250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AE414">
        <v>15</v>
      </c>
      <c r="AF414">
        <v>21</v>
      </c>
      <c r="AG414" t="s">
        <v>113</v>
      </c>
    </row>
    <row r="415" spans="1:60" x14ac:dyDescent="0.25">
      <c r="A415" s="209"/>
      <c r="B415" s="210" t="s">
        <v>31</v>
      </c>
      <c r="C415" s="251"/>
      <c r="D415" s="211"/>
      <c r="E415" s="212"/>
      <c r="F415" s="212"/>
      <c r="G415" s="246">
        <f>G8+G13+G56+G78+G89+G121+G123+G133+G135+G143+G158+G190+G195+G229+G260+G298+G331+G346+G373+G401+G404</f>
        <v>0</v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AE415">
        <f>SUMIF(L7:L413,AE414,G7:G413)</f>
        <v>0</v>
      </c>
      <c r="AF415">
        <f>SUMIF(L7:L413,AF414,G7:G413)</f>
        <v>0</v>
      </c>
      <c r="AG415" t="s">
        <v>149</v>
      </c>
    </row>
    <row r="416" spans="1:60" x14ac:dyDescent="0.25">
      <c r="A416" s="3"/>
      <c r="B416" s="4"/>
      <c r="C416" s="250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33" x14ac:dyDescent="0.25">
      <c r="A417" s="3"/>
      <c r="B417" s="4"/>
      <c r="C417" s="250"/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33" x14ac:dyDescent="0.25">
      <c r="A418" s="213" t="s">
        <v>150</v>
      </c>
      <c r="B418" s="213"/>
      <c r="C418" s="252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33" x14ac:dyDescent="0.25">
      <c r="A419" s="214"/>
      <c r="B419" s="215"/>
      <c r="C419" s="253"/>
      <c r="D419" s="215"/>
      <c r="E419" s="215"/>
      <c r="F419" s="215"/>
      <c r="G419" s="21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AG419" t="s">
        <v>151</v>
      </c>
    </row>
    <row r="420" spans="1:33" x14ac:dyDescent="0.25">
      <c r="A420" s="217"/>
      <c r="B420" s="218"/>
      <c r="C420" s="254"/>
      <c r="D420" s="218"/>
      <c r="E420" s="218"/>
      <c r="F420" s="218"/>
      <c r="G420" s="219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33" x14ac:dyDescent="0.25">
      <c r="A421" s="217"/>
      <c r="B421" s="218"/>
      <c r="C421" s="254"/>
      <c r="D421" s="218"/>
      <c r="E421" s="218"/>
      <c r="F421" s="218"/>
      <c r="G421" s="219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33" x14ac:dyDescent="0.25">
      <c r="A422" s="217"/>
      <c r="B422" s="218"/>
      <c r="C422" s="254"/>
      <c r="D422" s="218"/>
      <c r="E422" s="218"/>
      <c r="F422" s="218"/>
      <c r="G422" s="219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33" x14ac:dyDescent="0.25">
      <c r="A423" s="220"/>
      <c r="B423" s="221"/>
      <c r="C423" s="255"/>
      <c r="D423" s="221"/>
      <c r="E423" s="221"/>
      <c r="F423" s="221"/>
      <c r="G423" s="22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33" x14ac:dyDescent="0.25">
      <c r="A424" s="3"/>
      <c r="B424" s="4"/>
      <c r="C424" s="250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33" x14ac:dyDescent="0.25">
      <c r="C425" s="256"/>
      <c r="D425" s="10"/>
      <c r="AG425" t="s">
        <v>152</v>
      </c>
    </row>
    <row r="426" spans="1:33" x14ac:dyDescent="0.25">
      <c r="D426" s="10"/>
    </row>
    <row r="427" spans="1:33" x14ac:dyDescent="0.25">
      <c r="D427" s="10"/>
    </row>
    <row r="428" spans="1:33" x14ac:dyDescent="0.25">
      <c r="D428" s="10"/>
    </row>
    <row r="429" spans="1:33" x14ac:dyDescent="0.25">
      <c r="D429" s="10"/>
    </row>
    <row r="430" spans="1:33" x14ac:dyDescent="0.25">
      <c r="D430" s="10"/>
    </row>
    <row r="431" spans="1:33" x14ac:dyDescent="0.25">
      <c r="D431" s="10"/>
    </row>
    <row r="432" spans="1:33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418:C418"/>
    <mergeCell ref="A419:G42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F6188-42FC-4F6C-8511-E9747B0FA8BD}">
  <sheetPr>
    <outlinePr summaryBelow="0"/>
  </sheetPr>
  <dimension ref="A1:BH5000"/>
  <sheetViews>
    <sheetView workbookViewId="0">
      <pane ySplit="7" topLeftCell="A8" activePane="bottomLeft" state="frozen"/>
      <selection pane="bottomLeft" activeCell="G30" sqref="G30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101</v>
      </c>
    </row>
    <row r="2" spans="1:60" ht="25.05" customHeight="1" x14ac:dyDescent="0.25">
      <c r="A2" s="192" t="s">
        <v>8</v>
      </c>
      <c r="B2" s="49"/>
      <c r="C2" s="195" t="s">
        <v>652</v>
      </c>
      <c r="D2" s="193"/>
      <c r="E2" s="193"/>
      <c r="F2" s="193"/>
      <c r="G2" s="194"/>
      <c r="AG2" t="s">
        <v>102</v>
      </c>
    </row>
    <row r="3" spans="1:60" ht="25.05" customHeight="1" x14ac:dyDescent="0.25">
      <c r="A3" s="192" t="s">
        <v>9</v>
      </c>
      <c r="B3" s="49"/>
      <c r="C3" s="195"/>
      <c r="D3" s="193"/>
      <c r="E3" s="193"/>
      <c r="F3" s="193"/>
      <c r="G3" s="194"/>
      <c r="AC3" s="171" t="s">
        <v>102</v>
      </c>
      <c r="AG3" t="s">
        <v>103</v>
      </c>
    </row>
    <row r="4" spans="1:60" ht="25.05" customHeight="1" x14ac:dyDescent="0.25">
      <c r="A4" s="196" t="s">
        <v>10</v>
      </c>
      <c r="B4" s="197"/>
      <c r="C4" s="198" t="s">
        <v>49</v>
      </c>
      <c r="D4" s="199"/>
      <c r="E4" s="199"/>
      <c r="F4" s="199"/>
      <c r="G4" s="200"/>
      <c r="AG4" t="s">
        <v>104</v>
      </c>
    </row>
    <row r="5" spans="1:60" x14ac:dyDescent="0.25">
      <c r="D5" s="10"/>
    </row>
    <row r="6" spans="1:60" ht="39.6" x14ac:dyDescent="0.25">
      <c r="A6" s="202" t="s">
        <v>105</v>
      </c>
      <c r="B6" s="204" t="s">
        <v>106</v>
      </c>
      <c r="C6" s="204" t="s">
        <v>107</v>
      </c>
      <c r="D6" s="203" t="s">
        <v>108</v>
      </c>
      <c r="E6" s="202" t="s">
        <v>109</v>
      </c>
      <c r="F6" s="201" t="s">
        <v>110</v>
      </c>
      <c r="G6" s="202" t="s">
        <v>31</v>
      </c>
      <c r="H6" s="205" t="s">
        <v>32</v>
      </c>
      <c r="I6" s="205" t="s">
        <v>111</v>
      </c>
      <c r="J6" s="205" t="s">
        <v>33</v>
      </c>
      <c r="K6" s="205" t="s">
        <v>112</v>
      </c>
      <c r="L6" s="205" t="s">
        <v>113</v>
      </c>
      <c r="M6" s="205" t="s">
        <v>114</v>
      </c>
      <c r="N6" s="205" t="s">
        <v>115</v>
      </c>
      <c r="O6" s="205" t="s">
        <v>116</v>
      </c>
      <c r="P6" s="205" t="s">
        <v>117</v>
      </c>
      <c r="Q6" s="205" t="s">
        <v>118</v>
      </c>
      <c r="R6" s="205" t="s">
        <v>119</v>
      </c>
      <c r="S6" s="205" t="s">
        <v>120</v>
      </c>
      <c r="T6" s="205" t="s">
        <v>121</v>
      </c>
      <c r="U6" s="205" t="s">
        <v>122</v>
      </c>
      <c r="V6" s="205" t="s">
        <v>123</v>
      </c>
      <c r="W6" s="205" t="s">
        <v>124</v>
      </c>
      <c r="X6" s="205" t="s">
        <v>125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126</v>
      </c>
      <c r="B8" s="229" t="s">
        <v>76</v>
      </c>
      <c r="C8" s="247" t="s">
        <v>77</v>
      </c>
      <c r="D8" s="230"/>
      <c r="E8" s="231"/>
      <c r="F8" s="232"/>
      <c r="G8" s="233">
        <f>SUMIF(AG9:AG16,"&lt;&gt;NOR",G9:G16)</f>
        <v>0</v>
      </c>
      <c r="H8" s="227"/>
      <c r="I8" s="227">
        <f>SUM(I9:I16)</f>
        <v>2769.05</v>
      </c>
      <c r="J8" s="227"/>
      <c r="K8" s="227">
        <f>SUM(K9:K16)</f>
        <v>2572.6299999999997</v>
      </c>
      <c r="L8" s="227"/>
      <c r="M8" s="227">
        <f>SUM(M9:M16)</f>
        <v>0</v>
      </c>
      <c r="N8" s="227"/>
      <c r="O8" s="227">
        <f>SUM(O9:O16)</f>
        <v>0</v>
      </c>
      <c r="P8" s="227"/>
      <c r="Q8" s="227">
        <f>SUM(Q9:Q16)</f>
        <v>7.0000000000000007E-2</v>
      </c>
      <c r="R8" s="227"/>
      <c r="S8" s="227"/>
      <c r="T8" s="227"/>
      <c r="U8" s="227"/>
      <c r="V8" s="227">
        <f>SUM(V9:V16)</f>
        <v>2.59</v>
      </c>
      <c r="W8" s="227"/>
      <c r="X8" s="227"/>
      <c r="AG8" t="s">
        <v>127</v>
      </c>
    </row>
    <row r="9" spans="1:60" outlineLevel="1" x14ac:dyDescent="0.25">
      <c r="A9" s="240">
        <v>1</v>
      </c>
      <c r="B9" s="241" t="s">
        <v>320</v>
      </c>
      <c r="C9" s="248" t="s">
        <v>624</v>
      </c>
      <c r="D9" s="242" t="s">
        <v>309</v>
      </c>
      <c r="E9" s="243">
        <v>1</v>
      </c>
      <c r="F9" s="244"/>
      <c r="G9" s="245">
        <f>ROUND(E9*F9,2)</f>
        <v>0</v>
      </c>
      <c r="H9" s="226">
        <v>0</v>
      </c>
      <c r="I9" s="225">
        <f>ROUND(E9*H9,2)</f>
        <v>0</v>
      </c>
      <c r="J9" s="226">
        <v>136.30000000000001</v>
      </c>
      <c r="K9" s="225">
        <f>ROUND(E9*J9,2)</f>
        <v>136.30000000000001</v>
      </c>
      <c r="L9" s="225">
        <v>15</v>
      </c>
      <c r="M9" s="225">
        <f>G9*(1+L9/100)</f>
        <v>0</v>
      </c>
      <c r="N9" s="225">
        <v>0</v>
      </c>
      <c r="O9" s="225">
        <f>ROUND(E9*N9,2)</f>
        <v>0</v>
      </c>
      <c r="P9" s="225">
        <v>6.7000000000000004E-2</v>
      </c>
      <c r="Q9" s="225">
        <f>ROUND(E9*P9,2)</f>
        <v>7.0000000000000007E-2</v>
      </c>
      <c r="R9" s="225"/>
      <c r="S9" s="225" t="s">
        <v>156</v>
      </c>
      <c r="T9" s="225" t="s">
        <v>132</v>
      </c>
      <c r="U9" s="225">
        <v>0.31</v>
      </c>
      <c r="V9" s="225">
        <f>ROUND(E9*U9,2)</f>
        <v>0.31</v>
      </c>
      <c r="W9" s="225"/>
      <c r="X9" s="225" t="s">
        <v>157</v>
      </c>
      <c r="Y9" s="206"/>
      <c r="Z9" s="206"/>
      <c r="AA9" s="206"/>
      <c r="AB9" s="206"/>
      <c r="AC9" s="206"/>
      <c r="AD9" s="206"/>
      <c r="AE9" s="206"/>
      <c r="AF9" s="206"/>
      <c r="AG9" s="206" t="s">
        <v>158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40">
        <v>2</v>
      </c>
      <c r="B10" s="241" t="s">
        <v>322</v>
      </c>
      <c r="C10" s="248" t="s">
        <v>323</v>
      </c>
      <c r="D10" s="242" t="s">
        <v>309</v>
      </c>
      <c r="E10" s="243">
        <v>2</v>
      </c>
      <c r="F10" s="244"/>
      <c r="G10" s="245">
        <f>ROUND(E10*F10,2)</f>
        <v>0</v>
      </c>
      <c r="H10" s="226">
        <v>141.22</v>
      </c>
      <c r="I10" s="225">
        <f>ROUND(E10*H10,2)</f>
        <v>282.44</v>
      </c>
      <c r="J10" s="226">
        <v>128.68</v>
      </c>
      <c r="K10" s="225">
        <f>ROUND(E10*J10,2)</f>
        <v>257.36</v>
      </c>
      <c r="L10" s="225">
        <v>15</v>
      </c>
      <c r="M10" s="225">
        <f>G10*(1+L10/100)</f>
        <v>0</v>
      </c>
      <c r="N10" s="225">
        <v>1.7000000000000001E-4</v>
      </c>
      <c r="O10" s="225">
        <f>ROUND(E10*N10,2)</f>
        <v>0</v>
      </c>
      <c r="P10" s="225">
        <v>0</v>
      </c>
      <c r="Q10" s="225">
        <f>ROUND(E10*P10,2)</f>
        <v>0</v>
      </c>
      <c r="R10" s="225"/>
      <c r="S10" s="225" t="s">
        <v>156</v>
      </c>
      <c r="T10" s="225" t="s">
        <v>132</v>
      </c>
      <c r="U10" s="225">
        <v>0.22700000000000001</v>
      </c>
      <c r="V10" s="225">
        <f>ROUND(E10*U10,2)</f>
        <v>0.45</v>
      </c>
      <c r="W10" s="225"/>
      <c r="X10" s="225" t="s">
        <v>157</v>
      </c>
      <c r="Y10" s="206"/>
      <c r="Z10" s="206"/>
      <c r="AA10" s="206"/>
      <c r="AB10" s="206"/>
      <c r="AC10" s="206"/>
      <c r="AD10" s="206"/>
      <c r="AE10" s="206"/>
      <c r="AF10" s="206"/>
      <c r="AG10" s="206" t="s">
        <v>158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0">
        <v>3</v>
      </c>
      <c r="B11" s="241" t="s">
        <v>326</v>
      </c>
      <c r="C11" s="248" t="s">
        <v>625</v>
      </c>
      <c r="D11" s="242" t="s">
        <v>155</v>
      </c>
      <c r="E11" s="243">
        <v>1</v>
      </c>
      <c r="F11" s="244"/>
      <c r="G11" s="245">
        <f>ROUND(E11*F11,2)</f>
        <v>0</v>
      </c>
      <c r="H11" s="226">
        <v>1982.17</v>
      </c>
      <c r="I11" s="225">
        <f>ROUND(E11*H11,2)</f>
        <v>1982.17</v>
      </c>
      <c r="J11" s="226">
        <v>262.02999999999997</v>
      </c>
      <c r="K11" s="225">
        <f>ROUND(E11*J11,2)</f>
        <v>262.02999999999997</v>
      </c>
      <c r="L11" s="225">
        <v>15</v>
      </c>
      <c r="M11" s="225">
        <f>G11*(1+L11/100)</f>
        <v>0</v>
      </c>
      <c r="N11" s="225">
        <v>1.64E-3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156</v>
      </c>
      <c r="T11" s="225" t="s">
        <v>132</v>
      </c>
      <c r="U11" s="225">
        <v>0.44500000000000001</v>
      </c>
      <c r="V11" s="225">
        <f>ROUND(E11*U11,2)</f>
        <v>0.45</v>
      </c>
      <c r="W11" s="225"/>
      <c r="X11" s="225" t="s">
        <v>157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158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40">
        <v>4</v>
      </c>
      <c r="B12" s="241" t="s">
        <v>626</v>
      </c>
      <c r="C12" s="248" t="s">
        <v>627</v>
      </c>
      <c r="D12" s="242" t="s">
        <v>155</v>
      </c>
      <c r="E12" s="243">
        <v>1</v>
      </c>
      <c r="F12" s="244"/>
      <c r="G12" s="245">
        <f>ROUND(E12*F12,2)</f>
        <v>0</v>
      </c>
      <c r="H12" s="226">
        <v>112.47</v>
      </c>
      <c r="I12" s="225">
        <f>ROUND(E12*H12,2)</f>
        <v>112.47</v>
      </c>
      <c r="J12" s="226">
        <v>240.03</v>
      </c>
      <c r="K12" s="225">
        <f>ROUND(E12*J12,2)</f>
        <v>240.03</v>
      </c>
      <c r="L12" s="225">
        <v>15</v>
      </c>
      <c r="M12" s="225">
        <f>G12*(1+L12/100)</f>
        <v>0</v>
      </c>
      <c r="N12" s="225">
        <v>1.8000000000000001E-4</v>
      </c>
      <c r="O12" s="225">
        <f>ROUND(E12*N12,2)</f>
        <v>0</v>
      </c>
      <c r="P12" s="225">
        <v>0</v>
      </c>
      <c r="Q12" s="225">
        <f>ROUND(E12*P12,2)</f>
        <v>0</v>
      </c>
      <c r="R12" s="225"/>
      <c r="S12" s="225" t="s">
        <v>156</v>
      </c>
      <c r="T12" s="225" t="s">
        <v>156</v>
      </c>
      <c r="U12" s="225">
        <v>0.47599999999999998</v>
      </c>
      <c r="V12" s="225">
        <f>ROUND(E12*U12,2)</f>
        <v>0.48</v>
      </c>
      <c r="W12" s="225"/>
      <c r="X12" s="225" t="s">
        <v>157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158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40">
        <v>5</v>
      </c>
      <c r="B13" s="241" t="s">
        <v>332</v>
      </c>
      <c r="C13" s="248" t="s">
        <v>333</v>
      </c>
      <c r="D13" s="242" t="s">
        <v>309</v>
      </c>
      <c r="E13" s="243">
        <v>3</v>
      </c>
      <c r="F13" s="244"/>
      <c r="G13" s="245">
        <f>ROUND(E13*F13,2)</f>
        <v>0</v>
      </c>
      <c r="H13" s="226">
        <v>0</v>
      </c>
      <c r="I13" s="225">
        <f>ROUND(E13*H13,2)</f>
        <v>0</v>
      </c>
      <c r="J13" s="226">
        <v>95.3</v>
      </c>
      <c r="K13" s="225">
        <f>ROUND(E13*J13,2)</f>
        <v>285.89999999999998</v>
      </c>
      <c r="L13" s="225">
        <v>15</v>
      </c>
      <c r="M13" s="225">
        <f>G13*(1+L13/100)</f>
        <v>0</v>
      </c>
      <c r="N13" s="225">
        <v>0</v>
      </c>
      <c r="O13" s="225">
        <f>ROUND(E13*N13,2)</f>
        <v>0</v>
      </c>
      <c r="P13" s="225">
        <v>1.56E-3</v>
      </c>
      <c r="Q13" s="225">
        <f>ROUND(E13*P13,2)</f>
        <v>0</v>
      </c>
      <c r="R13" s="225"/>
      <c r="S13" s="225" t="s">
        <v>156</v>
      </c>
      <c r="T13" s="225" t="s">
        <v>132</v>
      </c>
      <c r="U13" s="225">
        <v>0.217</v>
      </c>
      <c r="V13" s="225">
        <f>ROUND(E13*U13,2)</f>
        <v>0.65</v>
      </c>
      <c r="W13" s="225"/>
      <c r="X13" s="225" t="s">
        <v>157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158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40">
        <v>6</v>
      </c>
      <c r="B14" s="241" t="s">
        <v>340</v>
      </c>
      <c r="C14" s="248" t="s">
        <v>341</v>
      </c>
      <c r="D14" s="242" t="s">
        <v>155</v>
      </c>
      <c r="E14" s="243">
        <v>1</v>
      </c>
      <c r="F14" s="244"/>
      <c r="G14" s="245">
        <f>ROUND(E14*F14,2)</f>
        <v>0</v>
      </c>
      <c r="H14" s="226">
        <v>391.97</v>
      </c>
      <c r="I14" s="225">
        <f>ROUND(E14*H14,2)</f>
        <v>391.97</v>
      </c>
      <c r="J14" s="226">
        <v>142.72999999999999</v>
      </c>
      <c r="K14" s="225">
        <f>ROUND(E14*J14,2)</f>
        <v>142.72999999999999</v>
      </c>
      <c r="L14" s="225">
        <v>15</v>
      </c>
      <c r="M14" s="225">
        <f>G14*(1+L14/100)</f>
        <v>0</v>
      </c>
      <c r="N14" s="225">
        <v>2.5999999999999998E-4</v>
      </c>
      <c r="O14" s="225">
        <f>ROUND(E14*N14,2)</f>
        <v>0</v>
      </c>
      <c r="P14" s="225">
        <v>0</v>
      </c>
      <c r="Q14" s="225">
        <f>ROUND(E14*P14,2)</f>
        <v>0</v>
      </c>
      <c r="R14" s="225"/>
      <c r="S14" s="225" t="s">
        <v>156</v>
      </c>
      <c r="T14" s="225" t="s">
        <v>132</v>
      </c>
      <c r="U14" s="225">
        <v>0.246</v>
      </c>
      <c r="V14" s="225">
        <f>ROUND(E14*U14,2)</f>
        <v>0.25</v>
      </c>
      <c r="W14" s="225"/>
      <c r="X14" s="225" t="s">
        <v>157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158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40">
        <v>7</v>
      </c>
      <c r="B15" s="241" t="s">
        <v>367</v>
      </c>
      <c r="C15" s="248" t="s">
        <v>628</v>
      </c>
      <c r="D15" s="242" t="s">
        <v>155</v>
      </c>
      <c r="E15" s="243">
        <v>1</v>
      </c>
      <c r="F15" s="244"/>
      <c r="G15" s="245">
        <f>ROUND(E15*F15,2)</f>
        <v>0</v>
      </c>
      <c r="H15" s="226">
        <v>0</v>
      </c>
      <c r="I15" s="225">
        <f>ROUND(E15*H15,2)</f>
        <v>0</v>
      </c>
      <c r="J15" s="226">
        <v>1232.3</v>
      </c>
      <c r="K15" s="225">
        <f>ROUND(E15*J15,2)</f>
        <v>1232.3</v>
      </c>
      <c r="L15" s="225">
        <v>15</v>
      </c>
      <c r="M15" s="225">
        <f>G15*(1+L15/100)</f>
        <v>0</v>
      </c>
      <c r="N15" s="225">
        <v>1.82E-3</v>
      </c>
      <c r="O15" s="225">
        <f>ROUND(E15*N15,2)</f>
        <v>0</v>
      </c>
      <c r="P15" s="225">
        <v>0</v>
      </c>
      <c r="Q15" s="225">
        <f>ROUND(E15*P15,2)</f>
        <v>0</v>
      </c>
      <c r="R15" s="225"/>
      <c r="S15" s="225" t="s">
        <v>156</v>
      </c>
      <c r="T15" s="225" t="s">
        <v>132</v>
      </c>
      <c r="U15" s="225">
        <v>0</v>
      </c>
      <c r="V15" s="225">
        <f>ROUND(E15*U15,2)</f>
        <v>0</v>
      </c>
      <c r="W15" s="225"/>
      <c r="X15" s="225" t="s">
        <v>242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243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40">
        <v>8</v>
      </c>
      <c r="B16" s="241" t="s">
        <v>629</v>
      </c>
      <c r="C16" s="248" t="s">
        <v>630</v>
      </c>
      <c r="D16" s="242" t="s">
        <v>0</v>
      </c>
      <c r="E16" s="243">
        <v>53.256999999999998</v>
      </c>
      <c r="F16" s="244"/>
      <c r="G16" s="245">
        <f>ROUND(E16*F16,2)</f>
        <v>0</v>
      </c>
      <c r="H16" s="226">
        <v>0</v>
      </c>
      <c r="I16" s="225">
        <f>ROUND(E16*H16,2)</f>
        <v>0</v>
      </c>
      <c r="J16" s="226">
        <v>0.3</v>
      </c>
      <c r="K16" s="225">
        <f>ROUND(E16*J16,2)</f>
        <v>15.98</v>
      </c>
      <c r="L16" s="225">
        <v>15</v>
      </c>
      <c r="M16" s="225">
        <f>G16*(1+L16/100)</f>
        <v>0</v>
      </c>
      <c r="N16" s="225">
        <v>0</v>
      </c>
      <c r="O16" s="225">
        <f>ROUND(E16*N16,2)</f>
        <v>0</v>
      </c>
      <c r="P16" s="225">
        <v>0</v>
      </c>
      <c r="Q16" s="225">
        <f>ROUND(E16*P16,2)</f>
        <v>0</v>
      </c>
      <c r="R16" s="225"/>
      <c r="S16" s="225" t="s">
        <v>156</v>
      </c>
      <c r="T16" s="225" t="s">
        <v>132</v>
      </c>
      <c r="U16" s="225">
        <v>0</v>
      </c>
      <c r="V16" s="225">
        <f>ROUND(E16*U16,2)</f>
        <v>0</v>
      </c>
      <c r="W16" s="225"/>
      <c r="X16" s="225" t="s">
        <v>249</v>
      </c>
      <c r="Y16" s="206"/>
      <c r="Z16" s="206"/>
      <c r="AA16" s="206"/>
      <c r="AB16" s="206"/>
      <c r="AC16" s="206"/>
      <c r="AD16" s="206"/>
      <c r="AE16" s="206"/>
      <c r="AF16" s="206"/>
      <c r="AG16" s="206" t="s">
        <v>250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x14ac:dyDescent="0.25">
      <c r="A17" s="228" t="s">
        <v>126</v>
      </c>
      <c r="B17" s="229" t="s">
        <v>80</v>
      </c>
      <c r="C17" s="247" t="s">
        <v>81</v>
      </c>
      <c r="D17" s="230"/>
      <c r="E17" s="231"/>
      <c r="F17" s="232"/>
      <c r="G17" s="233">
        <f>SUMIF(AG18:AG35,"&lt;&gt;NOR",G18:G35)</f>
        <v>0</v>
      </c>
      <c r="H17" s="227"/>
      <c r="I17" s="227">
        <f>SUM(I18:I35)</f>
        <v>0</v>
      </c>
      <c r="J17" s="227"/>
      <c r="K17" s="227">
        <f>SUM(K18:K35)</f>
        <v>40123.230000000003</v>
      </c>
      <c r="L17" s="227"/>
      <c r="M17" s="227">
        <f>SUM(M18:M35)</f>
        <v>0</v>
      </c>
      <c r="N17" s="227"/>
      <c r="O17" s="227">
        <f>SUM(O18:O35)</f>
        <v>0</v>
      </c>
      <c r="P17" s="227"/>
      <c r="Q17" s="227">
        <f>SUM(Q18:Q35)</f>
        <v>0.17</v>
      </c>
      <c r="R17" s="227"/>
      <c r="S17" s="227"/>
      <c r="T17" s="227"/>
      <c r="U17" s="227"/>
      <c r="V17" s="227">
        <f>SUM(V18:V35)</f>
        <v>0.95</v>
      </c>
      <c r="W17" s="227"/>
      <c r="X17" s="227"/>
      <c r="AG17" t="s">
        <v>127</v>
      </c>
    </row>
    <row r="18" spans="1:60" outlineLevel="1" x14ac:dyDescent="0.25">
      <c r="A18" s="240">
        <v>9</v>
      </c>
      <c r="B18" s="241" t="s">
        <v>383</v>
      </c>
      <c r="C18" s="248" t="s">
        <v>384</v>
      </c>
      <c r="D18" s="242" t="s">
        <v>155</v>
      </c>
      <c r="E18" s="243">
        <v>1</v>
      </c>
      <c r="F18" s="244"/>
      <c r="G18" s="245">
        <f>ROUND(E18*F18,2)</f>
        <v>0</v>
      </c>
      <c r="H18" s="226">
        <v>0</v>
      </c>
      <c r="I18" s="225">
        <f>ROUND(E18*H18,2)</f>
        <v>0</v>
      </c>
      <c r="J18" s="226">
        <v>436.5</v>
      </c>
      <c r="K18" s="225">
        <f>ROUND(E18*J18,2)</f>
        <v>436.5</v>
      </c>
      <c r="L18" s="225">
        <v>15</v>
      </c>
      <c r="M18" s="225">
        <f>G18*(1+L18/100)</f>
        <v>0</v>
      </c>
      <c r="N18" s="225">
        <v>0</v>
      </c>
      <c r="O18" s="225">
        <f>ROUND(E18*N18,2)</f>
        <v>0</v>
      </c>
      <c r="P18" s="225">
        <v>0.17399999999999999</v>
      </c>
      <c r="Q18" s="225">
        <f>ROUND(E18*P18,2)</f>
        <v>0.17</v>
      </c>
      <c r="R18" s="225"/>
      <c r="S18" s="225" t="s">
        <v>156</v>
      </c>
      <c r="T18" s="225" t="s">
        <v>156</v>
      </c>
      <c r="U18" s="225">
        <v>0.95</v>
      </c>
      <c r="V18" s="225">
        <f>ROUND(E18*U18,2)</f>
        <v>0.95</v>
      </c>
      <c r="W18" s="225"/>
      <c r="X18" s="225" t="s">
        <v>157</v>
      </c>
      <c r="Y18" s="206"/>
      <c r="Z18" s="206"/>
      <c r="AA18" s="206"/>
      <c r="AB18" s="206"/>
      <c r="AC18" s="206"/>
      <c r="AD18" s="206"/>
      <c r="AE18" s="206"/>
      <c r="AF18" s="206"/>
      <c r="AG18" s="206" t="s">
        <v>158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ht="20.399999999999999" outlineLevel="1" x14ac:dyDescent="0.25">
      <c r="A19" s="240">
        <v>10</v>
      </c>
      <c r="B19" s="241" t="s">
        <v>404</v>
      </c>
      <c r="C19" s="248" t="s">
        <v>631</v>
      </c>
      <c r="D19" s="242" t="s">
        <v>155</v>
      </c>
      <c r="E19" s="243">
        <v>1</v>
      </c>
      <c r="F19" s="244"/>
      <c r="G19" s="245">
        <f>ROUND(E19*F19,2)</f>
        <v>0</v>
      </c>
      <c r="H19" s="226">
        <v>0</v>
      </c>
      <c r="I19" s="225">
        <f>ROUND(E19*H19,2)</f>
        <v>0</v>
      </c>
      <c r="J19" s="226">
        <v>2500</v>
      </c>
      <c r="K19" s="225">
        <f>ROUND(E19*J19,2)</f>
        <v>2500</v>
      </c>
      <c r="L19" s="225">
        <v>15</v>
      </c>
      <c r="M19" s="225">
        <f>G19*(1+L19/100)</f>
        <v>0</v>
      </c>
      <c r="N19" s="225">
        <v>0</v>
      </c>
      <c r="O19" s="225">
        <f>ROUND(E19*N19,2)</f>
        <v>0</v>
      </c>
      <c r="P19" s="225">
        <v>0</v>
      </c>
      <c r="Q19" s="225">
        <f>ROUND(E19*P19,2)</f>
        <v>0</v>
      </c>
      <c r="R19" s="225"/>
      <c r="S19" s="225" t="s">
        <v>131</v>
      </c>
      <c r="T19" s="225" t="s">
        <v>132</v>
      </c>
      <c r="U19" s="225">
        <v>0</v>
      </c>
      <c r="V19" s="225">
        <f>ROUND(E19*U19,2)</f>
        <v>0</v>
      </c>
      <c r="W19" s="225"/>
      <c r="X19" s="225" t="s">
        <v>242</v>
      </c>
      <c r="Y19" s="206"/>
      <c r="Z19" s="206"/>
      <c r="AA19" s="206"/>
      <c r="AB19" s="206"/>
      <c r="AC19" s="206"/>
      <c r="AD19" s="206"/>
      <c r="AE19" s="206"/>
      <c r="AF19" s="206"/>
      <c r="AG19" s="206" t="s">
        <v>243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ht="20.399999999999999" outlineLevel="1" x14ac:dyDescent="0.25">
      <c r="A20" s="234">
        <v>11</v>
      </c>
      <c r="B20" s="235" t="s">
        <v>410</v>
      </c>
      <c r="C20" s="249" t="s">
        <v>632</v>
      </c>
      <c r="D20" s="236" t="s">
        <v>219</v>
      </c>
      <c r="E20" s="237">
        <v>2.6</v>
      </c>
      <c r="F20" s="238"/>
      <c r="G20" s="239">
        <f>ROUND(E20*F20,2)</f>
        <v>0</v>
      </c>
      <c r="H20" s="226">
        <v>0</v>
      </c>
      <c r="I20" s="225">
        <f>ROUND(E20*H20,2)</f>
        <v>0</v>
      </c>
      <c r="J20" s="226">
        <v>14000</v>
      </c>
      <c r="K20" s="225">
        <f>ROUND(E20*J20,2)</f>
        <v>36400</v>
      </c>
      <c r="L20" s="225">
        <v>15</v>
      </c>
      <c r="M20" s="225">
        <f>G20*(1+L20/100)</f>
        <v>0</v>
      </c>
      <c r="N20" s="225">
        <v>0</v>
      </c>
      <c r="O20" s="225">
        <f>ROUND(E20*N20,2)</f>
        <v>0</v>
      </c>
      <c r="P20" s="225">
        <v>0</v>
      </c>
      <c r="Q20" s="225">
        <f>ROUND(E20*P20,2)</f>
        <v>0</v>
      </c>
      <c r="R20" s="225"/>
      <c r="S20" s="225" t="s">
        <v>131</v>
      </c>
      <c r="T20" s="225" t="s">
        <v>132</v>
      </c>
      <c r="U20" s="225">
        <v>0</v>
      </c>
      <c r="V20" s="225">
        <f>ROUND(E20*U20,2)</f>
        <v>0</v>
      </c>
      <c r="W20" s="225"/>
      <c r="X20" s="225" t="s">
        <v>242</v>
      </c>
      <c r="Y20" s="206"/>
      <c r="Z20" s="206"/>
      <c r="AA20" s="206"/>
      <c r="AB20" s="206"/>
      <c r="AC20" s="206"/>
      <c r="AD20" s="206"/>
      <c r="AE20" s="206"/>
      <c r="AF20" s="206"/>
      <c r="AG20" s="206" t="s">
        <v>243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23"/>
      <c r="B21" s="224"/>
      <c r="C21" s="261" t="s">
        <v>633</v>
      </c>
      <c r="D21" s="257"/>
      <c r="E21" s="258">
        <v>2.6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06"/>
      <c r="Z21" s="206"/>
      <c r="AA21" s="206"/>
      <c r="AB21" s="206"/>
      <c r="AC21" s="206"/>
      <c r="AD21" s="206"/>
      <c r="AE21" s="206"/>
      <c r="AF21" s="206"/>
      <c r="AG21" s="206" t="s">
        <v>163</v>
      </c>
      <c r="AH21" s="206">
        <v>0</v>
      </c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61" t="s">
        <v>413</v>
      </c>
      <c r="D22" s="257"/>
      <c r="E22" s="258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06"/>
      <c r="Z22" s="206"/>
      <c r="AA22" s="206"/>
      <c r="AB22" s="206"/>
      <c r="AC22" s="206"/>
      <c r="AD22" s="206"/>
      <c r="AE22" s="206"/>
      <c r="AF22" s="206"/>
      <c r="AG22" s="206" t="s">
        <v>163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23"/>
      <c r="B23" s="224"/>
      <c r="C23" s="261" t="s">
        <v>414</v>
      </c>
      <c r="D23" s="257"/>
      <c r="E23" s="258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06"/>
      <c r="Z23" s="206"/>
      <c r="AA23" s="206"/>
      <c r="AB23" s="206"/>
      <c r="AC23" s="206"/>
      <c r="AD23" s="206"/>
      <c r="AE23" s="206"/>
      <c r="AF23" s="206"/>
      <c r="AG23" s="206" t="s">
        <v>163</v>
      </c>
      <c r="AH23" s="206">
        <v>0</v>
      </c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ht="20.399999999999999" outlineLevel="1" x14ac:dyDescent="0.25">
      <c r="A24" s="223"/>
      <c r="B24" s="224"/>
      <c r="C24" s="261" t="s">
        <v>415</v>
      </c>
      <c r="D24" s="257"/>
      <c r="E24" s="258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06"/>
      <c r="Z24" s="206"/>
      <c r="AA24" s="206"/>
      <c r="AB24" s="206"/>
      <c r="AC24" s="206"/>
      <c r="AD24" s="206"/>
      <c r="AE24" s="206"/>
      <c r="AF24" s="206"/>
      <c r="AG24" s="206" t="s">
        <v>163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23"/>
      <c r="B25" s="224"/>
      <c r="C25" s="261" t="s">
        <v>416</v>
      </c>
      <c r="D25" s="257"/>
      <c r="E25" s="258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06"/>
      <c r="Z25" s="206"/>
      <c r="AA25" s="206"/>
      <c r="AB25" s="206"/>
      <c r="AC25" s="206"/>
      <c r="AD25" s="206"/>
      <c r="AE25" s="206"/>
      <c r="AF25" s="206"/>
      <c r="AG25" s="206" t="s">
        <v>163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ht="20.399999999999999" outlineLevel="1" x14ac:dyDescent="0.25">
      <c r="A26" s="223"/>
      <c r="B26" s="224"/>
      <c r="C26" s="261" t="s">
        <v>417</v>
      </c>
      <c r="D26" s="257"/>
      <c r="E26" s="258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06"/>
      <c r="Z26" s="206"/>
      <c r="AA26" s="206"/>
      <c r="AB26" s="206"/>
      <c r="AC26" s="206"/>
      <c r="AD26" s="206"/>
      <c r="AE26" s="206"/>
      <c r="AF26" s="206"/>
      <c r="AG26" s="206" t="s">
        <v>163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23"/>
      <c r="B27" s="224"/>
      <c r="C27" s="261" t="s">
        <v>634</v>
      </c>
      <c r="D27" s="257"/>
      <c r="E27" s="258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06"/>
      <c r="Z27" s="206"/>
      <c r="AA27" s="206"/>
      <c r="AB27" s="206"/>
      <c r="AC27" s="206"/>
      <c r="AD27" s="206"/>
      <c r="AE27" s="206"/>
      <c r="AF27" s="206"/>
      <c r="AG27" s="206" t="s">
        <v>163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23"/>
      <c r="B28" s="224"/>
      <c r="C28" s="261" t="s">
        <v>418</v>
      </c>
      <c r="D28" s="257"/>
      <c r="E28" s="258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06"/>
      <c r="Z28" s="206"/>
      <c r="AA28" s="206"/>
      <c r="AB28" s="206"/>
      <c r="AC28" s="206"/>
      <c r="AD28" s="206"/>
      <c r="AE28" s="206"/>
      <c r="AF28" s="206"/>
      <c r="AG28" s="206" t="s">
        <v>163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61" t="s">
        <v>419</v>
      </c>
      <c r="D29" s="257"/>
      <c r="E29" s="258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06"/>
      <c r="Z29" s="206"/>
      <c r="AA29" s="206"/>
      <c r="AB29" s="206"/>
      <c r="AC29" s="206"/>
      <c r="AD29" s="206"/>
      <c r="AE29" s="206"/>
      <c r="AF29" s="206"/>
      <c r="AG29" s="206" t="s">
        <v>163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23"/>
      <c r="B30" s="224"/>
      <c r="C30" s="261" t="s">
        <v>420</v>
      </c>
      <c r="D30" s="257"/>
      <c r="E30" s="258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06"/>
      <c r="Z30" s="206"/>
      <c r="AA30" s="206"/>
      <c r="AB30" s="206"/>
      <c r="AC30" s="206"/>
      <c r="AD30" s="206"/>
      <c r="AE30" s="206"/>
      <c r="AF30" s="206"/>
      <c r="AG30" s="206" t="s">
        <v>163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23"/>
      <c r="B31" s="224"/>
      <c r="C31" s="261" t="s">
        <v>421</v>
      </c>
      <c r="D31" s="257"/>
      <c r="E31" s="258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06"/>
      <c r="Z31" s="206"/>
      <c r="AA31" s="206"/>
      <c r="AB31" s="206"/>
      <c r="AC31" s="206"/>
      <c r="AD31" s="206"/>
      <c r="AE31" s="206"/>
      <c r="AF31" s="206"/>
      <c r="AG31" s="206" t="s">
        <v>163</v>
      </c>
      <c r="AH31" s="206">
        <v>0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ht="20.399999999999999" outlineLevel="1" x14ac:dyDescent="0.25">
      <c r="A32" s="223"/>
      <c r="B32" s="224"/>
      <c r="C32" s="261" t="s">
        <v>422</v>
      </c>
      <c r="D32" s="257"/>
      <c r="E32" s="258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06"/>
      <c r="Z32" s="206"/>
      <c r="AA32" s="206"/>
      <c r="AB32" s="206"/>
      <c r="AC32" s="206"/>
      <c r="AD32" s="206"/>
      <c r="AE32" s="206"/>
      <c r="AF32" s="206"/>
      <c r="AG32" s="206" t="s">
        <v>163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ht="20.399999999999999" outlineLevel="1" x14ac:dyDescent="0.25">
      <c r="A33" s="223"/>
      <c r="B33" s="224"/>
      <c r="C33" s="261" t="s">
        <v>423</v>
      </c>
      <c r="D33" s="257"/>
      <c r="E33" s="258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163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ht="20.399999999999999" outlineLevel="1" x14ac:dyDescent="0.25">
      <c r="A34" s="223"/>
      <c r="B34" s="224"/>
      <c r="C34" s="261" t="s">
        <v>424</v>
      </c>
      <c r="D34" s="257"/>
      <c r="E34" s="258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06"/>
      <c r="Z34" s="206"/>
      <c r="AA34" s="206"/>
      <c r="AB34" s="206"/>
      <c r="AC34" s="206"/>
      <c r="AD34" s="206"/>
      <c r="AE34" s="206"/>
      <c r="AF34" s="206"/>
      <c r="AG34" s="206" t="s">
        <v>163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40">
        <v>12</v>
      </c>
      <c r="B35" s="241" t="s">
        <v>425</v>
      </c>
      <c r="C35" s="248" t="s">
        <v>426</v>
      </c>
      <c r="D35" s="242" t="s">
        <v>0</v>
      </c>
      <c r="E35" s="243">
        <v>393.36500000000001</v>
      </c>
      <c r="F35" s="244"/>
      <c r="G35" s="245">
        <f>ROUND(E35*F35,2)</f>
        <v>0</v>
      </c>
      <c r="H35" s="226">
        <v>0</v>
      </c>
      <c r="I35" s="225">
        <f>ROUND(E35*H35,2)</f>
        <v>0</v>
      </c>
      <c r="J35" s="226">
        <v>2</v>
      </c>
      <c r="K35" s="225">
        <f>ROUND(E35*J35,2)</f>
        <v>786.73</v>
      </c>
      <c r="L35" s="225">
        <v>15</v>
      </c>
      <c r="M35" s="225">
        <f>G35*(1+L35/100)</f>
        <v>0</v>
      </c>
      <c r="N35" s="225">
        <v>0</v>
      </c>
      <c r="O35" s="225">
        <f>ROUND(E35*N35,2)</f>
        <v>0</v>
      </c>
      <c r="P35" s="225">
        <v>0</v>
      </c>
      <c r="Q35" s="225">
        <f>ROUND(E35*P35,2)</f>
        <v>0</v>
      </c>
      <c r="R35" s="225"/>
      <c r="S35" s="225" t="s">
        <v>156</v>
      </c>
      <c r="T35" s="225" t="s">
        <v>132</v>
      </c>
      <c r="U35" s="225">
        <v>0</v>
      </c>
      <c r="V35" s="225">
        <f>ROUND(E35*U35,2)</f>
        <v>0</v>
      </c>
      <c r="W35" s="225"/>
      <c r="X35" s="225" t="s">
        <v>249</v>
      </c>
      <c r="Y35" s="206"/>
      <c r="Z35" s="206"/>
      <c r="AA35" s="206"/>
      <c r="AB35" s="206"/>
      <c r="AC35" s="206"/>
      <c r="AD35" s="206"/>
      <c r="AE35" s="206"/>
      <c r="AF35" s="206"/>
      <c r="AG35" s="206" t="s">
        <v>250</v>
      </c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x14ac:dyDescent="0.25">
      <c r="A36" s="228" t="s">
        <v>126</v>
      </c>
      <c r="B36" s="229" t="s">
        <v>92</v>
      </c>
      <c r="C36" s="247" t="s">
        <v>93</v>
      </c>
      <c r="D36" s="230"/>
      <c r="E36" s="231"/>
      <c r="F36" s="232"/>
      <c r="G36" s="233">
        <f>SUMIF(AG37:AG53,"&lt;&gt;NOR",G37:G53)</f>
        <v>0</v>
      </c>
      <c r="H36" s="227"/>
      <c r="I36" s="227">
        <f>SUM(I37:I53)</f>
        <v>2040.2000000000003</v>
      </c>
      <c r="J36" s="227"/>
      <c r="K36" s="227">
        <f>SUM(K37:K53)</f>
        <v>8421.7999999999993</v>
      </c>
      <c r="L36" s="227"/>
      <c r="M36" s="227">
        <f>SUM(M37:M53)</f>
        <v>0</v>
      </c>
      <c r="N36" s="227"/>
      <c r="O36" s="227">
        <f>SUM(O37:O53)</f>
        <v>0</v>
      </c>
      <c r="P36" s="227"/>
      <c r="Q36" s="227">
        <f>SUM(Q37:Q53)</f>
        <v>0</v>
      </c>
      <c r="R36" s="227"/>
      <c r="S36" s="227"/>
      <c r="T36" s="227"/>
      <c r="U36" s="227"/>
      <c r="V36" s="227">
        <f>SUM(V37:V53)</f>
        <v>6.53</v>
      </c>
      <c r="W36" s="227"/>
      <c r="X36" s="227"/>
      <c r="AG36" t="s">
        <v>127</v>
      </c>
    </row>
    <row r="37" spans="1:60" outlineLevel="1" x14ac:dyDescent="0.25">
      <c r="A37" s="240">
        <v>13</v>
      </c>
      <c r="B37" s="241" t="s">
        <v>635</v>
      </c>
      <c r="C37" s="248" t="s">
        <v>636</v>
      </c>
      <c r="D37" s="242" t="s">
        <v>219</v>
      </c>
      <c r="E37" s="243">
        <v>12</v>
      </c>
      <c r="F37" s="244"/>
      <c r="G37" s="245">
        <f>ROUND(E37*F37,2)</f>
        <v>0</v>
      </c>
      <c r="H37" s="226">
        <v>0</v>
      </c>
      <c r="I37" s="225">
        <f>ROUND(E37*H37,2)</f>
        <v>0</v>
      </c>
      <c r="J37" s="226">
        <v>84.3</v>
      </c>
      <c r="K37" s="225">
        <f>ROUND(E37*J37,2)</f>
        <v>1011.6</v>
      </c>
      <c r="L37" s="225">
        <v>15</v>
      </c>
      <c r="M37" s="225">
        <f>G37*(1+L37/100)</f>
        <v>0</v>
      </c>
      <c r="N37" s="225">
        <v>0</v>
      </c>
      <c r="O37" s="225">
        <f>ROUND(E37*N37,2)</f>
        <v>0</v>
      </c>
      <c r="P37" s="225">
        <v>0</v>
      </c>
      <c r="Q37" s="225">
        <f>ROUND(E37*P37,2)</f>
        <v>0</v>
      </c>
      <c r="R37" s="225"/>
      <c r="S37" s="225" t="s">
        <v>156</v>
      </c>
      <c r="T37" s="225" t="s">
        <v>156</v>
      </c>
      <c r="U37" s="225">
        <v>0.17083000000000001</v>
      </c>
      <c r="V37" s="225">
        <f>ROUND(E37*U37,2)</f>
        <v>2.0499999999999998</v>
      </c>
      <c r="W37" s="225"/>
      <c r="X37" s="225" t="s">
        <v>157</v>
      </c>
      <c r="Y37" s="206"/>
      <c r="Z37" s="206"/>
      <c r="AA37" s="206"/>
      <c r="AB37" s="206"/>
      <c r="AC37" s="206"/>
      <c r="AD37" s="206"/>
      <c r="AE37" s="206"/>
      <c r="AF37" s="206"/>
      <c r="AG37" s="206" t="s">
        <v>158</v>
      </c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40">
        <v>14</v>
      </c>
      <c r="B38" s="241" t="s">
        <v>548</v>
      </c>
      <c r="C38" s="248" t="s">
        <v>549</v>
      </c>
      <c r="D38" s="242" t="s">
        <v>155</v>
      </c>
      <c r="E38" s="243">
        <v>1</v>
      </c>
      <c r="F38" s="244"/>
      <c r="G38" s="245">
        <f>ROUND(E38*F38,2)</f>
        <v>0</v>
      </c>
      <c r="H38" s="226">
        <v>0</v>
      </c>
      <c r="I38" s="225">
        <f>ROUND(E38*H38,2)</f>
        <v>0</v>
      </c>
      <c r="J38" s="226">
        <v>167</v>
      </c>
      <c r="K38" s="225">
        <f>ROUND(E38*J38,2)</f>
        <v>167</v>
      </c>
      <c r="L38" s="225">
        <v>15</v>
      </c>
      <c r="M38" s="225">
        <f>G38*(1+L38/100)</f>
        <v>0</v>
      </c>
      <c r="N38" s="225">
        <v>0</v>
      </c>
      <c r="O38" s="225">
        <f>ROUND(E38*N38,2)</f>
        <v>0</v>
      </c>
      <c r="P38" s="225">
        <v>0</v>
      </c>
      <c r="Q38" s="225">
        <f>ROUND(E38*P38,2)</f>
        <v>0</v>
      </c>
      <c r="R38" s="225"/>
      <c r="S38" s="225" t="s">
        <v>156</v>
      </c>
      <c r="T38" s="225" t="s">
        <v>132</v>
      </c>
      <c r="U38" s="225">
        <v>0.30567</v>
      </c>
      <c r="V38" s="225">
        <f>ROUND(E38*U38,2)</f>
        <v>0.31</v>
      </c>
      <c r="W38" s="225"/>
      <c r="X38" s="225" t="s">
        <v>157</v>
      </c>
      <c r="Y38" s="206"/>
      <c r="Z38" s="206"/>
      <c r="AA38" s="206"/>
      <c r="AB38" s="206"/>
      <c r="AC38" s="206"/>
      <c r="AD38" s="206"/>
      <c r="AE38" s="206"/>
      <c r="AF38" s="206"/>
      <c r="AG38" s="206" t="s">
        <v>158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ht="20.399999999999999" outlineLevel="1" x14ac:dyDescent="0.25">
      <c r="A39" s="240">
        <v>15</v>
      </c>
      <c r="B39" s="241" t="s">
        <v>550</v>
      </c>
      <c r="C39" s="248" t="s">
        <v>551</v>
      </c>
      <c r="D39" s="242" t="s">
        <v>155</v>
      </c>
      <c r="E39" s="243">
        <v>3</v>
      </c>
      <c r="F39" s="244"/>
      <c r="G39" s="245">
        <f>ROUND(E39*F39,2)</f>
        <v>0</v>
      </c>
      <c r="H39" s="226">
        <v>256.45</v>
      </c>
      <c r="I39" s="225">
        <f>ROUND(E39*H39,2)</f>
        <v>769.35</v>
      </c>
      <c r="J39" s="226">
        <v>151.55000000000001</v>
      </c>
      <c r="K39" s="225">
        <f>ROUND(E39*J39,2)</f>
        <v>454.65</v>
      </c>
      <c r="L39" s="225">
        <v>15</v>
      </c>
      <c r="M39" s="225">
        <f>G39*(1+L39/100)</f>
        <v>0</v>
      </c>
      <c r="N39" s="225">
        <v>1E-4</v>
      </c>
      <c r="O39" s="225">
        <f>ROUND(E39*N39,2)</f>
        <v>0</v>
      </c>
      <c r="P39" s="225">
        <v>0</v>
      </c>
      <c r="Q39" s="225">
        <f>ROUND(E39*P39,2)</f>
        <v>0</v>
      </c>
      <c r="R39" s="225"/>
      <c r="S39" s="225" t="s">
        <v>156</v>
      </c>
      <c r="T39" s="225" t="s">
        <v>132</v>
      </c>
      <c r="U39" s="225">
        <v>0.249</v>
      </c>
      <c r="V39" s="225">
        <f>ROUND(E39*U39,2)</f>
        <v>0.75</v>
      </c>
      <c r="W39" s="225"/>
      <c r="X39" s="225" t="s">
        <v>157</v>
      </c>
      <c r="Y39" s="206"/>
      <c r="Z39" s="206"/>
      <c r="AA39" s="206"/>
      <c r="AB39" s="206"/>
      <c r="AC39" s="206"/>
      <c r="AD39" s="206"/>
      <c r="AE39" s="206"/>
      <c r="AF39" s="206"/>
      <c r="AG39" s="206" t="s">
        <v>158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ht="20.399999999999999" outlineLevel="1" x14ac:dyDescent="0.25">
      <c r="A40" s="240">
        <v>16</v>
      </c>
      <c r="B40" s="241" t="s">
        <v>554</v>
      </c>
      <c r="C40" s="248" t="s">
        <v>555</v>
      </c>
      <c r="D40" s="242" t="s">
        <v>219</v>
      </c>
      <c r="E40" s="243">
        <v>15</v>
      </c>
      <c r="F40" s="244"/>
      <c r="G40" s="245">
        <f>ROUND(E40*F40,2)</f>
        <v>0</v>
      </c>
      <c r="H40" s="226">
        <v>15.04</v>
      </c>
      <c r="I40" s="225">
        <f>ROUND(E40*H40,2)</f>
        <v>225.6</v>
      </c>
      <c r="J40" s="226">
        <v>39.96</v>
      </c>
      <c r="K40" s="225">
        <f>ROUND(E40*J40,2)</f>
        <v>599.4</v>
      </c>
      <c r="L40" s="225">
        <v>15</v>
      </c>
      <c r="M40" s="225">
        <f>G40*(1+L40/100)</f>
        <v>0</v>
      </c>
      <c r="N40" s="225">
        <v>1.6000000000000001E-4</v>
      </c>
      <c r="O40" s="225">
        <f>ROUND(E40*N40,2)</f>
        <v>0</v>
      </c>
      <c r="P40" s="225">
        <v>0</v>
      </c>
      <c r="Q40" s="225">
        <f>ROUND(E40*P40,2)</f>
        <v>0</v>
      </c>
      <c r="R40" s="225"/>
      <c r="S40" s="225" t="s">
        <v>156</v>
      </c>
      <c r="T40" s="225" t="s">
        <v>132</v>
      </c>
      <c r="U40" s="225">
        <v>7.0000000000000007E-2</v>
      </c>
      <c r="V40" s="225">
        <f>ROUND(E40*U40,2)</f>
        <v>1.05</v>
      </c>
      <c r="W40" s="225"/>
      <c r="X40" s="225" t="s">
        <v>157</v>
      </c>
      <c r="Y40" s="206"/>
      <c r="Z40" s="206"/>
      <c r="AA40" s="206"/>
      <c r="AB40" s="206"/>
      <c r="AC40" s="206"/>
      <c r="AD40" s="206"/>
      <c r="AE40" s="206"/>
      <c r="AF40" s="206"/>
      <c r="AG40" s="206" t="s">
        <v>158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ht="20.399999999999999" outlineLevel="1" x14ac:dyDescent="0.25">
      <c r="A41" s="240">
        <v>17</v>
      </c>
      <c r="B41" s="241" t="s">
        <v>556</v>
      </c>
      <c r="C41" s="248" t="s">
        <v>557</v>
      </c>
      <c r="D41" s="242" t="s">
        <v>219</v>
      </c>
      <c r="E41" s="243">
        <v>15</v>
      </c>
      <c r="F41" s="244"/>
      <c r="G41" s="245">
        <f>ROUND(E41*F41,2)</f>
        <v>0</v>
      </c>
      <c r="H41" s="226">
        <v>24.99</v>
      </c>
      <c r="I41" s="225">
        <f>ROUND(E41*H41,2)</f>
        <v>374.85</v>
      </c>
      <c r="J41" s="226">
        <v>41.01</v>
      </c>
      <c r="K41" s="225">
        <f>ROUND(E41*J41,2)</f>
        <v>615.15</v>
      </c>
      <c r="L41" s="225">
        <v>15</v>
      </c>
      <c r="M41" s="225">
        <f>G41*(1+L41/100)</f>
        <v>0</v>
      </c>
      <c r="N41" s="225">
        <v>2.1000000000000001E-4</v>
      </c>
      <c r="O41" s="225">
        <f>ROUND(E41*N41,2)</f>
        <v>0</v>
      </c>
      <c r="P41" s="225">
        <v>0</v>
      </c>
      <c r="Q41" s="225">
        <f>ROUND(E41*P41,2)</f>
        <v>0</v>
      </c>
      <c r="R41" s="225"/>
      <c r="S41" s="225" t="s">
        <v>156</v>
      </c>
      <c r="T41" s="225" t="s">
        <v>132</v>
      </c>
      <c r="U41" s="225">
        <v>7.0000000000000007E-2</v>
      </c>
      <c r="V41" s="225">
        <f>ROUND(E41*U41,2)</f>
        <v>1.05</v>
      </c>
      <c r="W41" s="225"/>
      <c r="X41" s="225" t="s">
        <v>157</v>
      </c>
      <c r="Y41" s="206"/>
      <c r="Z41" s="206"/>
      <c r="AA41" s="206"/>
      <c r="AB41" s="206"/>
      <c r="AC41" s="206"/>
      <c r="AD41" s="206"/>
      <c r="AE41" s="206"/>
      <c r="AF41" s="206"/>
      <c r="AG41" s="206" t="s">
        <v>158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40">
        <v>18</v>
      </c>
      <c r="B42" s="241" t="s">
        <v>560</v>
      </c>
      <c r="C42" s="248" t="s">
        <v>561</v>
      </c>
      <c r="D42" s="242" t="s">
        <v>155</v>
      </c>
      <c r="E42" s="243">
        <v>4</v>
      </c>
      <c r="F42" s="244"/>
      <c r="G42" s="245">
        <f>ROUND(E42*F42,2)</f>
        <v>0</v>
      </c>
      <c r="H42" s="226">
        <v>0</v>
      </c>
      <c r="I42" s="225">
        <f>ROUND(E42*H42,2)</f>
        <v>0</v>
      </c>
      <c r="J42" s="226">
        <v>181</v>
      </c>
      <c r="K42" s="225">
        <f>ROUND(E42*J42,2)</f>
        <v>724</v>
      </c>
      <c r="L42" s="225">
        <v>15</v>
      </c>
      <c r="M42" s="225">
        <f>G42*(1+L42/100)</f>
        <v>0</v>
      </c>
      <c r="N42" s="225">
        <v>0</v>
      </c>
      <c r="O42" s="225">
        <f>ROUND(E42*N42,2)</f>
        <v>0</v>
      </c>
      <c r="P42" s="225">
        <v>0</v>
      </c>
      <c r="Q42" s="225">
        <f>ROUND(E42*P42,2)</f>
        <v>0</v>
      </c>
      <c r="R42" s="225"/>
      <c r="S42" s="225" t="s">
        <v>156</v>
      </c>
      <c r="T42" s="225" t="s">
        <v>132</v>
      </c>
      <c r="U42" s="225">
        <v>0.33050000000000002</v>
      </c>
      <c r="V42" s="225">
        <f>ROUND(E42*U42,2)</f>
        <v>1.32</v>
      </c>
      <c r="W42" s="225"/>
      <c r="X42" s="225" t="s">
        <v>157</v>
      </c>
      <c r="Y42" s="206"/>
      <c r="Z42" s="206"/>
      <c r="AA42" s="206"/>
      <c r="AB42" s="206"/>
      <c r="AC42" s="206"/>
      <c r="AD42" s="206"/>
      <c r="AE42" s="206"/>
      <c r="AF42" s="206"/>
      <c r="AG42" s="206" t="s">
        <v>158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5">
      <c r="A43" s="240">
        <v>19</v>
      </c>
      <c r="B43" s="241" t="s">
        <v>564</v>
      </c>
      <c r="C43" s="248" t="s">
        <v>565</v>
      </c>
      <c r="D43" s="242" t="s">
        <v>277</v>
      </c>
      <c r="E43" s="243">
        <v>1</v>
      </c>
      <c r="F43" s="244"/>
      <c r="G43" s="245">
        <f>ROUND(E43*F43,2)</f>
        <v>0</v>
      </c>
      <c r="H43" s="226">
        <v>0</v>
      </c>
      <c r="I43" s="225">
        <f>ROUND(E43*H43,2)</f>
        <v>0</v>
      </c>
      <c r="J43" s="226">
        <v>500</v>
      </c>
      <c r="K43" s="225">
        <f>ROUND(E43*J43,2)</f>
        <v>500</v>
      </c>
      <c r="L43" s="225">
        <v>15</v>
      </c>
      <c r="M43" s="225">
        <f>G43*(1+L43/100)</f>
        <v>0</v>
      </c>
      <c r="N43" s="225">
        <v>0</v>
      </c>
      <c r="O43" s="225">
        <f>ROUND(E43*N43,2)</f>
        <v>0</v>
      </c>
      <c r="P43" s="225">
        <v>0</v>
      </c>
      <c r="Q43" s="225">
        <f>ROUND(E43*P43,2)</f>
        <v>0</v>
      </c>
      <c r="R43" s="225"/>
      <c r="S43" s="225" t="s">
        <v>131</v>
      </c>
      <c r="T43" s="225" t="s">
        <v>132</v>
      </c>
      <c r="U43" s="225">
        <v>0</v>
      </c>
      <c r="V43" s="225">
        <f>ROUND(E43*U43,2)</f>
        <v>0</v>
      </c>
      <c r="W43" s="225"/>
      <c r="X43" s="225" t="s">
        <v>157</v>
      </c>
      <c r="Y43" s="206"/>
      <c r="Z43" s="206"/>
      <c r="AA43" s="206"/>
      <c r="AB43" s="206"/>
      <c r="AC43" s="206"/>
      <c r="AD43" s="206"/>
      <c r="AE43" s="206"/>
      <c r="AF43" s="206"/>
      <c r="AG43" s="206" t="s">
        <v>158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40">
        <v>20</v>
      </c>
      <c r="B44" s="241" t="s">
        <v>566</v>
      </c>
      <c r="C44" s="248" t="s">
        <v>637</v>
      </c>
      <c r="D44" s="242" t="s">
        <v>264</v>
      </c>
      <c r="E44" s="243">
        <v>1</v>
      </c>
      <c r="F44" s="244"/>
      <c r="G44" s="245">
        <f>ROUND(E44*F44,2)</f>
        <v>0</v>
      </c>
      <c r="H44" s="226">
        <v>0</v>
      </c>
      <c r="I44" s="225">
        <f>ROUND(E44*H44,2)</f>
        <v>0</v>
      </c>
      <c r="J44" s="226">
        <v>3000</v>
      </c>
      <c r="K44" s="225">
        <f>ROUND(E44*J44,2)</f>
        <v>3000</v>
      </c>
      <c r="L44" s="225">
        <v>15</v>
      </c>
      <c r="M44" s="225">
        <f>G44*(1+L44/100)</f>
        <v>0</v>
      </c>
      <c r="N44" s="225">
        <v>0</v>
      </c>
      <c r="O44" s="225">
        <f>ROUND(E44*N44,2)</f>
        <v>0</v>
      </c>
      <c r="P44" s="225">
        <v>0</v>
      </c>
      <c r="Q44" s="225">
        <f>ROUND(E44*P44,2)</f>
        <v>0</v>
      </c>
      <c r="R44" s="225"/>
      <c r="S44" s="225" t="s">
        <v>131</v>
      </c>
      <c r="T44" s="225" t="s">
        <v>132</v>
      </c>
      <c r="U44" s="225">
        <v>0</v>
      </c>
      <c r="V44" s="225">
        <f>ROUND(E44*U44,2)</f>
        <v>0</v>
      </c>
      <c r="W44" s="225"/>
      <c r="X44" s="225" t="s">
        <v>157</v>
      </c>
      <c r="Y44" s="206"/>
      <c r="Z44" s="206"/>
      <c r="AA44" s="206"/>
      <c r="AB44" s="206"/>
      <c r="AC44" s="206"/>
      <c r="AD44" s="206"/>
      <c r="AE44" s="206"/>
      <c r="AF44" s="206"/>
      <c r="AG44" s="206" t="s">
        <v>158</v>
      </c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34">
        <v>21</v>
      </c>
      <c r="B45" s="235" t="s">
        <v>92</v>
      </c>
      <c r="C45" s="249" t="s">
        <v>571</v>
      </c>
      <c r="D45" s="236" t="s">
        <v>277</v>
      </c>
      <c r="E45" s="237">
        <v>3</v>
      </c>
      <c r="F45" s="238"/>
      <c r="G45" s="239">
        <f>ROUND(E45*F45,2)</f>
        <v>0</v>
      </c>
      <c r="H45" s="226">
        <v>0</v>
      </c>
      <c r="I45" s="225">
        <f>ROUND(E45*H45,2)</f>
        <v>0</v>
      </c>
      <c r="J45" s="226">
        <v>450</v>
      </c>
      <c r="K45" s="225">
        <f>ROUND(E45*J45,2)</f>
        <v>1350</v>
      </c>
      <c r="L45" s="225">
        <v>15</v>
      </c>
      <c r="M45" s="225">
        <f>G45*(1+L45/100)</f>
        <v>0</v>
      </c>
      <c r="N45" s="225">
        <v>0</v>
      </c>
      <c r="O45" s="225">
        <f>ROUND(E45*N45,2)</f>
        <v>0</v>
      </c>
      <c r="P45" s="225">
        <v>0</v>
      </c>
      <c r="Q45" s="225">
        <f>ROUND(E45*P45,2)</f>
        <v>0</v>
      </c>
      <c r="R45" s="225"/>
      <c r="S45" s="225" t="s">
        <v>131</v>
      </c>
      <c r="T45" s="225" t="s">
        <v>132</v>
      </c>
      <c r="U45" s="225">
        <v>0</v>
      </c>
      <c r="V45" s="225">
        <f>ROUND(E45*U45,2)</f>
        <v>0</v>
      </c>
      <c r="W45" s="225"/>
      <c r="X45" s="225" t="s">
        <v>157</v>
      </c>
      <c r="Y45" s="206"/>
      <c r="Z45" s="206"/>
      <c r="AA45" s="206"/>
      <c r="AB45" s="206"/>
      <c r="AC45" s="206"/>
      <c r="AD45" s="206"/>
      <c r="AE45" s="206"/>
      <c r="AF45" s="206"/>
      <c r="AG45" s="206" t="s">
        <v>158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23"/>
      <c r="B46" s="224"/>
      <c r="C46" s="261" t="s">
        <v>572</v>
      </c>
      <c r="D46" s="257"/>
      <c r="E46" s="258">
        <v>3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06"/>
      <c r="Z46" s="206"/>
      <c r="AA46" s="206"/>
      <c r="AB46" s="206"/>
      <c r="AC46" s="206"/>
      <c r="AD46" s="206"/>
      <c r="AE46" s="206"/>
      <c r="AF46" s="206"/>
      <c r="AG46" s="206" t="s">
        <v>163</v>
      </c>
      <c r="AH46" s="206">
        <v>0</v>
      </c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61" t="s">
        <v>573</v>
      </c>
      <c r="D47" s="257"/>
      <c r="E47" s="258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06"/>
      <c r="Z47" s="206"/>
      <c r="AA47" s="206"/>
      <c r="AB47" s="206"/>
      <c r="AC47" s="206"/>
      <c r="AD47" s="206"/>
      <c r="AE47" s="206"/>
      <c r="AF47" s="206"/>
      <c r="AG47" s="206" t="s">
        <v>163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23"/>
      <c r="B48" s="224"/>
      <c r="C48" s="261" t="s">
        <v>574</v>
      </c>
      <c r="D48" s="257"/>
      <c r="E48" s="258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06"/>
      <c r="Z48" s="206"/>
      <c r="AA48" s="206"/>
      <c r="AB48" s="206"/>
      <c r="AC48" s="206"/>
      <c r="AD48" s="206"/>
      <c r="AE48" s="206"/>
      <c r="AF48" s="206"/>
      <c r="AG48" s="206" t="s">
        <v>163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40">
        <v>22</v>
      </c>
      <c r="B49" s="241" t="s">
        <v>575</v>
      </c>
      <c r="C49" s="248" t="s">
        <v>576</v>
      </c>
      <c r="D49" s="242" t="s">
        <v>155</v>
      </c>
      <c r="E49" s="243">
        <v>1</v>
      </c>
      <c r="F49" s="244"/>
      <c r="G49" s="245">
        <f>ROUND(E49*F49,2)</f>
        <v>0</v>
      </c>
      <c r="H49" s="226">
        <v>152</v>
      </c>
      <c r="I49" s="225">
        <f>ROUND(E49*H49,2)</f>
        <v>152</v>
      </c>
      <c r="J49" s="226">
        <v>0</v>
      </c>
      <c r="K49" s="225">
        <f>ROUND(E49*J49,2)</f>
        <v>0</v>
      </c>
      <c r="L49" s="225">
        <v>15</v>
      </c>
      <c r="M49" s="225">
        <f>G49*(1+L49/100)</f>
        <v>0</v>
      </c>
      <c r="N49" s="225">
        <v>1.0000000000000001E-5</v>
      </c>
      <c r="O49" s="225">
        <f>ROUND(E49*N49,2)</f>
        <v>0</v>
      </c>
      <c r="P49" s="225">
        <v>0</v>
      </c>
      <c r="Q49" s="225">
        <f>ROUND(E49*P49,2)</f>
        <v>0</v>
      </c>
      <c r="R49" s="225" t="s">
        <v>166</v>
      </c>
      <c r="S49" s="225" t="s">
        <v>156</v>
      </c>
      <c r="T49" s="225" t="s">
        <v>132</v>
      </c>
      <c r="U49" s="225">
        <v>0</v>
      </c>
      <c r="V49" s="225">
        <f>ROUND(E49*U49,2)</f>
        <v>0</v>
      </c>
      <c r="W49" s="225"/>
      <c r="X49" s="225" t="s">
        <v>167</v>
      </c>
      <c r="Y49" s="206"/>
      <c r="Z49" s="206"/>
      <c r="AA49" s="206"/>
      <c r="AB49" s="206"/>
      <c r="AC49" s="206"/>
      <c r="AD49" s="206"/>
      <c r="AE49" s="206"/>
      <c r="AF49" s="206"/>
      <c r="AG49" s="206" t="s">
        <v>168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40">
        <v>23</v>
      </c>
      <c r="B50" s="241" t="s">
        <v>581</v>
      </c>
      <c r="C50" s="248" t="s">
        <v>582</v>
      </c>
      <c r="D50" s="242" t="s">
        <v>155</v>
      </c>
      <c r="E50" s="243">
        <v>1</v>
      </c>
      <c r="F50" s="244"/>
      <c r="G50" s="245">
        <f>ROUND(E50*F50,2)</f>
        <v>0</v>
      </c>
      <c r="H50" s="226">
        <v>54</v>
      </c>
      <c r="I50" s="225">
        <f>ROUND(E50*H50,2)</f>
        <v>54</v>
      </c>
      <c r="J50" s="226">
        <v>0</v>
      </c>
      <c r="K50" s="225">
        <f>ROUND(E50*J50,2)</f>
        <v>0</v>
      </c>
      <c r="L50" s="225">
        <v>15</v>
      </c>
      <c r="M50" s="225">
        <f>G50*(1+L50/100)</f>
        <v>0</v>
      </c>
      <c r="N50" s="225">
        <v>1.0000000000000001E-5</v>
      </c>
      <c r="O50" s="225">
        <f>ROUND(E50*N50,2)</f>
        <v>0</v>
      </c>
      <c r="P50" s="225">
        <v>0</v>
      </c>
      <c r="Q50" s="225">
        <f>ROUND(E50*P50,2)</f>
        <v>0</v>
      </c>
      <c r="R50" s="225" t="s">
        <v>166</v>
      </c>
      <c r="S50" s="225" t="s">
        <v>156</v>
      </c>
      <c r="T50" s="225" t="s">
        <v>132</v>
      </c>
      <c r="U50" s="225">
        <v>0</v>
      </c>
      <c r="V50" s="225">
        <f>ROUND(E50*U50,2)</f>
        <v>0</v>
      </c>
      <c r="W50" s="225"/>
      <c r="X50" s="225" t="s">
        <v>167</v>
      </c>
      <c r="Y50" s="206"/>
      <c r="Z50" s="206"/>
      <c r="AA50" s="206"/>
      <c r="AB50" s="206"/>
      <c r="AC50" s="206"/>
      <c r="AD50" s="206"/>
      <c r="AE50" s="206"/>
      <c r="AF50" s="206"/>
      <c r="AG50" s="206" t="s">
        <v>168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40">
        <v>24</v>
      </c>
      <c r="B51" s="241" t="s">
        <v>583</v>
      </c>
      <c r="C51" s="248" t="s">
        <v>584</v>
      </c>
      <c r="D51" s="242" t="s">
        <v>155</v>
      </c>
      <c r="E51" s="243">
        <v>1</v>
      </c>
      <c r="F51" s="244"/>
      <c r="G51" s="245">
        <f>ROUND(E51*F51,2)</f>
        <v>0</v>
      </c>
      <c r="H51" s="226">
        <v>34</v>
      </c>
      <c r="I51" s="225">
        <f>ROUND(E51*H51,2)</f>
        <v>34</v>
      </c>
      <c r="J51" s="226">
        <v>0</v>
      </c>
      <c r="K51" s="225">
        <f>ROUND(E51*J51,2)</f>
        <v>0</v>
      </c>
      <c r="L51" s="225">
        <v>15</v>
      </c>
      <c r="M51" s="225">
        <f>G51*(1+L51/100)</f>
        <v>0</v>
      </c>
      <c r="N51" s="225">
        <v>5.0000000000000002E-5</v>
      </c>
      <c r="O51" s="225">
        <f>ROUND(E51*N51,2)</f>
        <v>0</v>
      </c>
      <c r="P51" s="225">
        <v>0</v>
      </c>
      <c r="Q51" s="225">
        <f>ROUND(E51*P51,2)</f>
        <v>0</v>
      </c>
      <c r="R51" s="225" t="s">
        <v>166</v>
      </c>
      <c r="S51" s="225" t="s">
        <v>156</v>
      </c>
      <c r="T51" s="225" t="s">
        <v>132</v>
      </c>
      <c r="U51" s="225">
        <v>0</v>
      </c>
      <c r="V51" s="225">
        <f>ROUND(E51*U51,2)</f>
        <v>0</v>
      </c>
      <c r="W51" s="225"/>
      <c r="X51" s="225" t="s">
        <v>167</v>
      </c>
      <c r="Y51" s="206"/>
      <c r="Z51" s="206"/>
      <c r="AA51" s="206"/>
      <c r="AB51" s="206"/>
      <c r="AC51" s="206"/>
      <c r="AD51" s="206"/>
      <c r="AE51" s="206"/>
      <c r="AF51" s="206"/>
      <c r="AG51" s="206" t="s">
        <v>168</v>
      </c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40">
        <v>25</v>
      </c>
      <c r="B52" s="241" t="s">
        <v>585</v>
      </c>
      <c r="C52" s="248" t="s">
        <v>586</v>
      </c>
      <c r="D52" s="242" t="s">
        <v>155</v>
      </c>
      <c r="E52" s="243">
        <v>4</v>
      </c>
      <c r="F52" s="244"/>
      <c r="G52" s="245">
        <f>ROUND(E52*F52,2)</f>
        <v>0</v>
      </c>
      <c r="H52" s="226">
        <v>14</v>
      </c>
      <c r="I52" s="225">
        <f>ROUND(E52*H52,2)</f>
        <v>56</v>
      </c>
      <c r="J52" s="226">
        <v>0</v>
      </c>
      <c r="K52" s="225">
        <f>ROUND(E52*J52,2)</f>
        <v>0</v>
      </c>
      <c r="L52" s="225">
        <v>15</v>
      </c>
      <c r="M52" s="225">
        <f>G52*(1+L52/100)</f>
        <v>0</v>
      </c>
      <c r="N52" s="225">
        <v>4.0000000000000003E-5</v>
      </c>
      <c r="O52" s="225">
        <f>ROUND(E52*N52,2)</f>
        <v>0</v>
      </c>
      <c r="P52" s="225">
        <v>0</v>
      </c>
      <c r="Q52" s="225">
        <f>ROUND(E52*P52,2)</f>
        <v>0</v>
      </c>
      <c r="R52" s="225" t="s">
        <v>166</v>
      </c>
      <c r="S52" s="225" t="s">
        <v>156</v>
      </c>
      <c r="T52" s="225" t="s">
        <v>132</v>
      </c>
      <c r="U52" s="225">
        <v>0</v>
      </c>
      <c r="V52" s="225">
        <f>ROUND(E52*U52,2)</f>
        <v>0</v>
      </c>
      <c r="W52" s="225"/>
      <c r="X52" s="225" t="s">
        <v>167</v>
      </c>
      <c r="Y52" s="206"/>
      <c r="Z52" s="206"/>
      <c r="AA52" s="206"/>
      <c r="AB52" s="206"/>
      <c r="AC52" s="206"/>
      <c r="AD52" s="206"/>
      <c r="AE52" s="206"/>
      <c r="AF52" s="206"/>
      <c r="AG52" s="206" t="s">
        <v>168</v>
      </c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40">
        <v>26</v>
      </c>
      <c r="B53" s="241" t="s">
        <v>638</v>
      </c>
      <c r="C53" s="248" t="s">
        <v>639</v>
      </c>
      <c r="D53" s="242" t="s">
        <v>219</v>
      </c>
      <c r="E53" s="243">
        <v>12</v>
      </c>
      <c r="F53" s="244"/>
      <c r="G53" s="245">
        <f>ROUND(E53*F53,2)</f>
        <v>0</v>
      </c>
      <c r="H53" s="226">
        <v>31.2</v>
      </c>
      <c r="I53" s="225">
        <f>ROUND(E53*H53,2)</f>
        <v>374.4</v>
      </c>
      <c r="J53" s="226">
        <v>0</v>
      </c>
      <c r="K53" s="225">
        <f>ROUND(E53*J53,2)</f>
        <v>0</v>
      </c>
      <c r="L53" s="225">
        <v>15</v>
      </c>
      <c r="M53" s="225">
        <f>G53*(1+L53/100)</f>
        <v>0</v>
      </c>
      <c r="N53" s="225">
        <v>1.4999999999999999E-4</v>
      </c>
      <c r="O53" s="225">
        <f>ROUND(E53*N53,2)</f>
        <v>0</v>
      </c>
      <c r="P53" s="225">
        <v>0</v>
      </c>
      <c r="Q53" s="225">
        <f>ROUND(E53*P53,2)</f>
        <v>0</v>
      </c>
      <c r="R53" s="225" t="s">
        <v>166</v>
      </c>
      <c r="S53" s="225" t="s">
        <v>156</v>
      </c>
      <c r="T53" s="225" t="s">
        <v>156</v>
      </c>
      <c r="U53" s="225">
        <v>0</v>
      </c>
      <c r="V53" s="225">
        <f>ROUND(E53*U53,2)</f>
        <v>0</v>
      </c>
      <c r="W53" s="225"/>
      <c r="X53" s="225" t="s">
        <v>167</v>
      </c>
      <c r="Y53" s="206"/>
      <c r="Z53" s="206"/>
      <c r="AA53" s="206"/>
      <c r="AB53" s="206"/>
      <c r="AC53" s="206"/>
      <c r="AD53" s="206"/>
      <c r="AE53" s="206"/>
      <c r="AF53" s="206"/>
      <c r="AG53" s="206" t="s">
        <v>168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x14ac:dyDescent="0.25">
      <c r="A54" s="228" t="s">
        <v>126</v>
      </c>
      <c r="B54" s="229" t="s">
        <v>96</v>
      </c>
      <c r="C54" s="247" t="s">
        <v>97</v>
      </c>
      <c r="D54" s="230"/>
      <c r="E54" s="231"/>
      <c r="F54" s="232"/>
      <c r="G54" s="233">
        <f>SUMIF(AG55:AG60,"&lt;&gt;NOR",G55:G60)</f>
        <v>0</v>
      </c>
      <c r="H54" s="227"/>
      <c r="I54" s="227">
        <f>SUM(I55:I60)</f>
        <v>0</v>
      </c>
      <c r="J54" s="227"/>
      <c r="K54" s="227">
        <f>SUM(K55:K60)</f>
        <v>531.82999999999993</v>
      </c>
      <c r="L54" s="227"/>
      <c r="M54" s="227">
        <f>SUM(M55:M60)</f>
        <v>0</v>
      </c>
      <c r="N54" s="227"/>
      <c r="O54" s="227">
        <f>SUM(O55:O60)</f>
        <v>0</v>
      </c>
      <c r="P54" s="227"/>
      <c r="Q54" s="227">
        <f>SUM(Q55:Q60)</f>
        <v>0</v>
      </c>
      <c r="R54" s="227"/>
      <c r="S54" s="227"/>
      <c r="T54" s="227"/>
      <c r="U54" s="227"/>
      <c r="V54" s="227">
        <f>SUM(V55:V60)</f>
        <v>0.5</v>
      </c>
      <c r="W54" s="227"/>
      <c r="X54" s="227"/>
      <c r="AG54" t="s">
        <v>127</v>
      </c>
    </row>
    <row r="55" spans="1:60" outlineLevel="1" x14ac:dyDescent="0.25">
      <c r="A55" s="240">
        <v>27</v>
      </c>
      <c r="B55" s="241" t="s">
        <v>605</v>
      </c>
      <c r="C55" s="248" t="s">
        <v>606</v>
      </c>
      <c r="D55" s="242" t="s">
        <v>248</v>
      </c>
      <c r="E55" s="243">
        <v>0.24568000000000001</v>
      </c>
      <c r="F55" s="244"/>
      <c r="G55" s="245">
        <f>ROUND(E55*F55,2)</f>
        <v>0</v>
      </c>
      <c r="H55" s="226">
        <v>0</v>
      </c>
      <c r="I55" s="225">
        <f>ROUND(E55*H55,2)</f>
        <v>0</v>
      </c>
      <c r="J55" s="226">
        <v>168.5</v>
      </c>
      <c r="K55" s="225">
        <f>ROUND(E55*J55,2)</f>
        <v>41.4</v>
      </c>
      <c r="L55" s="225">
        <v>15</v>
      </c>
      <c r="M55" s="225">
        <f>G55*(1+L55/100)</f>
        <v>0</v>
      </c>
      <c r="N55" s="225">
        <v>0</v>
      </c>
      <c r="O55" s="225">
        <f>ROUND(E55*N55,2)</f>
        <v>0</v>
      </c>
      <c r="P55" s="225">
        <v>0</v>
      </c>
      <c r="Q55" s="225">
        <f>ROUND(E55*P55,2)</f>
        <v>0</v>
      </c>
      <c r="R55" s="225"/>
      <c r="S55" s="225" t="s">
        <v>156</v>
      </c>
      <c r="T55" s="225" t="s">
        <v>156</v>
      </c>
      <c r="U55" s="225">
        <v>0.27700000000000002</v>
      </c>
      <c r="V55" s="225">
        <f>ROUND(E55*U55,2)</f>
        <v>7.0000000000000007E-2</v>
      </c>
      <c r="W55" s="225"/>
      <c r="X55" s="225" t="s">
        <v>607</v>
      </c>
      <c r="Y55" s="206"/>
      <c r="Z55" s="206"/>
      <c r="AA55" s="206"/>
      <c r="AB55" s="206"/>
      <c r="AC55" s="206"/>
      <c r="AD55" s="206"/>
      <c r="AE55" s="206"/>
      <c r="AF55" s="206"/>
      <c r="AG55" s="206" t="s">
        <v>608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40">
        <v>28</v>
      </c>
      <c r="B56" s="241" t="s">
        <v>613</v>
      </c>
      <c r="C56" s="248" t="s">
        <v>614</v>
      </c>
      <c r="D56" s="242" t="s">
        <v>248</v>
      </c>
      <c r="E56" s="243">
        <v>0.24568000000000001</v>
      </c>
      <c r="F56" s="244"/>
      <c r="G56" s="245">
        <f>ROUND(E56*F56,2)</f>
        <v>0</v>
      </c>
      <c r="H56" s="226">
        <v>0</v>
      </c>
      <c r="I56" s="225">
        <f>ROUND(E56*H56,2)</f>
        <v>0</v>
      </c>
      <c r="J56" s="226">
        <v>234.5</v>
      </c>
      <c r="K56" s="225">
        <f>ROUND(E56*J56,2)</f>
        <v>57.61</v>
      </c>
      <c r="L56" s="225">
        <v>15</v>
      </c>
      <c r="M56" s="225">
        <f>G56*(1+L56/100)</f>
        <v>0</v>
      </c>
      <c r="N56" s="225">
        <v>0</v>
      </c>
      <c r="O56" s="225">
        <f>ROUND(E56*N56,2)</f>
        <v>0</v>
      </c>
      <c r="P56" s="225">
        <v>0</v>
      </c>
      <c r="Q56" s="225">
        <f>ROUND(E56*P56,2)</f>
        <v>0</v>
      </c>
      <c r="R56" s="225"/>
      <c r="S56" s="225" t="s">
        <v>156</v>
      </c>
      <c r="T56" s="225" t="s">
        <v>156</v>
      </c>
      <c r="U56" s="225">
        <v>0.49</v>
      </c>
      <c r="V56" s="225">
        <f>ROUND(E56*U56,2)</f>
        <v>0.12</v>
      </c>
      <c r="W56" s="225"/>
      <c r="X56" s="225" t="s">
        <v>607</v>
      </c>
      <c r="Y56" s="206"/>
      <c r="Z56" s="206"/>
      <c r="AA56" s="206"/>
      <c r="AB56" s="206"/>
      <c r="AC56" s="206"/>
      <c r="AD56" s="206"/>
      <c r="AE56" s="206"/>
      <c r="AF56" s="206"/>
      <c r="AG56" s="206" t="s">
        <v>608</v>
      </c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40">
        <v>29</v>
      </c>
      <c r="B57" s="241" t="s">
        <v>615</v>
      </c>
      <c r="C57" s="248" t="s">
        <v>616</v>
      </c>
      <c r="D57" s="242" t="s">
        <v>248</v>
      </c>
      <c r="E57" s="243">
        <v>4.9135999999999997</v>
      </c>
      <c r="F57" s="244"/>
      <c r="G57" s="245">
        <f>ROUND(E57*F57,2)</f>
        <v>0</v>
      </c>
      <c r="H57" s="226">
        <v>0</v>
      </c>
      <c r="I57" s="225">
        <f>ROUND(E57*H57,2)</f>
        <v>0</v>
      </c>
      <c r="J57" s="226">
        <v>16</v>
      </c>
      <c r="K57" s="225">
        <f>ROUND(E57*J57,2)</f>
        <v>78.62</v>
      </c>
      <c r="L57" s="225">
        <v>15</v>
      </c>
      <c r="M57" s="225">
        <f>G57*(1+L57/100)</f>
        <v>0</v>
      </c>
      <c r="N57" s="225">
        <v>0</v>
      </c>
      <c r="O57" s="225">
        <f>ROUND(E57*N57,2)</f>
        <v>0</v>
      </c>
      <c r="P57" s="225">
        <v>0</v>
      </c>
      <c r="Q57" s="225">
        <f>ROUND(E57*P57,2)</f>
        <v>0</v>
      </c>
      <c r="R57" s="225"/>
      <c r="S57" s="225" t="s">
        <v>156</v>
      </c>
      <c r="T57" s="225" t="s">
        <v>156</v>
      </c>
      <c r="U57" s="225">
        <v>0</v>
      </c>
      <c r="V57" s="225">
        <f>ROUND(E57*U57,2)</f>
        <v>0</v>
      </c>
      <c r="W57" s="225"/>
      <c r="X57" s="225" t="s">
        <v>607</v>
      </c>
      <c r="Y57" s="206"/>
      <c r="Z57" s="206"/>
      <c r="AA57" s="206"/>
      <c r="AB57" s="206"/>
      <c r="AC57" s="206"/>
      <c r="AD57" s="206"/>
      <c r="AE57" s="206"/>
      <c r="AF57" s="206"/>
      <c r="AG57" s="206" t="s">
        <v>608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40">
        <v>30</v>
      </c>
      <c r="B58" s="241" t="s">
        <v>617</v>
      </c>
      <c r="C58" s="248" t="s">
        <v>618</v>
      </c>
      <c r="D58" s="242" t="s">
        <v>248</v>
      </c>
      <c r="E58" s="243">
        <v>0.24568000000000001</v>
      </c>
      <c r="F58" s="244"/>
      <c r="G58" s="245">
        <f>ROUND(E58*F58,2)</f>
        <v>0</v>
      </c>
      <c r="H58" s="226">
        <v>0</v>
      </c>
      <c r="I58" s="225">
        <f>ROUND(E58*H58,2)</f>
        <v>0</v>
      </c>
      <c r="J58" s="226">
        <v>331</v>
      </c>
      <c r="K58" s="225">
        <f>ROUND(E58*J58,2)</f>
        <v>81.319999999999993</v>
      </c>
      <c r="L58" s="225">
        <v>15</v>
      </c>
      <c r="M58" s="225">
        <f>G58*(1+L58/100)</f>
        <v>0</v>
      </c>
      <c r="N58" s="225">
        <v>0</v>
      </c>
      <c r="O58" s="225">
        <f>ROUND(E58*N58,2)</f>
        <v>0</v>
      </c>
      <c r="P58" s="225">
        <v>0</v>
      </c>
      <c r="Q58" s="225">
        <f>ROUND(E58*P58,2)</f>
        <v>0</v>
      </c>
      <c r="R58" s="225"/>
      <c r="S58" s="225" t="s">
        <v>156</v>
      </c>
      <c r="T58" s="225" t="s">
        <v>156</v>
      </c>
      <c r="U58" s="225">
        <v>0.94199999999999995</v>
      </c>
      <c r="V58" s="225">
        <f>ROUND(E58*U58,2)</f>
        <v>0.23</v>
      </c>
      <c r="W58" s="225"/>
      <c r="X58" s="225" t="s">
        <v>607</v>
      </c>
      <c r="Y58" s="206"/>
      <c r="Z58" s="206"/>
      <c r="AA58" s="206"/>
      <c r="AB58" s="206"/>
      <c r="AC58" s="206"/>
      <c r="AD58" s="206"/>
      <c r="AE58" s="206"/>
      <c r="AF58" s="206"/>
      <c r="AG58" s="206" t="s">
        <v>608</v>
      </c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40">
        <v>31</v>
      </c>
      <c r="B59" s="241" t="s">
        <v>619</v>
      </c>
      <c r="C59" s="248" t="s">
        <v>620</v>
      </c>
      <c r="D59" s="242" t="s">
        <v>248</v>
      </c>
      <c r="E59" s="243">
        <v>0.73704000000000003</v>
      </c>
      <c r="F59" s="244"/>
      <c r="G59" s="245">
        <f>ROUND(E59*F59,2)</f>
        <v>0</v>
      </c>
      <c r="H59" s="226">
        <v>0</v>
      </c>
      <c r="I59" s="225">
        <f>ROUND(E59*H59,2)</f>
        <v>0</v>
      </c>
      <c r="J59" s="226">
        <v>36.9</v>
      </c>
      <c r="K59" s="225">
        <f>ROUND(E59*J59,2)</f>
        <v>27.2</v>
      </c>
      <c r="L59" s="225">
        <v>15</v>
      </c>
      <c r="M59" s="225">
        <f>G59*(1+L59/100)</f>
        <v>0</v>
      </c>
      <c r="N59" s="225">
        <v>0</v>
      </c>
      <c r="O59" s="225">
        <f>ROUND(E59*N59,2)</f>
        <v>0</v>
      </c>
      <c r="P59" s="225">
        <v>0</v>
      </c>
      <c r="Q59" s="225">
        <f>ROUND(E59*P59,2)</f>
        <v>0</v>
      </c>
      <c r="R59" s="225"/>
      <c r="S59" s="225" t="s">
        <v>156</v>
      </c>
      <c r="T59" s="225" t="s">
        <v>156</v>
      </c>
      <c r="U59" s="225">
        <v>0.105</v>
      </c>
      <c r="V59" s="225">
        <f>ROUND(E59*U59,2)</f>
        <v>0.08</v>
      </c>
      <c r="W59" s="225"/>
      <c r="X59" s="225" t="s">
        <v>607</v>
      </c>
      <c r="Y59" s="206"/>
      <c r="Z59" s="206"/>
      <c r="AA59" s="206"/>
      <c r="AB59" s="206"/>
      <c r="AC59" s="206"/>
      <c r="AD59" s="206"/>
      <c r="AE59" s="206"/>
      <c r="AF59" s="206"/>
      <c r="AG59" s="206" t="s">
        <v>608</v>
      </c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34">
        <v>32</v>
      </c>
      <c r="B60" s="235" t="s">
        <v>621</v>
      </c>
      <c r="C60" s="249" t="s">
        <v>622</v>
      </c>
      <c r="D60" s="236" t="s">
        <v>248</v>
      </c>
      <c r="E60" s="237">
        <v>0.24568000000000001</v>
      </c>
      <c r="F60" s="238"/>
      <c r="G60" s="239">
        <f>ROUND(E60*F60,2)</f>
        <v>0</v>
      </c>
      <c r="H60" s="226">
        <v>0</v>
      </c>
      <c r="I60" s="225">
        <f>ROUND(E60*H60,2)</f>
        <v>0</v>
      </c>
      <c r="J60" s="226">
        <v>1000</v>
      </c>
      <c r="K60" s="225">
        <f>ROUND(E60*J60,2)</f>
        <v>245.68</v>
      </c>
      <c r="L60" s="225">
        <v>15</v>
      </c>
      <c r="M60" s="225">
        <f>G60*(1+L60/100)</f>
        <v>0</v>
      </c>
      <c r="N60" s="225">
        <v>0</v>
      </c>
      <c r="O60" s="225">
        <f>ROUND(E60*N60,2)</f>
        <v>0</v>
      </c>
      <c r="P60" s="225">
        <v>0</v>
      </c>
      <c r="Q60" s="225">
        <f>ROUND(E60*P60,2)</f>
        <v>0</v>
      </c>
      <c r="R60" s="225"/>
      <c r="S60" s="225" t="s">
        <v>623</v>
      </c>
      <c r="T60" s="225" t="s">
        <v>132</v>
      </c>
      <c r="U60" s="225">
        <v>0</v>
      </c>
      <c r="V60" s="225">
        <f>ROUND(E60*U60,2)</f>
        <v>0</v>
      </c>
      <c r="W60" s="225"/>
      <c r="X60" s="225" t="s">
        <v>607</v>
      </c>
      <c r="Y60" s="206"/>
      <c r="Z60" s="206"/>
      <c r="AA60" s="206"/>
      <c r="AB60" s="206"/>
      <c r="AC60" s="206"/>
      <c r="AD60" s="206"/>
      <c r="AE60" s="206"/>
      <c r="AF60" s="206"/>
      <c r="AG60" s="206" t="s">
        <v>608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x14ac:dyDescent="0.25">
      <c r="A61" s="3"/>
      <c r="B61" s="4"/>
      <c r="C61" s="250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v>15</v>
      </c>
      <c r="AF61">
        <v>21</v>
      </c>
      <c r="AG61" t="s">
        <v>113</v>
      </c>
    </row>
    <row r="62" spans="1:60" x14ac:dyDescent="0.25">
      <c r="A62" s="209"/>
      <c r="B62" s="210" t="s">
        <v>31</v>
      </c>
      <c r="C62" s="251"/>
      <c r="D62" s="211"/>
      <c r="E62" s="212"/>
      <c r="F62" s="212"/>
      <c r="G62" s="246">
        <f>G8+G17+G36+G54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f>SUMIF(L7:L60,AE61,G7:G60)</f>
        <v>0</v>
      </c>
      <c r="AF62">
        <f>SUMIF(L7:L60,AF61,G7:G60)</f>
        <v>0</v>
      </c>
      <c r="AG62" t="s">
        <v>149</v>
      </c>
    </row>
    <row r="63" spans="1:60" x14ac:dyDescent="0.25">
      <c r="A63" s="3"/>
      <c r="B63" s="4"/>
      <c r="C63" s="250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5">
      <c r="A64" s="3"/>
      <c r="B64" s="4"/>
      <c r="C64" s="250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5">
      <c r="A65" s="213" t="s">
        <v>150</v>
      </c>
      <c r="B65" s="213"/>
      <c r="C65" s="252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214"/>
      <c r="B66" s="215"/>
      <c r="C66" s="253"/>
      <c r="D66" s="215"/>
      <c r="E66" s="215"/>
      <c r="F66" s="215"/>
      <c r="G66" s="21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G66" t="s">
        <v>151</v>
      </c>
    </row>
    <row r="67" spans="1:33" x14ac:dyDescent="0.25">
      <c r="A67" s="217"/>
      <c r="B67" s="218"/>
      <c r="C67" s="254"/>
      <c r="D67" s="218"/>
      <c r="E67" s="218"/>
      <c r="F67" s="218"/>
      <c r="G67" s="219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5">
      <c r="A68" s="217"/>
      <c r="B68" s="218"/>
      <c r="C68" s="254"/>
      <c r="D68" s="218"/>
      <c r="E68" s="218"/>
      <c r="F68" s="218"/>
      <c r="G68" s="219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5">
      <c r="A69" s="217"/>
      <c r="B69" s="218"/>
      <c r="C69" s="254"/>
      <c r="D69" s="218"/>
      <c r="E69" s="218"/>
      <c r="F69" s="218"/>
      <c r="G69" s="219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5">
      <c r="A70" s="220"/>
      <c r="B70" s="221"/>
      <c r="C70" s="255"/>
      <c r="D70" s="221"/>
      <c r="E70" s="221"/>
      <c r="F70" s="221"/>
      <c r="G70" s="22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5">
      <c r="A71" s="3"/>
      <c r="B71" s="4"/>
      <c r="C71" s="250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5">
      <c r="C72" s="256"/>
      <c r="D72" s="10"/>
      <c r="AG72" t="s">
        <v>152</v>
      </c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65:C65"/>
    <mergeCell ref="A66:G7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4A160-57E1-4EBE-9DF6-6092E5662029}">
  <sheetPr>
    <outlinePr summaryBelow="0"/>
  </sheetPr>
  <dimension ref="A1:BH5000"/>
  <sheetViews>
    <sheetView workbookViewId="0">
      <pane ySplit="7" topLeftCell="A8" activePane="bottomLeft" state="frozen"/>
      <selection pane="bottomLeft" activeCell="Z58" sqref="Z58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101</v>
      </c>
    </row>
    <row r="2" spans="1:60" ht="25.05" customHeight="1" x14ac:dyDescent="0.25">
      <c r="A2" s="192" t="s">
        <v>8</v>
      </c>
      <c r="B2" s="49"/>
      <c r="C2" s="195" t="s">
        <v>652</v>
      </c>
      <c r="D2" s="193"/>
      <c r="E2" s="193"/>
      <c r="F2" s="193"/>
      <c r="G2" s="194"/>
      <c r="AG2" t="s">
        <v>102</v>
      </c>
    </row>
    <row r="3" spans="1:60" ht="25.05" customHeight="1" x14ac:dyDescent="0.25">
      <c r="A3" s="192" t="s">
        <v>9</v>
      </c>
      <c r="B3" s="49"/>
      <c r="C3" s="195"/>
      <c r="D3" s="193"/>
      <c r="E3" s="193"/>
      <c r="F3" s="193"/>
      <c r="G3" s="194"/>
      <c r="AC3" s="171" t="s">
        <v>102</v>
      </c>
      <c r="AG3" t="s">
        <v>103</v>
      </c>
    </row>
    <row r="4" spans="1:60" ht="25.05" customHeight="1" x14ac:dyDescent="0.25">
      <c r="A4" s="196" t="s">
        <v>10</v>
      </c>
      <c r="B4" s="197"/>
      <c r="C4" s="198" t="s">
        <v>51</v>
      </c>
      <c r="D4" s="199"/>
      <c r="E4" s="199"/>
      <c r="F4" s="199"/>
      <c r="G4" s="200"/>
      <c r="AG4" t="s">
        <v>104</v>
      </c>
    </row>
    <row r="5" spans="1:60" x14ac:dyDescent="0.25">
      <c r="D5" s="10"/>
    </row>
    <row r="6" spans="1:60" ht="39.6" x14ac:dyDescent="0.25">
      <c r="A6" s="202" t="s">
        <v>105</v>
      </c>
      <c r="B6" s="204" t="s">
        <v>106</v>
      </c>
      <c r="C6" s="204" t="s">
        <v>107</v>
      </c>
      <c r="D6" s="203" t="s">
        <v>108</v>
      </c>
      <c r="E6" s="202" t="s">
        <v>109</v>
      </c>
      <c r="F6" s="201" t="s">
        <v>110</v>
      </c>
      <c r="G6" s="202" t="s">
        <v>31</v>
      </c>
      <c r="H6" s="205" t="s">
        <v>32</v>
      </c>
      <c r="I6" s="205" t="s">
        <v>111</v>
      </c>
      <c r="J6" s="205" t="s">
        <v>33</v>
      </c>
      <c r="K6" s="205" t="s">
        <v>112</v>
      </c>
      <c r="L6" s="205" t="s">
        <v>113</v>
      </c>
      <c r="M6" s="205" t="s">
        <v>114</v>
      </c>
      <c r="N6" s="205" t="s">
        <v>115</v>
      </c>
      <c r="O6" s="205" t="s">
        <v>116</v>
      </c>
      <c r="P6" s="205" t="s">
        <v>117</v>
      </c>
      <c r="Q6" s="205" t="s">
        <v>118</v>
      </c>
      <c r="R6" s="205" t="s">
        <v>119</v>
      </c>
      <c r="S6" s="205" t="s">
        <v>120</v>
      </c>
      <c r="T6" s="205" t="s">
        <v>121</v>
      </c>
      <c r="U6" s="205" t="s">
        <v>122</v>
      </c>
      <c r="V6" s="205" t="s">
        <v>123</v>
      </c>
      <c r="W6" s="205" t="s">
        <v>124</v>
      </c>
      <c r="X6" s="205" t="s">
        <v>125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126</v>
      </c>
      <c r="B8" s="229" t="s">
        <v>76</v>
      </c>
      <c r="C8" s="247" t="s">
        <v>77</v>
      </c>
      <c r="D8" s="230"/>
      <c r="E8" s="231"/>
      <c r="F8" s="232"/>
      <c r="G8" s="233">
        <f>SUMIF(AG9:AG16,"&lt;&gt;NOR",G9:G16)</f>
        <v>0</v>
      </c>
      <c r="H8" s="227"/>
      <c r="I8" s="227">
        <f>SUM(I9:I16)</f>
        <v>2769.05</v>
      </c>
      <c r="J8" s="227"/>
      <c r="K8" s="227">
        <f>SUM(K9:K16)</f>
        <v>2572.6299999999997</v>
      </c>
      <c r="L8" s="227"/>
      <c r="M8" s="227">
        <f>SUM(M9:M16)</f>
        <v>0</v>
      </c>
      <c r="N8" s="227"/>
      <c r="O8" s="227">
        <f>SUM(O9:O16)</f>
        <v>0</v>
      </c>
      <c r="P8" s="227"/>
      <c r="Q8" s="227">
        <f>SUM(Q9:Q16)</f>
        <v>7.0000000000000007E-2</v>
      </c>
      <c r="R8" s="227"/>
      <c r="S8" s="227"/>
      <c r="T8" s="227"/>
      <c r="U8" s="227"/>
      <c r="V8" s="227">
        <f>SUM(V9:V16)</f>
        <v>2.59</v>
      </c>
      <c r="W8" s="227"/>
      <c r="X8" s="227"/>
      <c r="AG8" t="s">
        <v>127</v>
      </c>
    </row>
    <row r="9" spans="1:60" outlineLevel="1" x14ac:dyDescent="0.25">
      <c r="A9" s="240">
        <v>1</v>
      </c>
      <c r="B9" s="241" t="s">
        <v>320</v>
      </c>
      <c r="C9" s="248" t="s">
        <v>624</v>
      </c>
      <c r="D9" s="242" t="s">
        <v>309</v>
      </c>
      <c r="E9" s="243">
        <v>1</v>
      </c>
      <c r="F9" s="244"/>
      <c r="G9" s="245">
        <f>ROUND(E9*F9,2)</f>
        <v>0</v>
      </c>
      <c r="H9" s="226">
        <v>0</v>
      </c>
      <c r="I9" s="225">
        <f>ROUND(E9*H9,2)</f>
        <v>0</v>
      </c>
      <c r="J9" s="226">
        <v>136.30000000000001</v>
      </c>
      <c r="K9" s="225">
        <f>ROUND(E9*J9,2)</f>
        <v>136.30000000000001</v>
      </c>
      <c r="L9" s="225">
        <v>15</v>
      </c>
      <c r="M9" s="225">
        <f>G9*(1+L9/100)</f>
        <v>0</v>
      </c>
      <c r="N9" s="225">
        <v>0</v>
      </c>
      <c r="O9" s="225">
        <f>ROUND(E9*N9,2)</f>
        <v>0</v>
      </c>
      <c r="P9" s="225">
        <v>6.7000000000000004E-2</v>
      </c>
      <c r="Q9" s="225">
        <f>ROUND(E9*P9,2)</f>
        <v>7.0000000000000007E-2</v>
      </c>
      <c r="R9" s="225"/>
      <c r="S9" s="225" t="s">
        <v>156</v>
      </c>
      <c r="T9" s="225" t="s">
        <v>132</v>
      </c>
      <c r="U9" s="225">
        <v>0.31</v>
      </c>
      <c r="V9" s="225">
        <f>ROUND(E9*U9,2)</f>
        <v>0.31</v>
      </c>
      <c r="W9" s="225"/>
      <c r="X9" s="225" t="s">
        <v>157</v>
      </c>
      <c r="Y9" s="206"/>
      <c r="Z9" s="206"/>
      <c r="AA9" s="206"/>
      <c r="AB9" s="206"/>
      <c r="AC9" s="206"/>
      <c r="AD9" s="206"/>
      <c r="AE9" s="206"/>
      <c r="AF9" s="206"/>
      <c r="AG9" s="206" t="s">
        <v>158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40">
        <v>2</v>
      </c>
      <c r="B10" s="241" t="s">
        <v>322</v>
      </c>
      <c r="C10" s="248" t="s">
        <v>323</v>
      </c>
      <c r="D10" s="242" t="s">
        <v>309</v>
      </c>
      <c r="E10" s="243">
        <v>2</v>
      </c>
      <c r="F10" s="244"/>
      <c r="G10" s="245">
        <f>ROUND(E10*F10,2)</f>
        <v>0</v>
      </c>
      <c r="H10" s="226">
        <v>141.22</v>
      </c>
      <c r="I10" s="225">
        <f>ROUND(E10*H10,2)</f>
        <v>282.44</v>
      </c>
      <c r="J10" s="226">
        <v>128.68</v>
      </c>
      <c r="K10" s="225">
        <f>ROUND(E10*J10,2)</f>
        <v>257.36</v>
      </c>
      <c r="L10" s="225">
        <v>15</v>
      </c>
      <c r="M10" s="225">
        <f>G10*(1+L10/100)</f>
        <v>0</v>
      </c>
      <c r="N10" s="225">
        <v>1.7000000000000001E-4</v>
      </c>
      <c r="O10" s="225">
        <f>ROUND(E10*N10,2)</f>
        <v>0</v>
      </c>
      <c r="P10" s="225">
        <v>0</v>
      </c>
      <c r="Q10" s="225">
        <f>ROUND(E10*P10,2)</f>
        <v>0</v>
      </c>
      <c r="R10" s="225"/>
      <c r="S10" s="225" t="s">
        <v>156</v>
      </c>
      <c r="T10" s="225" t="s">
        <v>132</v>
      </c>
      <c r="U10" s="225">
        <v>0.22700000000000001</v>
      </c>
      <c r="V10" s="225">
        <f>ROUND(E10*U10,2)</f>
        <v>0.45</v>
      </c>
      <c r="W10" s="225"/>
      <c r="X10" s="225" t="s">
        <v>157</v>
      </c>
      <c r="Y10" s="206"/>
      <c r="Z10" s="206"/>
      <c r="AA10" s="206"/>
      <c r="AB10" s="206"/>
      <c r="AC10" s="206"/>
      <c r="AD10" s="206"/>
      <c r="AE10" s="206"/>
      <c r="AF10" s="206"/>
      <c r="AG10" s="206" t="s">
        <v>158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0">
        <v>3</v>
      </c>
      <c r="B11" s="241" t="s">
        <v>326</v>
      </c>
      <c r="C11" s="248" t="s">
        <v>625</v>
      </c>
      <c r="D11" s="242" t="s">
        <v>155</v>
      </c>
      <c r="E11" s="243">
        <v>1</v>
      </c>
      <c r="F11" s="244"/>
      <c r="G11" s="245">
        <f>ROUND(E11*F11,2)</f>
        <v>0</v>
      </c>
      <c r="H11" s="226">
        <v>1982.17</v>
      </c>
      <c r="I11" s="225">
        <f>ROUND(E11*H11,2)</f>
        <v>1982.17</v>
      </c>
      <c r="J11" s="226">
        <v>262.02999999999997</v>
      </c>
      <c r="K11" s="225">
        <f>ROUND(E11*J11,2)</f>
        <v>262.02999999999997</v>
      </c>
      <c r="L11" s="225">
        <v>15</v>
      </c>
      <c r="M11" s="225">
        <f>G11*(1+L11/100)</f>
        <v>0</v>
      </c>
      <c r="N11" s="225">
        <v>1.64E-3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156</v>
      </c>
      <c r="T11" s="225" t="s">
        <v>132</v>
      </c>
      <c r="U11" s="225">
        <v>0.44500000000000001</v>
      </c>
      <c r="V11" s="225">
        <f>ROUND(E11*U11,2)</f>
        <v>0.45</v>
      </c>
      <c r="W11" s="225"/>
      <c r="X11" s="225" t="s">
        <v>157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158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40">
        <v>4</v>
      </c>
      <c r="B12" s="241" t="s">
        <v>626</v>
      </c>
      <c r="C12" s="248" t="s">
        <v>627</v>
      </c>
      <c r="D12" s="242" t="s">
        <v>155</v>
      </c>
      <c r="E12" s="243">
        <v>1</v>
      </c>
      <c r="F12" s="244"/>
      <c r="G12" s="245">
        <f>ROUND(E12*F12,2)</f>
        <v>0</v>
      </c>
      <c r="H12" s="226">
        <v>112.47</v>
      </c>
      <c r="I12" s="225">
        <f>ROUND(E12*H12,2)</f>
        <v>112.47</v>
      </c>
      <c r="J12" s="226">
        <v>240.03</v>
      </c>
      <c r="K12" s="225">
        <f>ROUND(E12*J12,2)</f>
        <v>240.03</v>
      </c>
      <c r="L12" s="225">
        <v>15</v>
      </c>
      <c r="M12" s="225">
        <f>G12*(1+L12/100)</f>
        <v>0</v>
      </c>
      <c r="N12" s="225">
        <v>1.8000000000000001E-4</v>
      </c>
      <c r="O12" s="225">
        <f>ROUND(E12*N12,2)</f>
        <v>0</v>
      </c>
      <c r="P12" s="225">
        <v>0</v>
      </c>
      <c r="Q12" s="225">
        <f>ROUND(E12*P12,2)</f>
        <v>0</v>
      </c>
      <c r="R12" s="225"/>
      <c r="S12" s="225" t="s">
        <v>156</v>
      </c>
      <c r="T12" s="225" t="s">
        <v>156</v>
      </c>
      <c r="U12" s="225">
        <v>0.47599999999999998</v>
      </c>
      <c r="V12" s="225">
        <f>ROUND(E12*U12,2)</f>
        <v>0.48</v>
      </c>
      <c r="W12" s="225"/>
      <c r="X12" s="225" t="s">
        <v>157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158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40">
        <v>5</v>
      </c>
      <c r="B13" s="241" t="s">
        <v>332</v>
      </c>
      <c r="C13" s="248" t="s">
        <v>333</v>
      </c>
      <c r="D13" s="242" t="s">
        <v>309</v>
      </c>
      <c r="E13" s="243">
        <v>3</v>
      </c>
      <c r="F13" s="244"/>
      <c r="G13" s="245">
        <f>ROUND(E13*F13,2)</f>
        <v>0</v>
      </c>
      <c r="H13" s="226">
        <v>0</v>
      </c>
      <c r="I13" s="225">
        <f>ROUND(E13*H13,2)</f>
        <v>0</v>
      </c>
      <c r="J13" s="226">
        <v>95.3</v>
      </c>
      <c r="K13" s="225">
        <f>ROUND(E13*J13,2)</f>
        <v>285.89999999999998</v>
      </c>
      <c r="L13" s="225">
        <v>15</v>
      </c>
      <c r="M13" s="225">
        <f>G13*(1+L13/100)</f>
        <v>0</v>
      </c>
      <c r="N13" s="225">
        <v>0</v>
      </c>
      <c r="O13" s="225">
        <f>ROUND(E13*N13,2)</f>
        <v>0</v>
      </c>
      <c r="P13" s="225">
        <v>1.56E-3</v>
      </c>
      <c r="Q13" s="225">
        <f>ROUND(E13*P13,2)</f>
        <v>0</v>
      </c>
      <c r="R13" s="225"/>
      <c r="S13" s="225" t="s">
        <v>156</v>
      </c>
      <c r="T13" s="225" t="s">
        <v>132</v>
      </c>
      <c r="U13" s="225">
        <v>0.217</v>
      </c>
      <c r="V13" s="225">
        <f>ROUND(E13*U13,2)</f>
        <v>0.65</v>
      </c>
      <c r="W13" s="225"/>
      <c r="X13" s="225" t="s">
        <v>157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158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40">
        <v>6</v>
      </c>
      <c r="B14" s="241" t="s">
        <v>340</v>
      </c>
      <c r="C14" s="248" t="s">
        <v>341</v>
      </c>
      <c r="D14" s="242" t="s">
        <v>155</v>
      </c>
      <c r="E14" s="243">
        <v>1</v>
      </c>
      <c r="F14" s="244"/>
      <c r="G14" s="245">
        <f>ROUND(E14*F14,2)</f>
        <v>0</v>
      </c>
      <c r="H14" s="226">
        <v>391.97</v>
      </c>
      <c r="I14" s="225">
        <f>ROUND(E14*H14,2)</f>
        <v>391.97</v>
      </c>
      <c r="J14" s="226">
        <v>142.72999999999999</v>
      </c>
      <c r="K14" s="225">
        <f>ROUND(E14*J14,2)</f>
        <v>142.72999999999999</v>
      </c>
      <c r="L14" s="225">
        <v>15</v>
      </c>
      <c r="M14" s="225">
        <f>G14*(1+L14/100)</f>
        <v>0</v>
      </c>
      <c r="N14" s="225">
        <v>2.5999999999999998E-4</v>
      </c>
      <c r="O14" s="225">
        <f>ROUND(E14*N14,2)</f>
        <v>0</v>
      </c>
      <c r="P14" s="225">
        <v>0</v>
      </c>
      <c r="Q14" s="225">
        <f>ROUND(E14*P14,2)</f>
        <v>0</v>
      </c>
      <c r="R14" s="225"/>
      <c r="S14" s="225" t="s">
        <v>156</v>
      </c>
      <c r="T14" s="225" t="s">
        <v>132</v>
      </c>
      <c r="U14" s="225">
        <v>0.246</v>
      </c>
      <c r="V14" s="225">
        <f>ROUND(E14*U14,2)</f>
        <v>0.25</v>
      </c>
      <c r="W14" s="225"/>
      <c r="X14" s="225" t="s">
        <v>157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158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40">
        <v>7</v>
      </c>
      <c r="B15" s="241" t="s">
        <v>367</v>
      </c>
      <c r="C15" s="248" t="s">
        <v>628</v>
      </c>
      <c r="D15" s="242" t="s">
        <v>155</v>
      </c>
      <c r="E15" s="243">
        <v>1</v>
      </c>
      <c r="F15" s="244"/>
      <c r="G15" s="245">
        <f>ROUND(E15*F15,2)</f>
        <v>0</v>
      </c>
      <c r="H15" s="226">
        <v>0</v>
      </c>
      <c r="I15" s="225">
        <f>ROUND(E15*H15,2)</f>
        <v>0</v>
      </c>
      <c r="J15" s="226">
        <v>1232.3</v>
      </c>
      <c r="K15" s="225">
        <f>ROUND(E15*J15,2)</f>
        <v>1232.3</v>
      </c>
      <c r="L15" s="225">
        <v>15</v>
      </c>
      <c r="M15" s="225">
        <f>G15*(1+L15/100)</f>
        <v>0</v>
      </c>
      <c r="N15" s="225">
        <v>1.82E-3</v>
      </c>
      <c r="O15" s="225">
        <f>ROUND(E15*N15,2)</f>
        <v>0</v>
      </c>
      <c r="P15" s="225">
        <v>0</v>
      </c>
      <c r="Q15" s="225">
        <f>ROUND(E15*P15,2)</f>
        <v>0</v>
      </c>
      <c r="R15" s="225"/>
      <c r="S15" s="225" t="s">
        <v>156</v>
      </c>
      <c r="T15" s="225" t="s">
        <v>132</v>
      </c>
      <c r="U15" s="225">
        <v>0</v>
      </c>
      <c r="V15" s="225">
        <f>ROUND(E15*U15,2)</f>
        <v>0</v>
      </c>
      <c r="W15" s="225"/>
      <c r="X15" s="225" t="s">
        <v>242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243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40">
        <v>8</v>
      </c>
      <c r="B16" s="241" t="s">
        <v>629</v>
      </c>
      <c r="C16" s="248" t="s">
        <v>630</v>
      </c>
      <c r="D16" s="242" t="s">
        <v>0</v>
      </c>
      <c r="E16" s="243">
        <v>53.256999999999998</v>
      </c>
      <c r="F16" s="244"/>
      <c r="G16" s="245">
        <f>ROUND(E16*F16,2)</f>
        <v>0</v>
      </c>
      <c r="H16" s="226">
        <v>0</v>
      </c>
      <c r="I16" s="225">
        <f>ROUND(E16*H16,2)</f>
        <v>0</v>
      </c>
      <c r="J16" s="226">
        <v>0.3</v>
      </c>
      <c r="K16" s="225">
        <f>ROUND(E16*J16,2)</f>
        <v>15.98</v>
      </c>
      <c r="L16" s="225">
        <v>15</v>
      </c>
      <c r="M16" s="225">
        <f>G16*(1+L16/100)</f>
        <v>0</v>
      </c>
      <c r="N16" s="225">
        <v>0</v>
      </c>
      <c r="O16" s="225">
        <f>ROUND(E16*N16,2)</f>
        <v>0</v>
      </c>
      <c r="P16" s="225">
        <v>0</v>
      </c>
      <c r="Q16" s="225">
        <f>ROUND(E16*P16,2)</f>
        <v>0</v>
      </c>
      <c r="R16" s="225"/>
      <c r="S16" s="225" t="s">
        <v>156</v>
      </c>
      <c r="T16" s="225" t="s">
        <v>132</v>
      </c>
      <c r="U16" s="225">
        <v>0</v>
      </c>
      <c r="V16" s="225">
        <f>ROUND(E16*U16,2)</f>
        <v>0</v>
      </c>
      <c r="W16" s="225"/>
      <c r="X16" s="225" t="s">
        <v>249</v>
      </c>
      <c r="Y16" s="206"/>
      <c r="Z16" s="206"/>
      <c r="AA16" s="206"/>
      <c r="AB16" s="206"/>
      <c r="AC16" s="206"/>
      <c r="AD16" s="206"/>
      <c r="AE16" s="206"/>
      <c r="AF16" s="206"/>
      <c r="AG16" s="206" t="s">
        <v>250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x14ac:dyDescent="0.25">
      <c r="A17" s="228" t="s">
        <v>126</v>
      </c>
      <c r="B17" s="229" t="s">
        <v>80</v>
      </c>
      <c r="C17" s="247" t="s">
        <v>81</v>
      </c>
      <c r="D17" s="230"/>
      <c r="E17" s="231"/>
      <c r="F17" s="232"/>
      <c r="G17" s="233">
        <f>SUMIF(AG18:AG38,"&lt;&gt;NOR",G18:G38)</f>
        <v>0</v>
      </c>
      <c r="H17" s="227"/>
      <c r="I17" s="227">
        <f>SUM(I18:I38)</f>
        <v>0</v>
      </c>
      <c r="J17" s="227"/>
      <c r="K17" s="227">
        <f>SUM(K18:K38)</f>
        <v>37303.96</v>
      </c>
      <c r="L17" s="227"/>
      <c r="M17" s="227">
        <f>SUM(M18:M38)</f>
        <v>0</v>
      </c>
      <c r="N17" s="227"/>
      <c r="O17" s="227">
        <f>SUM(O18:O38)</f>
        <v>0</v>
      </c>
      <c r="P17" s="227"/>
      <c r="Q17" s="227">
        <f>SUM(Q18:Q38)</f>
        <v>0.17</v>
      </c>
      <c r="R17" s="227"/>
      <c r="S17" s="227"/>
      <c r="T17" s="227"/>
      <c r="U17" s="227"/>
      <c r="V17" s="227">
        <f>SUM(V18:V38)</f>
        <v>0.95</v>
      </c>
      <c r="W17" s="227"/>
      <c r="X17" s="227"/>
      <c r="AG17" t="s">
        <v>127</v>
      </c>
    </row>
    <row r="18" spans="1:60" outlineLevel="1" x14ac:dyDescent="0.25">
      <c r="A18" s="240">
        <v>9</v>
      </c>
      <c r="B18" s="241" t="s">
        <v>383</v>
      </c>
      <c r="C18" s="248" t="s">
        <v>384</v>
      </c>
      <c r="D18" s="242" t="s">
        <v>155</v>
      </c>
      <c r="E18" s="243">
        <v>1</v>
      </c>
      <c r="F18" s="244"/>
      <c r="G18" s="245">
        <f>ROUND(E18*F18,2)</f>
        <v>0</v>
      </c>
      <c r="H18" s="226">
        <v>0</v>
      </c>
      <c r="I18" s="225">
        <f>ROUND(E18*H18,2)</f>
        <v>0</v>
      </c>
      <c r="J18" s="226">
        <v>436.5</v>
      </c>
      <c r="K18" s="225">
        <f>ROUND(E18*J18,2)</f>
        <v>436.5</v>
      </c>
      <c r="L18" s="225">
        <v>15</v>
      </c>
      <c r="M18" s="225">
        <f>G18*(1+L18/100)</f>
        <v>0</v>
      </c>
      <c r="N18" s="225">
        <v>0</v>
      </c>
      <c r="O18" s="225">
        <f>ROUND(E18*N18,2)</f>
        <v>0</v>
      </c>
      <c r="P18" s="225">
        <v>0.17399999999999999</v>
      </c>
      <c r="Q18" s="225">
        <f>ROUND(E18*P18,2)</f>
        <v>0.17</v>
      </c>
      <c r="R18" s="225"/>
      <c r="S18" s="225" t="s">
        <v>156</v>
      </c>
      <c r="T18" s="225" t="s">
        <v>156</v>
      </c>
      <c r="U18" s="225">
        <v>0.95</v>
      </c>
      <c r="V18" s="225">
        <f>ROUND(E18*U18,2)</f>
        <v>0.95</v>
      </c>
      <c r="W18" s="225"/>
      <c r="X18" s="225" t="s">
        <v>157</v>
      </c>
      <c r="Y18" s="206"/>
      <c r="Z18" s="206"/>
      <c r="AA18" s="206"/>
      <c r="AB18" s="206"/>
      <c r="AC18" s="206"/>
      <c r="AD18" s="206"/>
      <c r="AE18" s="206"/>
      <c r="AF18" s="206"/>
      <c r="AG18" s="206" t="s">
        <v>158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ht="20.399999999999999" outlineLevel="1" x14ac:dyDescent="0.25">
      <c r="A19" s="240">
        <v>10</v>
      </c>
      <c r="B19" s="241" t="s">
        <v>404</v>
      </c>
      <c r="C19" s="248" t="s">
        <v>631</v>
      </c>
      <c r="D19" s="242" t="s">
        <v>155</v>
      </c>
      <c r="E19" s="243">
        <v>1</v>
      </c>
      <c r="F19" s="244"/>
      <c r="G19" s="245">
        <f>ROUND(E19*F19,2)</f>
        <v>0</v>
      </c>
      <c r="H19" s="226">
        <v>0</v>
      </c>
      <c r="I19" s="225">
        <f>ROUND(E19*H19,2)</f>
        <v>0</v>
      </c>
      <c r="J19" s="226">
        <v>2500</v>
      </c>
      <c r="K19" s="225">
        <f>ROUND(E19*J19,2)</f>
        <v>2500</v>
      </c>
      <c r="L19" s="225">
        <v>15</v>
      </c>
      <c r="M19" s="225">
        <f>G19*(1+L19/100)</f>
        <v>0</v>
      </c>
      <c r="N19" s="225">
        <v>0</v>
      </c>
      <c r="O19" s="225">
        <f>ROUND(E19*N19,2)</f>
        <v>0</v>
      </c>
      <c r="P19" s="225">
        <v>0</v>
      </c>
      <c r="Q19" s="225">
        <f>ROUND(E19*P19,2)</f>
        <v>0</v>
      </c>
      <c r="R19" s="225"/>
      <c r="S19" s="225" t="s">
        <v>131</v>
      </c>
      <c r="T19" s="225" t="s">
        <v>132</v>
      </c>
      <c r="U19" s="225">
        <v>0</v>
      </c>
      <c r="V19" s="225">
        <f>ROUND(E19*U19,2)</f>
        <v>0</v>
      </c>
      <c r="W19" s="225"/>
      <c r="X19" s="225" t="s">
        <v>242</v>
      </c>
      <c r="Y19" s="206"/>
      <c r="Z19" s="206"/>
      <c r="AA19" s="206"/>
      <c r="AB19" s="206"/>
      <c r="AC19" s="206"/>
      <c r="AD19" s="206"/>
      <c r="AE19" s="206"/>
      <c r="AF19" s="206"/>
      <c r="AG19" s="206" t="s">
        <v>243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ht="20.399999999999999" outlineLevel="1" x14ac:dyDescent="0.25">
      <c r="A20" s="234">
        <v>11</v>
      </c>
      <c r="B20" s="235" t="s">
        <v>408</v>
      </c>
      <c r="C20" s="249" t="s">
        <v>640</v>
      </c>
      <c r="D20" s="236" t="s">
        <v>264</v>
      </c>
      <c r="E20" s="237">
        <v>1</v>
      </c>
      <c r="F20" s="238"/>
      <c r="G20" s="239">
        <f>ROUND(E20*F20,2)</f>
        <v>0</v>
      </c>
      <c r="H20" s="226">
        <v>0</v>
      </c>
      <c r="I20" s="225">
        <f>ROUND(E20*H20,2)</f>
        <v>0</v>
      </c>
      <c r="J20" s="226">
        <v>2980</v>
      </c>
      <c r="K20" s="225">
        <f>ROUND(E20*J20,2)</f>
        <v>2980</v>
      </c>
      <c r="L20" s="225">
        <v>15</v>
      </c>
      <c r="M20" s="225">
        <f>G20*(1+L20/100)</f>
        <v>0</v>
      </c>
      <c r="N20" s="225">
        <v>0</v>
      </c>
      <c r="O20" s="225">
        <f>ROUND(E20*N20,2)</f>
        <v>0</v>
      </c>
      <c r="P20" s="225">
        <v>0</v>
      </c>
      <c r="Q20" s="225">
        <f>ROUND(E20*P20,2)</f>
        <v>0</v>
      </c>
      <c r="R20" s="225"/>
      <c r="S20" s="225" t="s">
        <v>131</v>
      </c>
      <c r="T20" s="225" t="s">
        <v>132</v>
      </c>
      <c r="U20" s="225">
        <v>0</v>
      </c>
      <c r="V20" s="225">
        <f>ROUND(E20*U20,2)</f>
        <v>0</v>
      </c>
      <c r="W20" s="225"/>
      <c r="X20" s="225" t="s">
        <v>242</v>
      </c>
      <c r="Y20" s="206"/>
      <c r="Z20" s="206"/>
      <c r="AA20" s="206"/>
      <c r="AB20" s="206"/>
      <c r="AC20" s="206"/>
      <c r="AD20" s="206"/>
      <c r="AE20" s="206"/>
      <c r="AF20" s="206"/>
      <c r="AG20" s="206" t="s">
        <v>243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23"/>
      <c r="B21" s="224"/>
      <c r="C21" s="261" t="s">
        <v>641</v>
      </c>
      <c r="D21" s="257"/>
      <c r="E21" s="258">
        <v>1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06"/>
      <c r="Z21" s="206"/>
      <c r="AA21" s="206"/>
      <c r="AB21" s="206"/>
      <c r="AC21" s="206"/>
      <c r="AD21" s="206"/>
      <c r="AE21" s="206"/>
      <c r="AF21" s="206"/>
      <c r="AG21" s="206" t="s">
        <v>163</v>
      </c>
      <c r="AH21" s="206">
        <v>0</v>
      </c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61" t="s">
        <v>642</v>
      </c>
      <c r="D22" s="257"/>
      <c r="E22" s="258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06"/>
      <c r="Z22" s="206"/>
      <c r="AA22" s="206"/>
      <c r="AB22" s="206"/>
      <c r="AC22" s="206"/>
      <c r="AD22" s="206"/>
      <c r="AE22" s="206"/>
      <c r="AF22" s="206"/>
      <c r="AG22" s="206" t="s">
        <v>163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ht="20.399999999999999" outlineLevel="1" x14ac:dyDescent="0.25">
      <c r="A23" s="234">
        <v>12</v>
      </c>
      <c r="B23" s="235" t="s">
        <v>410</v>
      </c>
      <c r="C23" s="249" t="s">
        <v>643</v>
      </c>
      <c r="D23" s="236" t="s">
        <v>219</v>
      </c>
      <c r="E23" s="237">
        <v>2.2000000000000002</v>
      </c>
      <c r="F23" s="238"/>
      <c r="G23" s="239">
        <f>ROUND(E23*F23,2)</f>
        <v>0</v>
      </c>
      <c r="H23" s="226">
        <v>0</v>
      </c>
      <c r="I23" s="225">
        <f>ROUND(E23*H23,2)</f>
        <v>0</v>
      </c>
      <c r="J23" s="226">
        <v>14000</v>
      </c>
      <c r="K23" s="225">
        <f>ROUND(E23*J23,2)</f>
        <v>30800</v>
      </c>
      <c r="L23" s="225">
        <v>15</v>
      </c>
      <c r="M23" s="225">
        <f>G23*(1+L23/100)</f>
        <v>0</v>
      </c>
      <c r="N23" s="225">
        <v>0</v>
      </c>
      <c r="O23" s="225">
        <f>ROUND(E23*N23,2)</f>
        <v>0</v>
      </c>
      <c r="P23" s="225">
        <v>0</v>
      </c>
      <c r="Q23" s="225">
        <f>ROUND(E23*P23,2)</f>
        <v>0</v>
      </c>
      <c r="R23" s="225"/>
      <c r="S23" s="225" t="s">
        <v>131</v>
      </c>
      <c r="T23" s="225" t="s">
        <v>132</v>
      </c>
      <c r="U23" s="225">
        <v>0</v>
      </c>
      <c r="V23" s="225">
        <f>ROUND(E23*U23,2)</f>
        <v>0</v>
      </c>
      <c r="W23" s="225"/>
      <c r="X23" s="225" t="s">
        <v>242</v>
      </c>
      <c r="Y23" s="206"/>
      <c r="Z23" s="206"/>
      <c r="AA23" s="206"/>
      <c r="AB23" s="206"/>
      <c r="AC23" s="206"/>
      <c r="AD23" s="206"/>
      <c r="AE23" s="206"/>
      <c r="AF23" s="206"/>
      <c r="AG23" s="206" t="s">
        <v>243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23"/>
      <c r="B24" s="224"/>
      <c r="C24" s="261" t="s">
        <v>644</v>
      </c>
      <c r="D24" s="257"/>
      <c r="E24" s="258">
        <v>2.2000000000000002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06"/>
      <c r="Z24" s="206"/>
      <c r="AA24" s="206"/>
      <c r="AB24" s="206"/>
      <c r="AC24" s="206"/>
      <c r="AD24" s="206"/>
      <c r="AE24" s="206"/>
      <c r="AF24" s="206"/>
      <c r="AG24" s="206" t="s">
        <v>163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23"/>
      <c r="B25" s="224"/>
      <c r="C25" s="261" t="s">
        <v>413</v>
      </c>
      <c r="D25" s="257"/>
      <c r="E25" s="258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06"/>
      <c r="Z25" s="206"/>
      <c r="AA25" s="206"/>
      <c r="AB25" s="206"/>
      <c r="AC25" s="206"/>
      <c r="AD25" s="206"/>
      <c r="AE25" s="206"/>
      <c r="AF25" s="206"/>
      <c r="AG25" s="206" t="s">
        <v>163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23"/>
      <c r="B26" s="224"/>
      <c r="C26" s="261" t="s">
        <v>414</v>
      </c>
      <c r="D26" s="257"/>
      <c r="E26" s="258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06"/>
      <c r="Z26" s="206"/>
      <c r="AA26" s="206"/>
      <c r="AB26" s="206"/>
      <c r="AC26" s="206"/>
      <c r="AD26" s="206"/>
      <c r="AE26" s="206"/>
      <c r="AF26" s="206"/>
      <c r="AG26" s="206" t="s">
        <v>163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ht="20.399999999999999" outlineLevel="1" x14ac:dyDescent="0.25">
      <c r="A27" s="223"/>
      <c r="B27" s="224"/>
      <c r="C27" s="261" t="s">
        <v>415</v>
      </c>
      <c r="D27" s="257"/>
      <c r="E27" s="258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06"/>
      <c r="Z27" s="206"/>
      <c r="AA27" s="206"/>
      <c r="AB27" s="206"/>
      <c r="AC27" s="206"/>
      <c r="AD27" s="206"/>
      <c r="AE27" s="206"/>
      <c r="AF27" s="206"/>
      <c r="AG27" s="206" t="s">
        <v>163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23"/>
      <c r="B28" s="224"/>
      <c r="C28" s="261" t="s">
        <v>416</v>
      </c>
      <c r="D28" s="257"/>
      <c r="E28" s="258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06"/>
      <c r="Z28" s="206"/>
      <c r="AA28" s="206"/>
      <c r="AB28" s="206"/>
      <c r="AC28" s="206"/>
      <c r="AD28" s="206"/>
      <c r="AE28" s="206"/>
      <c r="AF28" s="206"/>
      <c r="AG28" s="206" t="s">
        <v>163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ht="20.399999999999999" outlineLevel="1" x14ac:dyDescent="0.25">
      <c r="A29" s="223"/>
      <c r="B29" s="224"/>
      <c r="C29" s="261" t="s">
        <v>417</v>
      </c>
      <c r="D29" s="257"/>
      <c r="E29" s="258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06"/>
      <c r="Z29" s="206"/>
      <c r="AA29" s="206"/>
      <c r="AB29" s="206"/>
      <c r="AC29" s="206"/>
      <c r="AD29" s="206"/>
      <c r="AE29" s="206"/>
      <c r="AF29" s="206"/>
      <c r="AG29" s="206" t="s">
        <v>163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23"/>
      <c r="B30" s="224"/>
      <c r="C30" s="261" t="s">
        <v>634</v>
      </c>
      <c r="D30" s="257"/>
      <c r="E30" s="258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06"/>
      <c r="Z30" s="206"/>
      <c r="AA30" s="206"/>
      <c r="AB30" s="206"/>
      <c r="AC30" s="206"/>
      <c r="AD30" s="206"/>
      <c r="AE30" s="206"/>
      <c r="AF30" s="206"/>
      <c r="AG30" s="206" t="s">
        <v>163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23"/>
      <c r="B31" s="224"/>
      <c r="C31" s="261" t="s">
        <v>418</v>
      </c>
      <c r="D31" s="257"/>
      <c r="E31" s="258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06"/>
      <c r="Z31" s="206"/>
      <c r="AA31" s="206"/>
      <c r="AB31" s="206"/>
      <c r="AC31" s="206"/>
      <c r="AD31" s="206"/>
      <c r="AE31" s="206"/>
      <c r="AF31" s="206"/>
      <c r="AG31" s="206" t="s">
        <v>163</v>
      </c>
      <c r="AH31" s="206">
        <v>0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61" t="s">
        <v>419</v>
      </c>
      <c r="D32" s="257"/>
      <c r="E32" s="258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06"/>
      <c r="Z32" s="206"/>
      <c r="AA32" s="206"/>
      <c r="AB32" s="206"/>
      <c r="AC32" s="206"/>
      <c r="AD32" s="206"/>
      <c r="AE32" s="206"/>
      <c r="AF32" s="206"/>
      <c r="AG32" s="206" t="s">
        <v>163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61" t="s">
        <v>420</v>
      </c>
      <c r="D33" s="257"/>
      <c r="E33" s="258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163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61" t="s">
        <v>421</v>
      </c>
      <c r="D34" s="257"/>
      <c r="E34" s="258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06"/>
      <c r="Z34" s="206"/>
      <c r="AA34" s="206"/>
      <c r="AB34" s="206"/>
      <c r="AC34" s="206"/>
      <c r="AD34" s="206"/>
      <c r="AE34" s="206"/>
      <c r="AF34" s="206"/>
      <c r="AG34" s="206" t="s">
        <v>163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ht="20.399999999999999" outlineLevel="1" x14ac:dyDescent="0.25">
      <c r="A35" s="223"/>
      <c r="B35" s="224"/>
      <c r="C35" s="261" t="s">
        <v>422</v>
      </c>
      <c r="D35" s="257"/>
      <c r="E35" s="258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06"/>
      <c r="Z35" s="206"/>
      <c r="AA35" s="206"/>
      <c r="AB35" s="206"/>
      <c r="AC35" s="206"/>
      <c r="AD35" s="206"/>
      <c r="AE35" s="206"/>
      <c r="AF35" s="206"/>
      <c r="AG35" s="206" t="s">
        <v>163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ht="20.399999999999999" outlineLevel="1" x14ac:dyDescent="0.25">
      <c r="A36" s="223"/>
      <c r="B36" s="224"/>
      <c r="C36" s="261" t="s">
        <v>423</v>
      </c>
      <c r="D36" s="257"/>
      <c r="E36" s="258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06"/>
      <c r="Z36" s="206"/>
      <c r="AA36" s="206"/>
      <c r="AB36" s="206"/>
      <c r="AC36" s="206"/>
      <c r="AD36" s="206"/>
      <c r="AE36" s="206"/>
      <c r="AF36" s="206"/>
      <c r="AG36" s="206" t="s">
        <v>163</v>
      </c>
      <c r="AH36" s="206">
        <v>0</v>
      </c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ht="20.399999999999999" outlineLevel="1" x14ac:dyDescent="0.25">
      <c r="A37" s="223"/>
      <c r="B37" s="224"/>
      <c r="C37" s="261" t="s">
        <v>424</v>
      </c>
      <c r="D37" s="257"/>
      <c r="E37" s="258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06"/>
      <c r="Z37" s="206"/>
      <c r="AA37" s="206"/>
      <c r="AB37" s="206"/>
      <c r="AC37" s="206"/>
      <c r="AD37" s="206"/>
      <c r="AE37" s="206"/>
      <c r="AF37" s="206"/>
      <c r="AG37" s="206" t="s">
        <v>163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40">
        <v>13</v>
      </c>
      <c r="B38" s="241" t="s">
        <v>645</v>
      </c>
      <c r="C38" s="248" t="s">
        <v>646</v>
      </c>
      <c r="D38" s="242" t="s">
        <v>0</v>
      </c>
      <c r="E38" s="243">
        <v>367.16500000000002</v>
      </c>
      <c r="F38" s="244"/>
      <c r="G38" s="245">
        <f>ROUND(E38*F38,2)</f>
        <v>0</v>
      </c>
      <c r="H38" s="226">
        <v>0</v>
      </c>
      <c r="I38" s="225">
        <f>ROUND(E38*H38,2)</f>
        <v>0</v>
      </c>
      <c r="J38" s="226">
        <v>1.6</v>
      </c>
      <c r="K38" s="225">
        <f>ROUND(E38*J38,2)</f>
        <v>587.46</v>
      </c>
      <c r="L38" s="225">
        <v>15</v>
      </c>
      <c r="M38" s="225">
        <f>G38*(1+L38/100)</f>
        <v>0</v>
      </c>
      <c r="N38" s="225">
        <v>0</v>
      </c>
      <c r="O38" s="225">
        <f>ROUND(E38*N38,2)</f>
        <v>0</v>
      </c>
      <c r="P38" s="225">
        <v>0</v>
      </c>
      <c r="Q38" s="225">
        <f>ROUND(E38*P38,2)</f>
        <v>0</v>
      </c>
      <c r="R38" s="225"/>
      <c r="S38" s="225" t="s">
        <v>156</v>
      </c>
      <c r="T38" s="225" t="s">
        <v>156</v>
      </c>
      <c r="U38" s="225">
        <v>0</v>
      </c>
      <c r="V38" s="225">
        <f>ROUND(E38*U38,2)</f>
        <v>0</v>
      </c>
      <c r="W38" s="225"/>
      <c r="X38" s="225" t="s">
        <v>249</v>
      </c>
      <c r="Y38" s="206"/>
      <c r="Z38" s="206"/>
      <c r="AA38" s="206"/>
      <c r="AB38" s="206"/>
      <c r="AC38" s="206"/>
      <c r="AD38" s="206"/>
      <c r="AE38" s="206"/>
      <c r="AF38" s="206"/>
      <c r="AG38" s="206" t="s">
        <v>250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x14ac:dyDescent="0.25">
      <c r="A39" s="228" t="s">
        <v>126</v>
      </c>
      <c r="B39" s="229" t="s">
        <v>92</v>
      </c>
      <c r="C39" s="247" t="s">
        <v>93</v>
      </c>
      <c r="D39" s="230"/>
      <c r="E39" s="231"/>
      <c r="F39" s="232"/>
      <c r="G39" s="233">
        <f>SUMIF(AG40:AG56,"&lt;&gt;NOR",G40:G56)</f>
        <v>0</v>
      </c>
      <c r="H39" s="227"/>
      <c r="I39" s="227">
        <f>SUM(I40:I56)</f>
        <v>2040.2000000000003</v>
      </c>
      <c r="J39" s="227"/>
      <c r="K39" s="227">
        <f>SUM(K40:K56)</f>
        <v>8421.7999999999993</v>
      </c>
      <c r="L39" s="227"/>
      <c r="M39" s="227">
        <f>SUM(M40:M56)</f>
        <v>0</v>
      </c>
      <c r="N39" s="227"/>
      <c r="O39" s="227">
        <f>SUM(O40:O56)</f>
        <v>0</v>
      </c>
      <c r="P39" s="227"/>
      <c r="Q39" s="227">
        <f>SUM(Q40:Q56)</f>
        <v>0</v>
      </c>
      <c r="R39" s="227"/>
      <c r="S39" s="227"/>
      <c r="T39" s="227"/>
      <c r="U39" s="227"/>
      <c r="V39" s="227">
        <f>SUM(V40:V56)</f>
        <v>6.53</v>
      </c>
      <c r="W39" s="227"/>
      <c r="X39" s="227"/>
      <c r="AG39" t="s">
        <v>127</v>
      </c>
    </row>
    <row r="40" spans="1:60" outlineLevel="1" x14ac:dyDescent="0.25">
      <c r="A40" s="240">
        <v>14</v>
      </c>
      <c r="B40" s="241" t="s">
        <v>635</v>
      </c>
      <c r="C40" s="248" t="s">
        <v>636</v>
      </c>
      <c r="D40" s="242" t="s">
        <v>219</v>
      </c>
      <c r="E40" s="243">
        <v>12</v>
      </c>
      <c r="F40" s="244"/>
      <c r="G40" s="245">
        <f>ROUND(E40*F40,2)</f>
        <v>0</v>
      </c>
      <c r="H40" s="226">
        <v>0</v>
      </c>
      <c r="I40" s="225">
        <f>ROUND(E40*H40,2)</f>
        <v>0</v>
      </c>
      <c r="J40" s="226">
        <v>84.3</v>
      </c>
      <c r="K40" s="225">
        <f>ROUND(E40*J40,2)</f>
        <v>1011.6</v>
      </c>
      <c r="L40" s="225">
        <v>15</v>
      </c>
      <c r="M40" s="225">
        <f>G40*(1+L40/100)</f>
        <v>0</v>
      </c>
      <c r="N40" s="225">
        <v>0</v>
      </c>
      <c r="O40" s="225">
        <f>ROUND(E40*N40,2)</f>
        <v>0</v>
      </c>
      <c r="P40" s="225">
        <v>0</v>
      </c>
      <c r="Q40" s="225">
        <f>ROUND(E40*P40,2)</f>
        <v>0</v>
      </c>
      <c r="R40" s="225"/>
      <c r="S40" s="225" t="s">
        <v>156</v>
      </c>
      <c r="T40" s="225" t="s">
        <v>156</v>
      </c>
      <c r="U40" s="225">
        <v>0.17083000000000001</v>
      </c>
      <c r="V40" s="225">
        <f>ROUND(E40*U40,2)</f>
        <v>2.0499999999999998</v>
      </c>
      <c r="W40" s="225"/>
      <c r="X40" s="225" t="s">
        <v>157</v>
      </c>
      <c r="Y40" s="206"/>
      <c r="Z40" s="206"/>
      <c r="AA40" s="206"/>
      <c r="AB40" s="206"/>
      <c r="AC40" s="206"/>
      <c r="AD40" s="206"/>
      <c r="AE40" s="206"/>
      <c r="AF40" s="206"/>
      <c r="AG40" s="206" t="s">
        <v>158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40">
        <v>15</v>
      </c>
      <c r="B41" s="241" t="s">
        <v>548</v>
      </c>
      <c r="C41" s="248" t="s">
        <v>549</v>
      </c>
      <c r="D41" s="242" t="s">
        <v>155</v>
      </c>
      <c r="E41" s="243">
        <v>1</v>
      </c>
      <c r="F41" s="244"/>
      <c r="G41" s="245">
        <f>ROUND(E41*F41,2)</f>
        <v>0</v>
      </c>
      <c r="H41" s="226">
        <v>0</v>
      </c>
      <c r="I41" s="225">
        <f>ROUND(E41*H41,2)</f>
        <v>0</v>
      </c>
      <c r="J41" s="226">
        <v>167</v>
      </c>
      <c r="K41" s="225">
        <f>ROUND(E41*J41,2)</f>
        <v>167</v>
      </c>
      <c r="L41" s="225">
        <v>15</v>
      </c>
      <c r="M41" s="225">
        <f>G41*(1+L41/100)</f>
        <v>0</v>
      </c>
      <c r="N41" s="225">
        <v>0</v>
      </c>
      <c r="O41" s="225">
        <f>ROUND(E41*N41,2)</f>
        <v>0</v>
      </c>
      <c r="P41" s="225">
        <v>0</v>
      </c>
      <c r="Q41" s="225">
        <f>ROUND(E41*P41,2)</f>
        <v>0</v>
      </c>
      <c r="R41" s="225"/>
      <c r="S41" s="225" t="s">
        <v>156</v>
      </c>
      <c r="T41" s="225" t="s">
        <v>132</v>
      </c>
      <c r="U41" s="225">
        <v>0.30567</v>
      </c>
      <c r="V41" s="225">
        <f>ROUND(E41*U41,2)</f>
        <v>0.31</v>
      </c>
      <c r="W41" s="225"/>
      <c r="X41" s="225" t="s">
        <v>157</v>
      </c>
      <c r="Y41" s="206"/>
      <c r="Z41" s="206"/>
      <c r="AA41" s="206"/>
      <c r="AB41" s="206"/>
      <c r="AC41" s="206"/>
      <c r="AD41" s="206"/>
      <c r="AE41" s="206"/>
      <c r="AF41" s="206"/>
      <c r="AG41" s="206" t="s">
        <v>158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ht="20.399999999999999" outlineLevel="1" x14ac:dyDescent="0.25">
      <c r="A42" s="240">
        <v>16</v>
      </c>
      <c r="B42" s="241" t="s">
        <v>550</v>
      </c>
      <c r="C42" s="248" t="s">
        <v>551</v>
      </c>
      <c r="D42" s="242" t="s">
        <v>155</v>
      </c>
      <c r="E42" s="243">
        <v>3</v>
      </c>
      <c r="F42" s="244"/>
      <c r="G42" s="245">
        <f>ROUND(E42*F42,2)</f>
        <v>0</v>
      </c>
      <c r="H42" s="226">
        <v>256.45</v>
      </c>
      <c r="I42" s="225">
        <f>ROUND(E42*H42,2)</f>
        <v>769.35</v>
      </c>
      <c r="J42" s="226">
        <v>151.55000000000001</v>
      </c>
      <c r="K42" s="225">
        <f>ROUND(E42*J42,2)</f>
        <v>454.65</v>
      </c>
      <c r="L42" s="225">
        <v>15</v>
      </c>
      <c r="M42" s="225">
        <f>G42*(1+L42/100)</f>
        <v>0</v>
      </c>
      <c r="N42" s="225">
        <v>1E-4</v>
      </c>
      <c r="O42" s="225">
        <f>ROUND(E42*N42,2)</f>
        <v>0</v>
      </c>
      <c r="P42" s="225">
        <v>0</v>
      </c>
      <c r="Q42" s="225">
        <f>ROUND(E42*P42,2)</f>
        <v>0</v>
      </c>
      <c r="R42" s="225"/>
      <c r="S42" s="225" t="s">
        <v>156</v>
      </c>
      <c r="T42" s="225" t="s">
        <v>132</v>
      </c>
      <c r="U42" s="225">
        <v>0.249</v>
      </c>
      <c r="V42" s="225">
        <f>ROUND(E42*U42,2)</f>
        <v>0.75</v>
      </c>
      <c r="W42" s="225"/>
      <c r="X42" s="225" t="s">
        <v>157</v>
      </c>
      <c r="Y42" s="206"/>
      <c r="Z42" s="206"/>
      <c r="AA42" s="206"/>
      <c r="AB42" s="206"/>
      <c r="AC42" s="206"/>
      <c r="AD42" s="206"/>
      <c r="AE42" s="206"/>
      <c r="AF42" s="206"/>
      <c r="AG42" s="206" t="s">
        <v>158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ht="20.399999999999999" outlineLevel="1" x14ac:dyDescent="0.25">
      <c r="A43" s="240">
        <v>17</v>
      </c>
      <c r="B43" s="241" t="s">
        <v>554</v>
      </c>
      <c r="C43" s="248" t="s">
        <v>555</v>
      </c>
      <c r="D43" s="242" t="s">
        <v>219</v>
      </c>
      <c r="E43" s="243">
        <v>15</v>
      </c>
      <c r="F43" s="244"/>
      <c r="G43" s="245">
        <f>ROUND(E43*F43,2)</f>
        <v>0</v>
      </c>
      <c r="H43" s="226">
        <v>15.04</v>
      </c>
      <c r="I43" s="225">
        <f>ROUND(E43*H43,2)</f>
        <v>225.6</v>
      </c>
      <c r="J43" s="226">
        <v>39.96</v>
      </c>
      <c r="K43" s="225">
        <f>ROUND(E43*J43,2)</f>
        <v>599.4</v>
      </c>
      <c r="L43" s="225">
        <v>15</v>
      </c>
      <c r="M43" s="225">
        <f>G43*(1+L43/100)</f>
        <v>0</v>
      </c>
      <c r="N43" s="225">
        <v>1.6000000000000001E-4</v>
      </c>
      <c r="O43" s="225">
        <f>ROUND(E43*N43,2)</f>
        <v>0</v>
      </c>
      <c r="P43" s="225">
        <v>0</v>
      </c>
      <c r="Q43" s="225">
        <f>ROUND(E43*P43,2)</f>
        <v>0</v>
      </c>
      <c r="R43" s="225"/>
      <c r="S43" s="225" t="s">
        <v>156</v>
      </c>
      <c r="T43" s="225" t="s">
        <v>132</v>
      </c>
      <c r="U43" s="225">
        <v>7.0000000000000007E-2</v>
      </c>
      <c r="V43" s="225">
        <f>ROUND(E43*U43,2)</f>
        <v>1.05</v>
      </c>
      <c r="W43" s="225"/>
      <c r="X43" s="225" t="s">
        <v>157</v>
      </c>
      <c r="Y43" s="206"/>
      <c r="Z43" s="206"/>
      <c r="AA43" s="206"/>
      <c r="AB43" s="206"/>
      <c r="AC43" s="206"/>
      <c r="AD43" s="206"/>
      <c r="AE43" s="206"/>
      <c r="AF43" s="206"/>
      <c r="AG43" s="206" t="s">
        <v>158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ht="20.399999999999999" outlineLevel="1" x14ac:dyDescent="0.25">
      <c r="A44" s="240">
        <v>18</v>
      </c>
      <c r="B44" s="241" t="s">
        <v>556</v>
      </c>
      <c r="C44" s="248" t="s">
        <v>557</v>
      </c>
      <c r="D44" s="242" t="s">
        <v>219</v>
      </c>
      <c r="E44" s="243">
        <v>15</v>
      </c>
      <c r="F44" s="244"/>
      <c r="G44" s="245">
        <f>ROUND(E44*F44,2)</f>
        <v>0</v>
      </c>
      <c r="H44" s="226">
        <v>24.99</v>
      </c>
      <c r="I44" s="225">
        <f>ROUND(E44*H44,2)</f>
        <v>374.85</v>
      </c>
      <c r="J44" s="226">
        <v>41.01</v>
      </c>
      <c r="K44" s="225">
        <f>ROUND(E44*J44,2)</f>
        <v>615.15</v>
      </c>
      <c r="L44" s="225">
        <v>15</v>
      </c>
      <c r="M44" s="225">
        <f>G44*(1+L44/100)</f>
        <v>0</v>
      </c>
      <c r="N44" s="225">
        <v>2.1000000000000001E-4</v>
      </c>
      <c r="O44" s="225">
        <f>ROUND(E44*N44,2)</f>
        <v>0</v>
      </c>
      <c r="P44" s="225">
        <v>0</v>
      </c>
      <c r="Q44" s="225">
        <f>ROUND(E44*P44,2)</f>
        <v>0</v>
      </c>
      <c r="R44" s="225"/>
      <c r="S44" s="225" t="s">
        <v>156</v>
      </c>
      <c r="T44" s="225" t="s">
        <v>132</v>
      </c>
      <c r="U44" s="225">
        <v>7.0000000000000007E-2</v>
      </c>
      <c r="V44" s="225">
        <f>ROUND(E44*U44,2)</f>
        <v>1.05</v>
      </c>
      <c r="W44" s="225"/>
      <c r="X44" s="225" t="s">
        <v>157</v>
      </c>
      <c r="Y44" s="206"/>
      <c r="Z44" s="206"/>
      <c r="AA44" s="206"/>
      <c r="AB44" s="206"/>
      <c r="AC44" s="206"/>
      <c r="AD44" s="206"/>
      <c r="AE44" s="206"/>
      <c r="AF44" s="206"/>
      <c r="AG44" s="206" t="s">
        <v>158</v>
      </c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40">
        <v>19</v>
      </c>
      <c r="B45" s="241" t="s">
        <v>560</v>
      </c>
      <c r="C45" s="248" t="s">
        <v>561</v>
      </c>
      <c r="D45" s="242" t="s">
        <v>155</v>
      </c>
      <c r="E45" s="243">
        <v>4</v>
      </c>
      <c r="F45" s="244"/>
      <c r="G45" s="245">
        <f>ROUND(E45*F45,2)</f>
        <v>0</v>
      </c>
      <c r="H45" s="226">
        <v>0</v>
      </c>
      <c r="I45" s="225">
        <f>ROUND(E45*H45,2)</f>
        <v>0</v>
      </c>
      <c r="J45" s="226">
        <v>181</v>
      </c>
      <c r="K45" s="225">
        <f>ROUND(E45*J45,2)</f>
        <v>724</v>
      </c>
      <c r="L45" s="225">
        <v>15</v>
      </c>
      <c r="M45" s="225">
        <f>G45*(1+L45/100)</f>
        <v>0</v>
      </c>
      <c r="N45" s="225">
        <v>0</v>
      </c>
      <c r="O45" s="225">
        <f>ROUND(E45*N45,2)</f>
        <v>0</v>
      </c>
      <c r="P45" s="225">
        <v>0</v>
      </c>
      <c r="Q45" s="225">
        <f>ROUND(E45*P45,2)</f>
        <v>0</v>
      </c>
      <c r="R45" s="225"/>
      <c r="S45" s="225" t="s">
        <v>156</v>
      </c>
      <c r="T45" s="225" t="s">
        <v>132</v>
      </c>
      <c r="U45" s="225">
        <v>0.33050000000000002</v>
      </c>
      <c r="V45" s="225">
        <f>ROUND(E45*U45,2)</f>
        <v>1.32</v>
      </c>
      <c r="W45" s="225"/>
      <c r="X45" s="225" t="s">
        <v>157</v>
      </c>
      <c r="Y45" s="206"/>
      <c r="Z45" s="206"/>
      <c r="AA45" s="206"/>
      <c r="AB45" s="206"/>
      <c r="AC45" s="206"/>
      <c r="AD45" s="206"/>
      <c r="AE45" s="206"/>
      <c r="AF45" s="206"/>
      <c r="AG45" s="206" t="s">
        <v>158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40">
        <v>20</v>
      </c>
      <c r="B46" s="241" t="s">
        <v>564</v>
      </c>
      <c r="C46" s="248" t="s">
        <v>565</v>
      </c>
      <c r="D46" s="242" t="s">
        <v>277</v>
      </c>
      <c r="E46" s="243">
        <v>1</v>
      </c>
      <c r="F46" s="244"/>
      <c r="G46" s="245">
        <f>ROUND(E46*F46,2)</f>
        <v>0</v>
      </c>
      <c r="H46" s="226">
        <v>0</v>
      </c>
      <c r="I46" s="225">
        <f>ROUND(E46*H46,2)</f>
        <v>0</v>
      </c>
      <c r="J46" s="226">
        <v>500</v>
      </c>
      <c r="K46" s="225">
        <f>ROUND(E46*J46,2)</f>
        <v>500</v>
      </c>
      <c r="L46" s="225">
        <v>15</v>
      </c>
      <c r="M46" s="225">
        <f>G46*(1+L46/100)</f>
        <v>0</v>
      </c>
      <c r="N46" s="225">
        <v>0</v>
      </c>
      <c r="O46" s="225">
        <f>ROUND(E46*N46,2)</f>
        <v>0</v>
      </c>
      <c r="P46" s="225">
        <v>0</v>
      </c>
      <c r="Q46" s="225">
        <f>ROUND(E46*P46,2)</f>
        <v>0</v>
      </c>
      <c r="R46" s="225"/>
      <c r="S46" s="225" t="s">
        <v>131</v>
      </c>
      <c r="T46" s="225" t="s">
        <v>132</v>
      </c>
      <c r="U46" s="225">
        <v>0</v>
      </c>
      <c r="V46" s="225">
        <f>ROUND(E46*U46,2)</f>
        <v>0</v>
      </c>
      <c r="W46" s="225"/>
      <c r="X46" s="225" t="s">
        <v>157</v>
      </c>
      <c r="Y46" s="206"/>
      <c r="Z46" s="206"/>
      <c r="AA46" s="206"/>
      <c r="AB46" s="206"/>
      <c r="AC46" s="206"/>
      <c r="AD46" s="206"/>
      <c r="AE46" s="206"/>
      <c r="AF46" s="206"/>
      <c r="AG46" s="206" t="s">
        <v>158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40">
        <v>21</v>
      </c>
      <c r="B47" s="241" t="s">
        <v>566</v>
      </c>
      <c r="C47" s="248" t="s">
        <v>637</v>
      </c>
      <c r="D47" s="242" t="s">
        <v>264</v>
      </c>
      <c r="E47" s="243">
        <v>1</v>
      </c>
      <c r="F47" s="244"/>
      <c r="G47" s="245">
        <f>ROUND(E47*F47,2)</f>
        <v>0</v>
      </c>
      <c r="H47" s="226">
        <v>0</v>
      </c>
      <c r="I47" s="225">
        <f>ROUND(E47*H47,2)</f>
        <v>0</v>
      </c>
      <c r="J47" s="226">
        <v>3000</v>
      </c>
      <c r="K47" s="225">
        <f>ROUND(E47*J47,2)</f>
        <v>3000</v>
      </c>
      <c r="L47" s="225">
        <v>15</v>
      </c>
      <c r="M47" s="225">
        <f>G47*(1+L47/100)</f>
        <v>0</v>
      </c>
      <c r="N47" s="225">
        <v>0</v>
      </c>
      <c r="O47" s="225">
        <f>ROUND(E47*N47,2)</f>
        <v>0</v>
      </c>
      <c r="P47" s="225">
        <v>0</v>
      </c>
      <c r="Q47" s="225">
        <f>ROUND(E47*P47,2)</f>
        <v>0</v>
      </c>
      <c r="R47" s="225"/>
      <c r="S47" s="225" t="s">
        <v>131</v>
      </c>
      <c r="T47" s="225" t="s">
        <v>132</v>
      </c>
      <c r="U47" s="225">
        <v>0</v>
      </c>
      <c r="V47" s="225">
        <f>ROUND(E47*U47,2)</f>
        <v>0</v>
      </c>
      <c r="W47" s="225"/>
      <c r="X47" s="225" t="s">
        <v>157</v>
      </c>
      <c r="Y47" s="206"/>
      <c r="Z47" s="206"/>
      <c r="AA47" s="206"/>
      <c r="AB47" s="206"/>
      <c r="AC47" s="206"/>
      <c r="AD47" s="206"/>
      <c r="AE47" s="206"/>
      <c r="AF47" s="206"/>
      <c r="AG47" s="206" t="s">
        <v>158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34">
        <v>22</v>
      </c>
      <c r="B48" s="235" t="s">
        <v>92</v>
      </c>
      <c r="C48" s="249" t="s">
        <v>571</v>
      </c>
      <c r="D48" s="236" t="s">
        <v>277</v>
      </c>
      <c r="E48" s="237">
        <v>3</v>
      </c>
      <c r="F48" s="238"/>
      <c r="G48" s="239">
        <f>ROUND(E48*F48,2)</f>
        <v>0</v>
      </c>
      <c r="H48" s="226">
        <v>0</v>
      </c>
      <c r="I48" s="225">
        <f>ROUND(E48*H48,2)</f>
        <v>0</v>
      </c>
      <c r="J48" s="226">
        <v>450</v>
      </c>
      <c r="K48" s="225">
        <f>ROUND(E48*J48,2)</f>
        <v>1350</v>
      </c>
      <c r="L48" s="225">
        <v>15</v>
      </c>
      <c r="M48" s="225">
        <f>G48*(1+L48/100)</f>
        <v>0</v>
      </c>
      <c r="N48" s="225">
        <v>0</v>
      </c>
      <c r="O48" s="225">
        <f>ROUND(E48*N48,2)</f>
        <v>0</v>
      </c>
      <c r="P48" s="225">
        <v>0</v>
      </c>
      <c r="Q48" s="225">
        <f>ROUND(E48*P48,2)</f>
        <v>0</v>
      </c>
      <c r="R48" s="225"/>
      <c r="S48" s="225" t="s">
        <v>131</v>
      </c>
      <c r="T48" s="225" t="s">
        <v>132</v>
      </c>
      <c r="U48" s="225">
        <v>0</v>
      </c>
      <c r="V48" s="225">
        <f>ROUND(E48*U48,2)</f>
        <v>0</v>
      </c>
      <c r="W48" s="225"/>
      <c r="X48" s="225" t="s">
        <v>157</v>
      </c>
      <c r="Y48" s="206"/>
      <c r="Z48" s="206"/>
      <c r="AA48" s="206"/>
      <c r="AB48" s="206"/>
      <c r="AC48" s="206"/>
      <c r="AD48" s="206"/>
      <c r="AE48" s="206"/>
      <c r="AF48" s="206"/>
      <c r="AG48" s="206" t="s">
        <v>158</v>
      </c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23"/>
      <c r="B49" s="224"/>
      <c r="C49" s="261" t="s">
        <v>572</v>
      </c>
      <c r="D49" s="257"/>
      <c r="E49" s="258">
        <v>3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06"/>
      <c r="Z49" s="206"/>
      <c r="AA49" s="206"/>
      <c r="AB49" s="206"/>
      <c r="AC49" s="206"/>
      <c r="AD49" s="206"/>
      <c r="AE49" s="206"/>
      <c r="AF49" s="206"/>
      <c r="AG49" s="206" t="s">
        <v>163</v>
      </c>
      <c r="AH49" s="206">
        <v>0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23"/>
      <c r="B50" s="224"/>
      <c r="C50" s="261" t="s">
        <v>573</v>
      </c>
      <c r="D50" s="257"/>
      <c r="E50" s="258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06"/>
      <c r="Z50" s="206"/>
      <c r="AA50" s="206"/>
      <c r="AB50" s="206"/>
      <c r="AC50" s="206"/>
      <c r="AD50" s="206"/>
      <c r="AE50" s="206"/>
      <c r="AF50" s="206"/>
      <c r="AG50" s="206" t="s">
        <v>163</v>
      </c>
      <c r="AH50" s="206">
        <v>0</v>
      </c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61" t="s">
        <v>574</v>
      </c>
      <c r="D51" s="257"/>
      <c r="E51" s="258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06"/>
      <c r="Z51" s="206"/>
      <c r="AA51" s="206"/>
      <c r="AB51" s="206"/>
      <c r="AC51" s="206"/>
      <c r="AD51" s="206"/>
      <c r="AE51" s="206"/>
      <c r="AF51" s="206"/>
      <c r="AG51" s="206" t="s">
        <v>163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40">
        <v>23</v>
      </c>
      <c r="B52" s="241" t="s">
        <v>575</v>
      </c>
      <c r="C52" s="248" t="s">
        <v>576</v>
      </c>
      <c r="D52" s="242" t="s">
        <v>155</v>
      </c>
      <c r="E52" s="243">
        <v>1</v>
      </c>
      <c r="F52" s="244"/>
      <c r="G52" s="245">
        <f>ROUND(E52*F52,2)</f>
        <v>0</v>
      </c>
      <c r="H52" s="226">
        <v>152</v>
      </c>
      <c r="I52" s="225">
        <f>ROUND(E52*H52,2)</f>
        <v>152</v>
      </c>
      <c r="J52" s="226">
        <v>0</v>
      </c>
      <c r="K52" s="225">
        <f>ROUND(E52*J52,2)</f>
        <v>0</v>
      </c>
      <c r="L52" s="225">
        <v>15</v>
      </c>
      <c r="M52" s="225">
        <f>G52*(1+L52/100)</f>
        <v>0</v>
      </c>
      <c r="N52" s="225">
        <v>1.0000000000000001E-5</v>
      </c>
      <c r="O52" s="225">
        <f>ROUND(E52*N52,2)</f>
        <v>0</v>
      </c>
      <c r="P52" s="225">
        <v>0</v>
      </c>
      <c r="Q52" s="225">
        <f>ROUND(E52*P52,2)</f>
        <v>0</v>
      </c>
      <c r="R52" s="225" t="s">
        <v>166</v>
      </c>
      <c r="S52" s="225" t="s">
        <v>156</v>
      </c>
      <c r="T52" s="225" t="s">
        <v>132</v>
      </c>
      <c r="U52" s="225">
        <v>0</v>
      </c>
      <c r="V52" s="225">
        <f>ROUND(E52*U52,2)</f>
        <v>0</v>
      </c>
      <c r="W52" s="225"/>
      <c r="X52" s="225" t="s">
        <v>167</v>
      </c>
      <c r="Y52" s="206"/>
      <c r="Z52" s="206"/>
      <c r="AA52" s="206"/>
      <c r="AB52" s="206"/>
      <c r="AC52" s="206"/>
      <c r="AD52" s="206"/>
      <c r="AE52" s="206"/>
      <c r="AF52" s="206"/>
      <c r="AG52" s="206" t="s">
        <v>168</v>
      </c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40">
        <v>24</v>
      </c>
      <c r="B53" s="241" t="s">
        <v>581</v>
      </c>
      <c r="C53" s="248" t="s">
        <v>582</v>
      </c>
      <c r="D53" s="242" t="s">
        <v>155</v>
      </c>
      <c r="E53" s="243">
        <v>1</v>
      </c>
      <c r="F53" s="244"/>
      <c r="G53" s="245">
        <f>ROUND(E53*F53,2)</f>
        <v>0</v>
      </c>
      <c r="H53" s="226">
        <v>54</v>
      </c>
      <c r="I53" s="225">
        <f>ROUND(E53*H53,2)</f>
        <v>54</v>
      </c>
      <c r="J53" s="226">
        <v>0</v>
      </c>
      <c r="K53" s="225">
        <f>ROUND(E53*J53,2)</f>
        <v>0</v>
      </c>
      <c r="L53" s="225">
        <v>15</v>
      </c>
      <c r="M53" s="225">
        <f>G53*(1+L53/100)</f>
        <v>0</v>
      </c>
      <c r="N53" s="225">
        <v>1.0000000000000001E-5</v>
      </c>
      <c r="O53" s="225">
        <f>ROUND(E53*N53,2)</f>
        <v>0</v>
      </c>
      <c r="P53" s="225">
        <v>0</v>
      </c>
      <c r="Q53" s="225">
        <f>ROUND(E53*P53,2)</f>
        <v>0</v>
      </c>
      <c r="R53" s="225" t="s">
        <v>166</v>
      </c>
      <c r="S53" s="225" t="s">
        <v>156</v>
      </c>
      <c r="T53" s="225" t="s">
        <v>132</v>
      </c>
      <c r="U53" s="225">
        <v>0</v>
      </c>
      <c r="V53" s="225">
        <f>ROUND(E53*U53,2)</f>
        <v>0</v>
      </c>
      <c r="W53" s="225"/>
      <c r="X53" s="225" t="s">
        <v>167</v>
      </c>
      <c r="Y53" s="206"/>
      <c r="Z53" s="206"/>
      <c r="AA53" s="206"/>
      <c r="AB53" s="206"/>
      <c r="AC53" s="206"/>
      <c r="AD53" s="206"/>
      <c r="AE53" s="206"/>
      <c r="AF53" s="206"/>
      <c r="AG53" s="206" t="s">
        <v>168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40">
        <v>25</v>
      </c>
      <c r="B54" s="241" t="s">
        <v>583</v>
      </c>
      <c r="C54" s="248" t="s">
        <v>584</v>
      </c>
      <c r="D54" s="242" t="s">
        <v>155</v>
      </c>
      <c r="E54" s="243">
        <v>1</v>
      </c>
      <c r="F54" s="244"/>
      <c r="G54" s="245">
        <f>ROUND(E54*F54,2)</f>
        <v>0</v>
      </c>
      <c r="H54" s="226">
        <v>34</v>
      </c>
      <c r="I54" s="225">
        <f>ROUND(E54*H54,2)</f>
        <v>34</v>
      </c>
      <c r="J54" s="226">
        <v>0</v>
      </c>
      <c r="K54" s="225">
        <f>ROUND(E54*J54,2)</f>
        <v>0</v>
      </c>
      <c r="L54" s="225">
        <v>15</v>
      </c>
      <c r="M54" s="225">
        <f>G54*(1+L54/100)</f>
        <v>0</v>
      </c>
      <c r="N54" s="225">
        <v>5.0000000000000002E-5</v>
      </c>
      <c r="O54" s="225">
        <f>ROUND(E54*N54,2)</f>
        <v>0</v>
      </c>
      <c r="P54" s="225">
        <v>0</v>
      </c>
      <c r="Q54" s="225">
        <f>ROUND(E54*P54,2)</f>
        <v>0</v>
      </c>
      <c r="R54" s="225" t="s">
        <v>166</v>
      </c>
      <c r="S54" s="225" t="s">
        <v>156</v>
      </c>
      <c r="T54" s="225" t="s">
        <v>132</v>
      </c>
      <c r="U54" s="225">
        <v>0</v>
      </c>
      <c r="V54" s="225">
        <f>ROUND(E54*U54,2)</f>
        <v>0</v>
      </c>
      <c r="W54" s="225"/>
      <c r="X54" s="225" t="s">
        <v>167</v>
      </c>
      <c r="Y54" s="206"/>
      <c r="Z54" s="206"/>
      <c r="AA54" s="206"/>
      <c r="AB54" s="206"/>
      <c r="AC54" s="206"/>
      <c r="AD54" s="206"/>
      <c r="AE54" s="206"/>
      <c r="AF54" s="206"/>
      <c r="AG54" s="206" t="s">
        <v>168</v>
      </c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40">
        <v>26</v>
      </c>
      <c r="B55" s="241" t="s">
        <v>585</v>
      </c>
      <c r="C55" s="248" t="s">
        <v>586</v>
      </c>
      <c r="D55" s="242" t="s">
        <v>155</v>
      </c>
      <c r="E55" s="243">
        <v>4</v>
      </c>
      <c r="F55" s="244"/>
      <c r="G55" s="245">
        <f>ROUND(E55*F55,2)</f>
        <v>0</v>
      </c>
      <c r="H55" s="226">
        <v>14</v>
      </c>
      <c r="I55" s="225">
        <f>ROUND(E55*H55,2)</f>
        <v>56</v>
      </c>
      <c r="J55" s="226">
        <v>0</v>
      </c>
      <c r="K55" s="225">
        <f>ROUND(E55*J55,2)</f>
        <v>0</v>
      </c>
      <c r="L55" s="225">
        <v>15</v>
      </c>
      <c r="M55" s="225">
        <f>G55*(1+L55/100)</f>
        <v>0</v>
      </c>
      <c r="N55" s="225">
        <v>4.0000000000000003E-5</v>
      </c>
      <c r="O55" s="225">
        <f>ROUND(E55*N55,2)</f>
        <v>0</v>
      </c>
      <c r="P55" s="225">
        <v>0</v>
      </c>
      <c r="Q55" s="225">
        <f>ROUND(E55*P55,2)</f>
        <v>0</v>
      </c>
      <c r="R55" s="225" t="s">
        <v>166</v>
      </c>
      <c r="S55" s="225" t="s">
        <v>156</v>
      </c>
      <c r="T55" s="225" t="s">
        <v>132</v>
      </c>
      <c r="U55" s="225">
        <v>0</v>
      </c>
      <c r="V55" s="225">
        <f>ROUND(E55*U55,2)</f>
        <v>0</v>
      </c>
      <c r="W55" s="225"/>
      <c r="X55" s="225" t="s">
        <v>167</v>
      </c>
      <c r="Y55" s="206"/>
      <c r="Z55" s="206"/>
      <c r="AA55" s="206"/>
      <c r="AB55" s="206"/>
      <c r="AC55" s="206"/>
      <c r="AD55" s="206"/>
      <c r="AE55" s="206"/>
      <c r="AF55" s="206"/>
      <c r="AG55" s="206" t="s">
        <v>168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40">
        <v>27</v>
      </c>
      <c r="B56" s="241" t="s">
        <v>638</v>
      </c>
      <c r="C56" s="248" t="s">
        <v>639</v>
      </c>
      <c r="D56" s="242" t="s">
        <v>219</v>
      </c>
      <c r="E56" s="243">
        <v>12</v>
      </c>
      <c r="F56" s="244"/>
      <c r="G56" s="245">
        <f>ROUND(E56*F56,2)</f>
        <v>0</v>
      </c>
      <c r="H56" s="226">
        <v>31.2</v>
      </c>
      <c r="I56" s="225">
        <f>ROUND(E56*H56,2)</f>
        <v>374.4</v>
      </c>
      <c r="J56" s="226">
        <v>0</v>
      </c>
      <c r="K56" s="225">
        <f>ROUND(E56*J56,2)</f>
        <v>0</v>
      </c>
      <c r="L56" s="225">
        <v>15</v>
      </c>
      <c r="M56" s="225">
        <f>G56*(1+L56/100)</f>
        <v>0</v>
      </c>
      <c r="N56" s="225">
        <v>1.4999999999999999E-4</v>
      </c>
      <c r="O56" s="225">
        <f>ROUND(E56*N56,2)</f>
        <v>0</v>
      </c>
      <c r="P56" s="225">
        <v>0</v>
      </c>
      <c r="Q56" s="225">
        <f>ROUND(E56*P56,2)</f>
        <v>0</v>
      </c>
      <c r="R56" s="225" t="s">
        <v>166</v>
      </c>
      <c r="S56" s="225" t="s">
        <v>156</v>
      </c>
      <c r="T56" s="225" t="s">
        <v>156</v>
      </c>
      <c r="U56" s="225">
        <v>0</v>
      </c>
      <c r="V56" s="225">
        <f>ROUND(E56*U56,2)</f>
        <v>0</v>
      </c>
      <c r="W56" s="225"/>
      <c r="X56" s="225" t="s">
        <v>167</v>
      </c>
      <c r="Y56" s="206"/>
      <c r="Z56" s="206"/>
      <c r="AA56" s="206"/>
      <c r="AB56" s="206"/>
      <c r="AC56" s="206"/>
      <c r="AD56" s="206"/>
      <c r="AE56" s="206"/>
      <c r="AF56" s="206"/>
      <c r="AG56" s="206" t="s">
        <v>168</v>
      </c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x14ac:dyDescent="0.25">
      <c r="A57" s="228" t="s">
        <v>126</v>
      </c>
      <c r="B57" s="229" t="s">
        <v>96</v>
      </c>
      <c r="C57" s="247" t="s">
        <v>97</v>
      </c>
      <c r="D57" s="230"/>
      <c r="E57" s="231"/>
      <c r="F57" s="232"/>
      <c r="G57" s="233">
        <f>SUMIF(AG58:AG64,"&lt;&gt;NOR",G58:G64)</f>
        <v>0</v>
      </c>
      <c r="H57" s="227"/>
      <c r="I57" s="227">
        <f>SUM(I58:I64)</f>
        <v>0</v>
      </c>
      <c r="J57" s="227"/>
      <c r="K57" s="227">
        <f>SUM(K58:K64)</f>
        <v>705.28</v>
      </c>
      <c r="L57" s="227"/>
      <c r="M57" s="227">
        <f>SUM(M58:M64)</f>
        <v>0</v>
      </c>
      <c r="N57" s="227"/>
      <c r="O57" s="227">
        <f>SUM(O58:O64)</f>
        <v>0</v>
      </c>
      <c r="P57" s="227"/>
      <c r="Q57" s="227">
        <f>SUM(Q58:Q64)</f>
        <v>0</v>
      </c>
      <c r="R57" s="227"/>
      <c r="S57" s="227"/>
      <c r="T57" s="227"/>
      <c r="U57" s="227"/>
      <c r="V57" s="227">
        <f>SUM(V58:V64)</f>
        <v>0.99</v>
      </c>
      <c r="W57" s="227"/>
      <c r="X57" s="227"/>
      <c r="AG57" t="s">
        <v>127</v>
      </c>
    </row>
    <row r="58" spans="1:60" outlineLevel="1" x14ac:dyDescent="0.25">
      <c r="A58" s="240">
        <v>28</v>
      </c>
      <c r="B58" s="241" t="s">
        <v>605</v>
      </c>
      <c r="C58" s="248" t="s">
        <v>606</v>
      </c>
      <c r="D58" s="242" t="s">
        <v>248</v>
      </c>
      <c r="E58" s="243">
        <v>0.24568000000000001</v>
      </c>
      <c r="F58" s="244"/>
      <c r="G58" s="245">
        <f>ROUND(E58*F58,2)</f>
        <v>0</v>
      </c>
      <c r="H58" s="226">
        <v>0</v>
      </c>
      <c r="I58" s="225">
        <f>ROUND(E58*H58,2)</f>
        <v>0</v>
      </c>
      <c r="J58" s="226">
        <v>168.5</v>
      </c>
      <c r="K58" s="225">
        <f>ROUND(E58*J58,2)</f>
        <v>41.4</v>
      </c>
      <c r="L58" s="225">
        <v>15</v>
      </c>
      <c r="M58" s="225">
        <f>G58*(1+L58/100)</f>
        <v>0</v>
      </c>
      <c r="N58" s="225">
        <v>0</v>
      </c>
      <c r="O58" s="225">
        <f>ROUND(E58*N58,2)</f>
        <v>0</v>
      </c>
      <c r="P58" s="225">
        <v>0</v>
      </c>
      <c r="Q58" s="225">
        <f>ROUND(E58*P58,2)</f>
        <v>0</v>
      </c>
      <c r="R58" s="225"/>
      <c r="S58" s="225" t="s">
        <v>156</v>
      </c>
      <c r="T58" s="225" t="s">
        <v>156</v>
      </c>
      <c r="U58" s="225">
        <v>0.27700000000000002</v>
      </c>
      <c r="V58" s="225">
        <f>ROUND(E58*U58,2)</f>
        <v>7.0000000000000007E-2</v>
      </c>
      <c r="W58" s="225"/>
      <c r="X58" s="225" t="s">
        <v>607</v>
      </c>
      <c r="Y58" s="206"/>
      <c r="Z58" s="206"/>
      <c r="AA58" s="206"/>
      <c r="AB58" s="206"/>
      <c r="AC58" s="206"/>
      <c r="AD58" s="206"/>
      <c r="AE58" s="206"/>
      <c r="AF58" s="206"/>
      <c r="AG58" s="206" t="s">
        <v>608</v>
      </c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40">
        <v>29</v>
      </c>
      <c r="B59" s="241" t="s">
        <v>609</v>
      </c>
      <c r="C59" s="248" t="s">
        <v>610</v>
      </c>
      <c r="D59" s="242" t="s">
        <v>248</v>
      </c>
      <c r="E59" s="243">
        <v>0.24568000000000001</v>
      </c>
      <c r="F59" s="244"/>
      <c r="G59" s="245">
        <f>ROUND(E59*F59,2)</f>
        <v>0</v>
      </c>
      <c r="H59" s="226">
        <v>0</v>
      </c>
      <c r="I59" s="225">
        <f>ROUND(E59*H59,2)</f>
        <v>0</v>
      </c>
      <c r="J59" s="226">
        <v>706</v>
      </c>
      <c r="K59" s="225">
        <f>ROUND(E59*J59,2)</f>
        <v>173.45</v>
      </c>
      <c r="L59" s="225">
        <v>15</v>
      </c>
      <c r="M59" s="225">
        <f>G59*(1+L59/100)</f>
        <v>0</v>
      </c>
      <c r="N59" s="225">
        <v>0</v>
      </c>
      <c r="O59" s="225">
        <f>ROUND(E59*N59,2)</f>
        <v>0</v>
      </c>
      <c r="P59" s="225">
        <v>0</v>
      </c>
      <c r="Q59" s="225">
        <f>ROUND(E59*P59,2)</f>
        <v>0</v>
      </c>
      <c r="R59" s="225"/>
      <c r="S59" s="225" t="s">
        <v>156</v>
      </c>
      <c r="T59" s="225" t="s">
        <v>156</v>
      </c>
      <c r="U59" s="225">
        <v>2.0089999999999999</v>
      </c>
      <c r="V59" s="225">
        <f>ROUND(E59*U59,2)</f>
        <v>0.49</v>
      </c>
      <c r="W59" s="225"/>
      <c r="X59" s="225" t="s">
        <v>607</v>
      </c>
      <c r="Y59" s="206"/>
      <c r="Z59" s="206"/>
      <c r="AA59" s="206"/>
      <c r="AB59" s="206"/>
      <c r="AC59" s="206"/>
      <c r="AD59" s="206"/>
      <c r="AE59" s="206"/>
      <c r="AF59" s="206"/>
      <c r="AG59" s="206" t="s">
        <v>608</v>
      </c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40">
        <v>30</v>
      </c>
      <c r="B60" s="241" t="s">
        <v>613</v>
      </c>
      <c r="C60" s="248" t="s">
        <v>614</v>
      </c>
      <c r="D60" s="242" t="s">
        <v>248</v>
      </c>
      <c r="E60" s="243">
        <v>0.24568000000000001</v>
      </c>
      <c r="F60" s="244"/>
      <c r="G60" s="245">
        <f>ROUND(E60*F60,2)</f>
        <v>0</v>
      </c>
      <c r="H60" s="226">
        <v>0</v>
      </c>
      <c r="I60" s="225">
        <f>ROUND(E60*H60,2)</f>
        <v>0</v>
      </c>
      <c r="J60" s="226">
        <v>234.5</v>
      </c>
      <c r="K60" s="225">
        <f>ROUND(E60*J60,2)</f>
        <v>57.61</v>
      </c>
      <c r="L60" s="225">
        <v>15</v>
      </c>
      <c r="M60" s="225">
        <f>G60*(1+L60/100)</f>
        <v>0</v>
      </c>
      <c r="N60" s="225">
        <v>0</v>
      </c>
      <c r="O60" s="225">
        <f>ROUND(E60*N60,2)</f>
        <v>0</v>
      </c>
      <c r="P60" s="225">
        <v>0</v>
      </c>
      <c r="Q60" s="225">
        <f>ROUND(E60*P60,2)</f>
        <v>0</v>
      </c>
      <c r="R60" s="225"/>
      <c r="S60" s="225" t="s">
        <v>156</v>
      </c>
      <c r="T60" s="225" t="s">
        <v>156</v>
      </c>
      <c r="U60" s="225">
        <v>0.49</v>
      </c>
      <c r="V60" s="225">
        <f>ROUND(E60*U60,2)</f>
        <v>0.12</v>
      </c>
      <c r="W60" s="225"/>
      <c r="X60" s="225" t="s">
        <v>607</v>
      </c>
      <c r="Y60" s="206"/>
      <c r="Z60" s="206"/>
      <c r="AA60" s="206"/>
      <c r="AB60" s="206"/>
      <c r="AC60" s="206"/>
      <c r="AD60" s="206"/>
      <c r="AE60" s="206"/>
      <c r="AF60" s="206"/>
      <c r="AG60" s="206" t="s">
        <v>608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40">
        <v>31</v>
      </c>
      <c r="B61" s="241" t="s">
        <v>615</v>
      </c>
      <c r="C61" s="248" t="s">
        <v>616</v>
      </c>
      <c r="D61" s="242" t="s">
        <v>248</v>
      </c>
      <c r="E61" s="243">
        <v>4.9135999999999997</v>
      </c>
      <c r="F61" s="244"/>
      <c r="G61" s="245">
        <f>ROUND(E61*F61,2)</f>
        <v>0</v>
      </c>
      <c r="H61" s="226">
        <v>0</v>
      </c>
      <c r="I61" s="225">
        <f>ROUND(E61*H61,2)</f>
        <v>0</v>
      </c>
      <c r="J61" s="226">
        <v>16</v>
      </c>
      <c r="K61" s="225">
        <f>ROUND(E61*J61,2)</f>
        <v>78.62</v>
      </c>
      <c r="L61" s="225">
        <v>15</v>
      </c>
      <c r="M61" s="225">
        <f>G61*(1+L61/100)</f>
        <v>0</v>
      </c>
      <c r="N61" s="225">
        <v>0</v>
      </c>
      <c r="O61" s="225">
        <f>ROUND(E61*N61,2)</f>
        <v>0</v>
      </c>
      <c r="P61" s="225">
        <v>0</v>
      </c>
      <c r="Q61" s="225">
        <f>ROUND(E61*P61,2)</f>
        <v>0</v>
      </c>
      <c r="R61" s="225"/>
      <c r="S61" s="225" t="s">
        <v>156</v>
      </c>
      <c r="T61" s="225" t="s">
        <v>156</v>
      </c>
      <c r="U61" s="225">
        <v>0</v>
      </c>
      <c r="V61" s="225">
        <f>ROUND(E61*U61,2)</f>
        <v>0</v>
      </c>
      <c r="W61" s="225"/>
      <c r="X61" s="225" t="s">
        <v>607</v>
      </c>
      <c r="Y61" s="206"/>
      <c r="Z61" s="206"/>
      <c r="AA61" s="206"/>
      <c r="AB61" s="206"/>
      <c r="AC61" s="206"/>
      <c r="AD61" s="206"/>
      <c r="AE61" s="206"/>
      <c r="AF61" s="206"/>
      <c r="AG61" s="206" t="s">
        <v>608</v>
      </c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40">
        <v>32</v>
      </c>
      <c r="B62" s="241" t="s">
        <v>617</v>
      </c>
      <c r="C62" s="248" t="s">
        <v>618</v>
      </c>
      <c r="D62" s="242" t="s">
        <v>248</v>
      </c>
      <c r="E62" s="243">
        <v>0.24568000000000001</v>
      </c>
      <c r="F62" s="244"/>
      <c r="G62" s="245">
        <f>ROUND(E62*F62,2)</f>
        <v>0</v>
      </c>
      <c r="H62" s="226">
        <v>0</v>
      </c>
      <c r="I62" s="225">
        <f>ROUND(E62*H62,2)</f>
        <v>0</v>
      </c>
      <c r="J62" s="226">
        <v>331</v>
      </c>
      <c r="K62" s="225">
        <f>ROUND(E62*J62,2)</f>
        <v>81.319999999999993</v>
      </c>
      <c r="L62" s="225">
        <v>15</v>
      </c>
      <c r="M62" s="225">
        <f>G62*(1+L62/100)</f>
        <v>0</v>
      </c>
      <c r="N62" s="225">
        <v>0</v>
      </c>
      <c r="O62" s="225">
        <f>ROUND(E62*N62,2)</f>
        <v>0</v>
      </c>
      <c r="P62" s="225">
        <v>0</v>
      </c>
      <c r="Q62" s="225">
        <f>ROUND(E62*P62,2)</f>
        <v>0</v>
      </c>
      <c r="R62" s="225"/>
      <c r="S62" s="225" t="s">
        <v>156</v>
      </c>
      <c r="T62" s="225" t="s">
        <v>156</v>
      </c>
      <c r="U62" s="225">
        <v>0.94199999999999995</v>
      </c>
      <c r="V62" s="225">
        <f>ROUND(E62*U62,2)</f>
        <v>0.23</v>
      </c>
      <c r="W62" s="225"/>
      <c r="X62" s="225" t="s">
        <v>607</v>
      </c>
      <c r="Y62" s="206"/>
      <c r="Z62" s="206"/>
      <c r="AA62" s="206"/>
      <c r="AB62" s="206"/>
      <c r="AC62" s="206"/>
      <c r="AD62" s="206"/>
      <c r="AE62" s="206"/>
      <c r="AF62" s="206"/>
      <c r="AG62" s="206" t="s">
        <v>608</v>
      </c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40">
        <v>33</v>
      </c>
      <c r="B63" s="241" t="s">
        <v>619</v>
      </c>
      <c r="C63" s="248" t="s">
        <v>620</v>
      </c>
      <c r="D63" s="242" t="s">
        <v>248</v>
      </c>
      <c r="E63" s="243">
        <v>0.73704000000000003</v>
      </c>
      <c r="F63" s="244"/>
      <c r="G63" s="245">
        <f>ROUND(E63*F63,2)</f>
        <v>0</v>
      </c>
      <c r="H63" s="226">
        <v>0</v>
      </c>
      <c r="I63" s="225">
        <f>ROUND(E63*H63,2)</f>
        <v>0</v>
      </c>
      <c r="J63" s="226">
        <v>36.9</v>
      </c>
      <c r="K63" s="225">
        <f>ROUND(E63*J63,2)</f>
        <v>27.2</v>
      </c>
      <c r="L63" s="225">
        <v>15</v>
      </c>
      <c r="M63" s="225">
        <f>G63*(1+L63/100)</f>
        <v>0</v>
      </c>
      <c r="N63" s="225">
        <v>0</v>
      </c>
      <c r="O63" s="225">
        <f>ROUND(E63*N63,2)</f>
        <v>0</v>
      </c>
      <c r="P63" s="225">
        <v>0</v>
      </c>
      <c r="Q63" s="225">
        <f>ROUND(E63*P63,2)</f>
        <v>0</v>
      </c>
      <c r="R63" s="225"/>
      <c r="S63" s="225" t="s">
        <v>156</v>
      </c>
      <c r="T63" s="225" t="s">
        <v>156</v>
      </c>
      <c r="U63" s="225">
        <v>0.105</v>
      </c>
      <c r="V63" s="225">
        <f>ROUND(E63*U63,2)</f>
        <v>0.08</v>
      </c>
      <c r="W63" s="225"/>
      <c r="X63" s="225" t="s">
        <v>607</v>
      </c>
      <c r="Y63" s="206"/>
      <c r="Z63" s="206"/>
      <c r="AA63" s="206"/>
      <c r="AB63" s="206"/>
      <c r="AC63" s="206"/>
      <c r="AD63" s="206"/>
      <c r="AE63" s="206"/>
      <c r="AF63" s="206"/>
      <c r="AG63" s="206" t="s">
        <v>608</v>
      </c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34">
        <v>34</v>
      </c>
      <c r="B64" s="235" t="s">
        <v>621</v>
      </c>
      <c r="C64" s="249" t="s">
        <v>622</v>
      </c>
      <c r="D64" s="236" t="s">
        <v>248</v>
      </c>
      <c r="E64" s="237">
        <v>0.24568000000000001</v>
      </c>
      <c r="F64" s="238"/>
      <c r="G64" s="239">
        <f>ROUND(E64*F64,2)</f>
        <v>0</v>
      </c>
      <c r="H64" s="226">
        <v>0</v>
      </c>
      <c r="I64" s="225">
        <f>ROUND(E64*H64,2)</f>
        <v>0</v>
      </c>
      <c r="J64" s="226">
        <v>1000</v>
      </c>
      <c r="K64" s="225">
        <f>ROUND(E64*J64,2)</f>
        <v>245.68</v>
      </c>
      <c r="L64" s="225">
        <v>15</v>
      </c>
      <c r="M64" s="225">
        <f>G64*(1+L64/100)</f>
        <v>0</v>
      </c>
      <c r="N64" s="225">
        <v>0</v>
      </c>
      <c r="O64" s="225">
        <f>ROUND(E64*N64,2)</f>
        <v>0</v>
      </c>
      <c r="P64" s="225">
        <v>0</v>
      </c>
      <c r="Q64" s="225">
        <f>ROUND(E64*P64,2)</f>
        <v>0</v>
      </c>
      <c r="R64" s="225"/>
      <c r="S64" s="225" t="s">
        <v>623</v>
      </c>
      <c r="T64" s="225" t="s">
        <v>132</v>
      </c>
      <c r="U64" s="225">
        <v>0</v>
      </c>
      <c r="V64" s="225">
        <f>ROUND(E64*U64,2)</f>
        <v>0</v>
      </c>
      <c r="W64" s="225"/>
      <c r="X64" s="225" t="s">
        <v>607</v>
      </c>
      <c r="Y64" s="206"/>
      <c r="Z64" s="206"/>
      <c r="AA64" s="206"/>
      <c r="AB64" s="206"/>
      <c r="AC64" s="206"/>
      <c r="AD64" s="206"/>
      <c r="AE64" s="206"/>
      <c r="AF64" s="206"/>
      <c r="AG64" s="206" t="s">
        <v>608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33" x14ac:dyDescent="0.25">
      <c r="A65" s="3"/>
      <c r="B65" s="4"/>
      <c r="C65" s="250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v>15</v>
      </c>
      <c r="AF65">
        <v>21</v>
      </c>
      <c r="AG65" t="s">
        <v>113</v>
      </c>
    </row>
    <row r="66" spans="1:33" x14ac:dyDescent="0.25">
      <c r="A66" s="209"/>
      <c r="B66" s="210" t="s">
        <v>31</v>
      </c>
      <c r="C66" s="251"/>
      <c r="D66" s="211"/>
      <c r="E66" s="212"/>
      <c r="F66" s="212"/>
      <c r="G66" s="246">
        <f>G8+G17+G39+G57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f>SUMIF(L7:L64,AE65,G7:G64)</f>
        <v>0</v>
      </c>
      <c r="AF66">
        <f>SUMIF(L7:L64,AF65,G7:G64)</f>
        <v>0</v>
      </c>
      <c r="AG66" t="s">
        <v>149</v>
      </c>
    </row>
    <row r="67" spans="1:33" x14ac:dyDescent="0.25">
      <c r="A67" s="3"/>
      <c r="B67" s="4"/>
      <c r="C67" s="250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5">
      <c r="A68" s="3"/>
      <c r="B68" s="4"/>
      <c r="C68" s="250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5">
      <c r="A69" s="213" t="s">
        <v>150</v>
      </c>
      <c r="B69" s="213"/>
      <c r="C69" s="252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5">
      <c r="A70" s="214"/>
      <c r="B70" s="215"/>
      <c r="C70" s="253"/>
      <c r="D70" s="215"/>
      <c r="E70" s="215"/>
      <c r="F70" s="215"/>
      <c r="G70" s="21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G70" t="s">
        <v>151</v>
      </c>
    </row>
    <row r="71" spans="1:33" x14ac:dyDescent="0.25">
      <c r="A71" s="217"/>
      <c r="B71" s="218"/>
      <c r="C71" s="254"/>
      <c r="D71" s="218"/>
      <c r="E71" s="218"/>
      <c r="F71" s="218"/>
      <c r="G71" s="219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5">
      <c r="A72" s="217"/>
      <c r="B72" s="218"/>
      <c r="C72" s="254"/>
      <c r="D72" s="218"/>
      <c r="E72" s="218"/>
      <c r="F72" s="218"/>
      <c r="G72" s="219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5">
      <c r="A73" s="217"/>
      <c r="B73" s="218"/>
      <c r="C73" s="254"/>
      <c r="D73" s="218"/>
      <c r="E73" s="218"/>
      <c r="F73" s="218"/>
      <c r="G73" s="219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33" x14ac:dyDescent="0.25">
      <c r="A74" s="220"/>
      <c r="B74" s="221"/>
      <c r="C74" s="255"/>
      <c r="D74" s="221"/>
      <c r="E74" s="221"/>
      <c r="F74" s="221"/>
      <c r="G74" s="22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33" x14ac:dyDescent="0.25">
      <c r="A75" s="3"/>
      <c r="B75" s="4"/>
      <c r="C75" s="250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33" x14ac:dyDescent="0.25">
      <c r="C76" s="256"/>
      <c r="D76" s="10"/>
      <c r="AG76" t="s">
        <v>152</v>
      </c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69:C69"/>
    <mergeCell ref="A70:G7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569EB-E632-4CC5-832F-F57BD06C4BB5}">
  <sheetPr>
    <outlinePr summaryBelow="0"/>
  </sheetPr>
  <dimension ref="A1:BH5000"/>
  <sheetViews>
    <sheetView workbookViewId="0">
      <pane ySplit="7" topLeftCell="A8" activePane="bottomLeft" state="frozen"/>
      <selection pane="bottomLeft" activeCell="AA58" sqref="AA58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101</v>
      </c>
    </row>
    <row r="2" spans="1:60" ht="25.05" customHeight="1" x14ac:dyDescent="0.25">
      <c r="A2" s="192" t="s">
        <v>8</v>
      </c>
      <c r="B2" s="49"/>
      <c r="C2" s="195" t="s">
        <v>652</v>
      </c>
      <c r="D2" s="193"/>
      <c r="E2" s="193"/>
      <c r="F2" s="193"/>
      <c r="G2" s="194"/>
      <c r="AG2" t="s">
        <v>102</v>
      </c>
    </row>
    <row r="3" spans="1:60" ht="25.05" customHeight="1" x14ac:dyDescent="0.25">
      <c r="A3" s="192" t="s">
        <v>9</v>
      </c>
      <c r="B3" s="49"/>
      <c r="C3" s="195"/>
      <c r="D3" s="193"/>
      <c r="E3" s="193"/>
      <c r="F3" s="193"/>
      <c r="G3" s="194"/>
      <c r="AC3" s="171" t="s">
        <v>102</v>
      </c>
      <c r="AG3" t="s">
        <v>103</v>
      </c>
    </row>
    <row r="4" spans="1:60" ht="25.05" customHeight="1" x14ac:dyDescent="0.25">
      <c r="A4" s="196" t="s">
        <v>10</v>
      </c>
      <c r="B4" s="197"/>
      <c r="C4" s="198" t="s">
        <v>50</v>
      </c>
      <c r="D4" s="199"/>
      <c r="E4" s="199"/>
      <c r="F4" s="199"/>
      <c r="G4" s="200"/>
      <c r="AG4" t="s">
        <v>104</v>
      </c>
    </row>
    <row r="5" spans="1:60" x14ac:dyDescent="0.25">
      <c r="D5" s="10"/>
    </row>
    <row r="6" spans="1:60" ht="39.6" x14ac:dyDescent="0.25">
      <c r="A6" s="202" t="s">
        <v>105</v>
      </c>
      <c r="B6" s="204" t="s">
        <v>106</v>
      </c>
      <c r="C6" s="204" t="s">
        <v>107</v>
      </c>
      <c r="D6" s="203" t="s">
        <v>108</v>
      </c>
      <c r="E6" s="202" t="s">
        <v>109</v>
      </c>
      <c r="F6" s="201" t="s">
        <v>110</v>
      </c>
      <c r="G6" s="202" t="s">
        <v>31</v>
      </c>
      <c r="H6" s="205" t="s">
        <v>32</v>
      </c>
      <c r="I6" s="205" t="s">
        <v>111</v>
      </c>
      <c r="J6" s="205" t="s">
        <v>33</v>
      </c>
      <c r="K6" s="205" t="s">
        <v>112</v>
      </c>
      <c r="L6" s="205" t="s">
        <v>113</v>
      </c>
      <c r="M6" s="205" t="s">
        <v>114</v>
      </c>
      <c r="N6" s="205" t="s">
        <v>115</v>
      </c>
      <c r="O6" s="205" t="s">
        <v>116</v>
      </c>
      <c r="P6" s="205" t="s">
        <v>117</v>
      </c>
      <c r="Q6" s="205" t="s">
        <v>118</v>
      </c>
      <c r="R6" s="205" t="s">
        <v>119</v>
      </c>
      <c r="S6" s="205" t="s">
        <v>120</v>
      </c>
      <c r="T6" s="205" t="s">
        <v>121</v>
      </c>
      <c r="U6" s="205" t="s">
        <v>122</v>
      </c>
      <c r="V6" s="205" t="s">
        <v>123</v>
      </c>
      <c r="W6" s="205" t="s">
        <v>124</v>
      </c>
      <c r="X6" s="205" t="s">
        <v>125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28" t="s">
        <v>126</v>
      </c>
      <c r="B8" s="229" t="s">
        <v>76</v>
      </c>
      <c r="C8" s="247" t="s">
        <v>77</v>
      </c>
      <c r="D8" s="230"/>
      <c r="E8" s="231"/>
      <c r="F8" s="232"/>
      <c r="G8" s="233">
        <f>SUMIF(AG9:AG16,"&lt;&gt;NOR",G9:G16)</f>
        <v>0</v>
      </c>
      <c r="H8" s="227"/>
      <c r="I8" s="227">
        <f>SUM(I9:I16)</f>
        <v>2769.05</v>
      </c>
      <c r="J8" s="227"/>
      <c r="K8" s="227">
        <f>SUM(K9:K16)</f>
        <v>2572.6299999999997</v>
      </c>
      <c r="L8" s="227"/>
      <c r="M8" s="227">
        <f>SUM(M9:M16)</f>
        <v>0</v>
      </c>
      <c r="N8" s="227"/>
      <c r="O8" s="227">
        <f>SUM(O9:O16)</f>
        <v>0</v>
      </c>
      <c r="P8" s="227"/>
      <c r="Q8" s="227">
        <f>SUM(Q9:Q16)</f>
        <v>7.0000000000000007E-2</v>
      </c>
      <c r="R8" s="227"/>
      <c r="S8" s="227"/>
      <c r="T8" s="227"/>
      <c r="U8" s="227"/>
      <c r="V8" s="227">
        <f>SUM(V9:V16)</f>
        <v>2.59</v>
      </c>
      <c r="W8" s="227"/>
      <c r="X8" s="227"/>
      <c r="AG8" t="s">
        <v>127</v>
      </c>
    </row>
    <row r="9" spans="1:60" outlineLevel="1" x14ac:dyDescent="0.25">
      <c r="A9" s="240">
        <v>1</v>
      </c>
      <c r="B9" s="241" t="s">
        <v>320</v>
      </c>
      <c r="C9" s="248" t="s">
        <v>624</v>
      </c>
      <c r="D9" s="242" t="s">
        <v>309</v>
      </c>
      <c r="E9" s="243">
        <v>1</v>
      </c>
      <c r="F9" s="244"/>
      <c r="G9" s="245">
        <f>ROUND(E9*F9,2)</f>
        <v>0</v>
      </c>
      <c r="H9" s="226">
        <v>0</v>
      </c>
      <c r="I9" s="225">
        <f>ROUND(E9*H9,2)</f>
        <v>0</v>
      </c>
      <c r="J9" s="226">
        <v>136.30000000000001</v>
      </c>
      <c r="K9" s="225">
        <f>ROUND(E9*J9,2)</f>
        <v>136.30000000000001</v>
      </c>
      <c r="L9" s="225">
        <v>15</v>
      </c>
      <c r="M9" s="225">
        <f>G9*(1+L9/100)</f>
        <v>0</v>
      </c>
      <c r="N9" s="225">
        <v>0</v>
      </c>
      <c r="O9" s="225">
        <f>ROUND(E9*N9,2)</f>
        <v>0</v>
      </c>
      <c r="P9" s="225">
        <v>6.7000000000000004E-2</v>
      </c>
      <c r="Q9" s="225">
        <f>ROUND(E9*P9,2)</f>
        <v>7.0000000000000007E-2</v>
      </c>
      <c r="R9" s="225"/>
      <c r="S9" s="225" t="s">
        <v>156</v>
      </c>
      <c r="T9" s="225" t="s">
        <v>132</v>
      </c>
      <c r="U9" s="225">
        <v>0.31</v>
      </c>
      <c r="V9" s="225">
        <f>ROUND(E9*U9,2)</f>
        <v>0.31</v>
      </c>
      <c r="W9" s="225"/>
      <c r="X9" s="225" t="s">
        <v>157</v>
      </c>
      <c r="Y9" s="206"/>
      <c r="Z9" s="206"/>
      <c r="AA9" s="206"/>
      <c r="AB9" s="206"/>
      <c r="AC9" s="206"/>
      <c r="AD9" s="206"/>
      <c r="AE9" s="206"/>
      <c r="AF9" s="206"/>
      <c r="AG9" s="206" t="s">
        <v>158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40">
        <v>2</v>
      </c>
      <c r="B10" s="241" t="s">
        <v>322</v>
      </c>
      <c r="C10" s="248" t="s">
        <v>323</v>
      </c>
      <c r="D10" s="242" t="s">
        <v>309</v>
      </c>
      <c r="E10" s="243">
        <v>2</v>
      </c>
      <c r="F10" s="244"/>
      <c r="G10" s="245">
        <f>ROUND(E10*F10,2)</f>
        <v>0</v>
      </c>
      <c r="H10" s="226">
        <v>141.22</v>
      </c>
      <c r="I10" s="225">
        <f>ROUND(E10*H10,2)</f>
        <v>282.44</v>
      </c>
      <c r="J10" s="226">
        <v>128.68</v>
      </c>
      <c r="K10" s="225">
        <f>ROUND(E10*J10,2)</f>
        <v>257.36</v>
      </c>
      <c r="L10" s="225">
        <v>15</v>
      </c>
      <c r="M10" s="225">
        <f>G10*(1+L10/100)</f>
        <v>0</v>
      </c>
      <c r="N10" s="225">
        <v>1.7000000000000001E-4</v>
      </c>
      <c r="O10" s="225">
        <f>ROUND(E10*N10,2)</f>
        <v>0</v>
      </c>
      <c r="P10" s="225">
        <v>0</v>
      </c>
      <c r="Q10" s="225">
        <f>ROUND(E10*P10,2)</f>
        <v>0</v>
      </c>
      <c r="R10" s="225"/>
      <c r="S10" s="225" t="s">
        <v>156</v>
      </c>
      <c r="T10" s="225" t="s">
        <v>132</v>
      </c>
      <c r="U10" s="225">
        <v>0.22700000000000001</v>
      </c>
      <c r="V10" s="225">
        <f>ROUND(E10*U10,2)</f>
        <v>0.45</v>
      </c>
      <c r="W10" s="225"/>
      <c r="X10" s="225" t="s">
        <v>157</v>
      </c>
      <c r="Y10" s="206"/>
      <c r="Z10" s="206"/>
      <c r="AA10" s="206"/>
      <c r="AB10" s="206"/>
      <c r="AC10" s="206"/>
      <c r="AD10" s="206"/>
      <c r="AE10" s="206"/>
      <c r="AF10" s="206"/>
      <c r="AG10" s="206" t="s">
        <v>158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0">
        <v>3</v>
      </c>
      <c r="B11" s="241" t="s">
        <v>326</v>
      </c>
      <c r="C11" s="248" t="s">
        <v>625</v>
      </c>
      <c r="D11" s="242" t="s">
        <v>155</v>
      </c>
      <c r="E11" s="243">
        <v>1</v>
      </c>
      <c r="F11" s="244"/>
      <c r="G11" s="245">
        <f>ROUND(E11*F11,2)</f>
        <v>0</v>
      </c>
      <c r="H11" s="226">
        <v>1982.17</v>
      </c>
      <c r="I11" s="225">
        <f>ROUND(E11*H11,2)</f>
        <v>1982.17</v>
      </c>
      <c r="J11" s="226">
        <v>262.02999999999997</v>
      </c>
      <c r="K11" s="225">
        <f>ROUND(E11*J11,2)</f>
        <v>262.02999999999997</v>
      </c>
      <c r="L11" s="225">
        <v>15</v>
      </c>
      <c r="M11" s="225">
        <f>G11*(1+L11/100)</f>
        <v>0</v>
      </c>
      <c r="N11" s="225">
        <v>1.64E-3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156</v>
      </c>
      <c r="T11" s="225" t="s">
        <v>132</v>
      </c>
      <c r="U11" s="225">
        <v>0.44500000000000001</v>
      </c>
      <c r="V11" s="225">
        <f>ROUND(E11*U11,2)</f>
        <v>0.45</v>
      </c>
      <c r="W11" s="225"/>
      <c r="X11" s="225" t="s">
        <v>157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158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40">
        <v>4</v>
      </c>
      <c r="B12" s="241" t="s">
        <v>626</v>
      </c>
      <c r="C12" s="248" t="s">
        <v>627</v>
      </c>
      <c r="D12" s="242" t="s">
        <v>155</v>
      </c>
      <c r="E12" s="243">
        <v>1</v>
      </c>
      <c r="F12" s="244"/>
      <c r="G12" s="245">
        <f>ROUND(E12*F12,2)</f>
        <v>0</v>
      </c>
      <c r="H12" s="226">
        <v>112.47</v>
      </c>
      <c r="I12" s="225">
        <f>ROUND(E12*H12,2)</f>
        <v>112.47</v>
      </c>
      <c r="J12" s="226">
        <v>240.03</v>
      </c>
      <c r="K12" s="225">
        <f>ROUND(E12*J12,2)</f>
        <v>240.03</v>
      </c>
      <c r="L12" s="225">
        <v>15</v>
      </c>
      <c r="M12" s="225">
        <f>G12*(1+L12/100)</f>
        <v>0</v>
      </c>
      <c r="N12" s="225">
        <v>1.8000000000000001E-4</v>
      </c>
      <c r="O12" s="225">
        <f>ROUND(E12*N12,2)</f>
        <v>0</v>
      </c>
      <c r="P12" s="225">
        <v>0</v>
      </c>
      <c r="Q12" s="225">
        <f>ROUND(E12*P12,2)</f>
        <v>0</v>
      </c>
      <c r="R12" s="225"/>
      <c r="S12" s="225" t="s">
        <v>156</v>
      </c>
      <c r="T12" s="225" t="s">
        <v>156</v>
      </c>
      <c r="U12" s="225">
        <v>0.47599999999999998</v>
      </c>
      <c r="V12" s="225">
        <f>ROUND(E12*U12,2)</f>
        <v>0.48</v>
      </c>
      <c r="W12" s="225"/>
      <c r="X12" s="225" t="s">
        <v>157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158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40">
        <v>5</v>
      </c>
      <c r="B13" s="241" t="s">
        <v>332</v>
      </c>
      <c r="C13" s="248" t="s">
        <v>333</v>
      </c>
      <c r="D13" s="242" t="s">
        <v>309</v>
      </c>
      <c r="E13" s="243">
        <v>3</v>
      </c>
      <c r="F13" s="244"/>
      <c r="G13" s="245">
        <f>ROUND(E13*F13,2)</f>
        <v>0</v>
      </c>
      <c r="H13" s="226">
        <v>0</v>
      </c>
      <c r="I13" s="225">
        <f>ROUND(E13*H13,2)</f>
        <v>0</v>
      </c>
      <c r="J13" s="226">
        <v>95.3</v>
      </c>
      <c r="K13" s="225">
        <f>ROUND(E13*J13,2)</f>
        <v>285.89999999999998</v>
      </c>
      <c r="L13" s="225">
        <v>15</v>
      </c>
      <c r="M13" s="225">
        <f>G13*(1+L13/100)</f>
        <v>0</v>
      </c>
      <c r="N13" s="225">
        <v>0</v>
      </c>
      <c r="O13" s="225">
        <f>ROUND(E13*N13,2)</f>
        <v>0</v>
      </c>
      <c r="P13" s="225">
        <v>1.56E-3</v>
      </c>
      <c r="Q13" s="225">
        <f>ROUND(E13*P13,2)</f>
        <v>0</v>
      </c>
      <c r="R13" s="225"/>
      <c r="S13" s="225" t="s">
        <v>156</v>
      </c>
      <c r="T13" s="225" t="s">
        <v>132</v>
      </c>
      <c r="U13" s="225">
        <v>0.217</v>
      </c>
      <c r="V13" s="225">
        <f>ROUND(E13*U13,2)</f>
        <v>0.65</v>
      </c>
      <c r="W13" s="225"/>
      <c r="X13" s="225" t="s">
        <v>157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158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40">
        <v>6</v>
      </c>
      <c r="B14" s="241" t="s">
        <v>340</v>
      </c>
      <c r="C14" s="248" t="s">
        <v>341</v>
      </c>
      <c r="D14" s="242" t="s">
        <v>155</v>
      </c>
      <c r="E14" s="243">
        <v>1</v>
      </c>
      <c r="F14" s="244"/>
      <c r="G14" s="245">
        <f>ROUND(E14*F14,2)</f>
        <v>0</v>
      </c>
      <c r="H14" s="226">
        <v>391.97</v>
      </c>
      <c r="I14" s="225">
        <f>ROUND(E14*H14,2)</f>
        <v>391.97</v>
      </c>
      <c r="J14" s="226">
        <v>142.72999999999999</v>
      </c>
      <c r="K14" s="225">
        <f>ROUND(E14*J14,2)</f>
        <v>142.72999999999999</v>
      </c>
      <c r="L14" s="225">
        <v>15</v>
      </c>
      <c r="M14" s="225">
        <f>G14*(1+L14/100)</f>
        <v>0</v>
      </c>
      <c r="N14" s="225">
        <v>2.5999999999999998E-4</v>
      </c>
      <c r="O14" s="225">
        <f>ROUND(E14*N14,2)</f>
        <v>0</v>
      </c>
      <c r="P14" s="225">
        <v>0</v>
      </c>
      <c r="Q14" s="225">
        <f>ROUND(E14*P14,2)</f>
        <v>0</v>
      </c>
      <c r="R14" s="225"/>
      <c r="S14" s="225" t="s">
        <v>156</v>
      </c>
      <c r="T14" s="225" t="s">
        <v>132</v>
      </c>
      <c r="U14" s="225">
        <v>0.246</v>
      </c>
      <c r="V14" s="225">
        <f>ROUND(E14*U14,2)</f>
        <v>0.25</v>
      </c>
      <c r="W14" s="225"/>
      <c r="X14" s="225" t="s">
        <v>157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158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40">
        <v>7</v>
      </c>
      <c r="B15" s="241" t="s">
        <v>367</v>
      </c>
      <c r="C15" s="248" t="s">
        <v>628</v>
      </c>
      <c r="D15" s="242" t="s">
        <v>155</v>
      </c>
      <c r="E15" s="243">
        <v>1</v>
      </c>
      <c r="F15" s="244"/>
      <c r="G15" s="245">
        <f>ROUND(E15*F15,2)</f>
        <v>0</v>
      </c>
      <c r="H15" s="226">
        <v>0</v>
      </c>
      <c r="I15" s="225">
        <f>ROUND(E15*H15,2)</f>
        <v>0</v>
      </c>
      <c r="J15" s="226">
        <v>1232.3</v>
      </c>
      <c r="K15" s="225">
        <f>ROUND(E15*J15,2)</f>
        <v>1232.3</v>
      </c>
      <c r="L15" s="225">
        <v>15</v>
      </c>
      <c r="M15" s="225">
        <f>G15*(1+L15/100)</f>
        <v>0</v>
      </c>
      <c r="N15" s="225">
        <v>1.82E-3</v>
      </c>
      <c r="O15" s="225">
        <f>ROUND(E15*N15,2)</f>
        <v>0</v>
      </c>
      <c r="P15" s="225">
        <v>0</v>
      </c>
      <c r="Q15" s="225">
        <f>ROUND(E15*P15,2)</f>
        <v>0</v>
      </c>
      <c r="R15" s="225"/>
      <c r="S15" s="225" t="s">
        <v>156</v>
      </c>
      <c r="T15" s="225" t="s">
        <v>132</v>
      </c>
      <c r="U15" s="225">
        <v>0</v>
      </c>
      <c r="V15" s="225">
        <f>ROUND(E15*U15,2)</f>
        <v>0</v>
      </c>
      <c r="W15" s="225"/>
      <c r="X15" s="225" t="s">
        <v>242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243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40">
        <v>8</v>
      </c>
      <c r="B16" s="241" t="s">
        <v>629</v>
      </c>
      <c r="C16" s="248" t="s">
        <v>630</v>
      </c>
      <c r="D16" s="242" t="s">
        <v>0</v>
      </c>
      <c r="E16" s="243">
        <v>53.256999999999998</v>
      </c>
      <c r="F16" s="244"/>
      <c r="G16" s="245">
        <f>ROUND(E16*F16,2)</f>
        <v>0</v>
      </c>
      <c r="H16" s="226">
        <v>0</v>
      </c>
      <c r="I16" s="225">
        <f>ROUND(E16*H16,2)</f>
        <v>0</v>
      </c>
      <c r="J16" s="226">
        <v>0.3</v>
      </c>
      <c r="K16" s="225">
        <f>ROUND(E16*J16,2)</f>
        <v>15.98</v>
      </c>
      <c r="L16" s="225">
        <v>15</v>
      </c>
      <c r="M16" s="225">
        <f>G16*(1+L16/100)</f>
        <v>0</v>
      </c>
      <c r="N16" s="225">
        <v>0</v>
      </c>
      <c r="O16" s="225">
        <f>ROUND(E16*N16,2)</f>
        <v>0</v>
      </c>
      <c r="P16" s="225">
        <v>0</v>
      </c>
      <c r="Q16" s="225">
        <f>ROUND(E16*P16,2)</f>
        <v>0</v>
      </c>
      <c r="R16" s="225"/>
      <c r="S16" s="225" t="s">
        <v>156</v>
      </c>
      <c r="T16" s="225" t="s">
        <v>132</v>
      </c>
      <c r="U16" s="225">
        <v>0</v>
      </c>
      <c r="V16" s="225">
        <f>ROUND(E16*U16,2)</f>
        <v>0</v>
      </c>
      <c r="W16" s="225"/>
      <c r="X16" s="225" t="s">
        <v>249</v>
      </c>
      <c r="Y16" s="206"/>
      <c r="Z16" s="206"/>
      <c r="AA16" s="206"/>
      <c r="AB16" s="206"/>
      <c r="AC16" s="206"/>
      <c r="AD16" s="206"/>
      <c r="AE16" s="206"/>
      <c r="AF16" s="206"/>
      <c r="AG16" s="206" t="s">
        <v>250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x14ac:dyDescent="0.25">
      <c r="A17" s="228" t="s">
        <v>126</v>
      </c>
      <c r="B17" s="229" t="s">
        <v>80</v>
      </c>
      <c r="C17" s="247" t="s">
        <v>81</v>
      </c>
      <c r="D17" s="230"/>
      <c r="E17" s="231"/>
      <c r="F17" s="232"/>
      <c r="G17" s="233">
        <f>SUMIF(AG18:AG38,"&lt;&gt;NOR",G18:G38)</f>
        <v>0</v>
      </c>
      <c r="H17" s="227"/>
      <c r="I17" s="227">
        <f>SUM(I18:I38)</f>
        <v>0</v>
      </c>
      <c r="J17" s="227"/>
      <c r="K17" s="227">
        <f>SUM(K18:K38)</f>
        <v>37303.96</v>
      </c>
      <c r="L17" s="227"/>
      <c r="M17" s="227">
        <f>SUM(M18:M38)</f>
        <v>0</v>
      </c>
      <c r="N17" s="227"/>
      <c r="O17" s="227">
        <f>SUM(O18:O38)</f>
        <v>0</v>
      </c>
      <c r="P17" s="227"/>
      <c r="Q17" s="227">
        <f>SUM(Q18:Q38)</f>
        <v>0.17</v>
      </c>
      <c r="R17" s="227"/>
      <c r="S17" s="227"/>
      <c r="T17" s="227"/>
      <c r="U17" s="227"/>
      <c r="V17" s="227">
        <f>SUM(V18:V38)</f>
        <v>0.95</v>
      </c>
      <c r="W17" s="227"/>
      <c r="X17" s="227"/>
      <c r="AG17" t="s">
        <v>127</v>
      </c>
    </row>
    <row r="18" spans="1:60" outlineLevel="1" x14ac:dyDescent="0.25">
      <c r="A18" s="240">
        <v>9</v>
      </c>
      <c r="B18" s="241" t="s">
        <v>383</v>
      </c>
      <c r="C18" s="248" t="s">
        <v>384</v>
      </c>
      <c r="D18" s="242" t="s">
        <v>155</v>
      </c>
      <c r="E18" s="243">
        <v>1</v>
      </c>
      <c r="F18" s="244"/>
      <c r="G18" s="245">
        <f>ROUND(E18*F18,2)</f>
        <v>0</v>
      </c>
      <c r="H18" s="226">
        <v>0</v>
      </c>
      <c r="I18" s="225">
        <f>ROUND(E18*H18,2)</f>
        <v>0</v>
      </c>
      <c r="J18" s="226">
        <v>436.5</v>
      </c>
      <c r="K18" s="225">
        <f>ROUND(E18*J18,2)</f>
        <v>436.5</v>
      </c>
      <c r="L18" s="225">
        <v>15</v>
      </c>
      <c r="M18" s="225">
        <f>G18*(1+L18/100)</f>
        <v>0</v>
      </c>
      <c r="N18" s="225">
        <v>0</v>
      </c>
      <c r="O18" s="225">
        <f>ROUND(E18*N18,2)</f>
        <v>0</v>
      </c>
      <c r="P18" s="225">
        <v>0.17399999999999999</v>
      </c>
      <c r="Q18" s="225">
        <f>ROUND(E18*P18,2)</f>
        <v>0.17</v>
      </c>
      <c r="R18" s="225"/>
      <c r="S18" s="225" t="s">
        <v>156</v>
      </c>
      <c r="T18" s="225" t="s">
        <v>156</v>
      </c>
      <c r="U18" s="225">
        <v>0.95</v>
      </c>
      <c r="V18" s="225">
        <f>ROUND(E18*U18,2)</f>
        <v>0.95</v>
      </c>
      <c r="W18" s="225"/>
      <c r="X18" s="225" t="s">
        <v>157</v>
      </c>
      <c r="Y18" s="206"/>
      <c r="Z18" s="206"/>
      <c r="AA18" s="206"/>
      <c r="AB18" s="206"/>
      <c r="AC18" s="206"/>
      <c r="AD18" s="206"/>
      <c r="AE18" s="206"/>
      <c r="AF18" s="206"/>
      <c r="AG18" s="206" t="s">
        <v>158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ht="20.399999999999999" outlineLevel="1" x14ac:dyDescent="0.25">
      <c r="A19" s="240">
        <v>10</v>
      </c>
      <c r="B19" s="241" t="s">
        <v>404</v>
      </c>
      <c r="C19" s="248" t="s">
        <v>631</v>
      </c>
      <c r="D19" s="242" t="s">
        <v>155</v>
      </c>
      <c r="E19" s="243">
        <v>1</v>
      </c>
      <c r="F19" s="244"/>
      <c r="G19" s="245">
        <f>ROUND(E19*F19,2)</f>
        <v>0</v>
      </c>
      <c r="H19" s="226">
        <v>0</v>
      </c>
      <c r="I19" s="225">
        <f>ROUND(E19*H19,2)</f>
        <v>0</v>
      </c>
      <c r="J19" s="226">
        <v>2500</v>
      </c>
      <c r="K19" s="225">
        <f>ROUND(E19*J19,2)</f>
        <v>2500</v>
      </c>
      <c r="L19" s="225">
        <v>15</v>
      </c>
      <c r="M19" s="225">
        <f>G19*(1+L19/100)</f>
        <v>0</v>
      </c>
      <c r="N19" s="225">
        <v>0</v>
      </c>
      <c r="O19" s="225">
        <f>ROUND(E19*N19,2)</f>
        <v>0</v>
      </c>
      <c r="P19" s="225">
        <v>0</v>
      </c>
      <c r="Q19" s="225">
        <f>ROUND(E19*P19,2)</f>
        <v>0</v>
      </c>
      <c r="R19" s="225"/>
      <c r="S19" s="225" t="s">
        <v>131</v>
      </c>
      <c r="T19" s="225" t="s">
        <v>132</v>
      </c>
      <c r="U19" s="225">
        <v>0</v>
      </c>
      <c r="V19" s="225">
        <f>ROUND(E19*U19,2)</f>
        <v>0</v>
      </c>
      <c r="W19" s="225"/>
      <c r="X19" s="225" t="s">
        <v>242</v>
      </c>
      <c r="Y19" s="206"/>
      <c r="Z19" s="206"/>
      <c r="AA19" s="206"/>
      <c r="AB19" s="206"/>
      <c r="AC19" s="206"/>
      <c r="AD19" s="206"/>
      <c r="AE19" s="206"/>
      <c r="AF19" s="206"/>
      <c r="AG19" s="206" t="s">
        <v>243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ht="20.399999999999999" outlineLevel="1" x14ac:dyDescent="0.25">
      <c r="A20" s="234">
        <v>11</v>
      </c>
      <c r="B20" s="235" t="s">
        <v>408</v>
      </c>
      <c r="C20" s="249" t="s">
        <v>640</v>
      </c>
      <c r="D20" s="236" t="s">
        <v>264</v>
      </c>
      <c r="E20" s="237">
        <v>1</v>
      </c>
      <c r="F20" s="238"/>
      <c r="G20" s="239">
        <f>ROUND(E20*F20,2)</f>
        <v>0</v>
      </c>
      <c r="H20" s="226">
        <v>0</v>
      </c>
      <c r="I20" s="225">
        <f>ROUND(E20*H20,2)</f>
        <v>0</v>
      </c>
      <c r="J20" s="226">
        <v>2980</v>
      </c>
      <c r="K20" s="225">
        <f>ROUND(E20*J20,2)</f>
        <v>2980</v>
      </c>
      <c r="L20" s="225">
        <v>15</v>
      </c>
      <c r="M20" s="225">
        <f>G20*(1+L20/100)</f>
        <v>0</v>
      </c>
      <c r="N20" s="225">
        <v>0</v>
      </c>
      <c r="O20" s="225">
        <f>ROUND(E20*N20,2)</f>
        <v>0</v>
      </c>
      <c r="P20" s="225">
        <v>0</v>
      </c>
      <c r="Q20" s="225">
        <f>ROUND(E20*P20,2)</f>
        <v>0</v>
      </c>
      <c r="R20" s="225"/>
      <c r="S20" s="225" t="s">
        <v>131</v>
      </c>
      <c r="T20" s="225" t="s">
        <v>132</v>
      </c>
      <c r="U20" s="225">
        <v>0</v>
      </c>
      <c r="V20" s="225">
        <f>ROUND(E20*U20,2)</f>
        <v>0</v>
      </c>
      <c r="W20" s="225"/>
      <c r="X20" s="225" t="s">
        <v>242</v>
      </c>
      <c r="Y20" s="206"/>
      <c r="Z20" s="206"/>
      <c r="AA20" s="206"/>
      <c r="AB20" s="206"/>
      <c r="AC20" s="206"/>
      <c r="AD20" s="206"/>
      <c r="AE20" s="206"/>
      <c r="AF20" s="206"/>
      <c r="AG20" s="206" t="s">
        <v>243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 x14ac:dyDescent="0.25">
      <c r="A21" s="223"/>
      <c r="B21" s="224"/>
      <c r="C21" s="261" t="s">
        <v>641</v>
      </c>
      <c r="D21" s="257"/>
      <c r="E21" s="258">
        <v>1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06"/>
      <c r="Z21" s="206"/>
      <c r="AA21" s="206"/>
      <c r="AB21" s="206"/>
      <c r="AC21" s="206"/>
      <c r="AD21" s="206"/>
      <c r="AE21" s="206"/>
      <c r="AF21" s="206"/>
      <c r="AG21" s="206" t="s">
        <v>163</v>
      </c>
      <c r="AH21" s="206">
        <v>0</v>
      </c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61" t="s">
        <v>642</v>
      </c>
      <c r="D22" s="257"/>
      <c r="E22" s="258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06"/>
      <c r="Z22" s="206"/>
      <c r="AA22" s="206"/>
      <c r="AB22" s="206"/>
      <c r="AC22" s="206"/>
      <c r="AD22" s="206"/>
      <c r="AE22" s="206"/>
      <c r="AF22" s="206"/>
      <c r="AG22" s="206" t="s">
        <v>163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ht="20.399999999999999" outlineLevel="1" x14ac:dyDescent="0.25">
      <c r="A23" s="234">
        <v>12</v>
      </c>
      <c r="B23" s="235" t="s">
        <v>410</v>
      </c>
      <c r="C23" s="249" t="s">
        <v>643</v>
      </c>
      <c r="D23" s="236" t="s">
        <v>219</v>
      </c>
      <c r="E23" s="237">
        <v>2.2000000000000002</v>
      </c>
      <c r="F23" s="238"/>
      <c r="G23" s="239">
        <f>ROUND(E23*F23,2)</f>
        <v>0</v>
      </c>
      <c r="H23" s="226">
        <v>0</v>
      </c>
      <c r="I23" s="225">
        <f>ROUND(E23*H23,2)</f>
        <v>0</v>
      </c>
      <c r="J23" s="226">
        <v>14000</v>
      </c>
      <c r="K23" s="225">
        <f>ROUND(E23*J23,2)</f>
        <v>30800</v>
      </c>
      <c r="L23" s="225">
        <v>15</v>
      </c>
      <c r="M23" s="225">
        <f>G23*(1+L23/100)</f>
        <v>0</v>
      </c>
      <c r="N23" s="225">
        <v>0</v>
      </c>
      <c r="O23" s="225">
        <f>ROUND(E23*N23,2)</f>
        <v>0</v>
      </c>
      <c r="P23" s="225">
        <v>0</v>
      </c>
      <c r="Q23" s="225">
        <f>ROUND(E23*P23,2)</f>
        <v>0</v>
      </c>
      <c r="R23" s="225"/>
      <c r="S23" s="225" t="s">
        <v>131</v>
      </c>
      <c r="T23" s="225" t="s">
        <v>132</v>
      </c>
      <c r="U23" s="225">
        <v>0</v>
      </c>
      <c r="V23" s="225">
        <f>ROUND(E23*U23,2)</f>
        <v>0</v>
      </c>
      <c r="W23" s="225"/>
      <c r="X23" s="225" t="s">
        <v>242</v>
      </c>
      <c r="Y23" s="206"/>
      <c r="Z23" s="206"/>
      <c r="AA23" s="206"/>
      <c r="AB23" s="206"/>
      <c r="AC23" s="206"/>
      <c r="AD23" s="206"/>
      <c r="AE23" s="206"/>
      <c r="AF23" s="206"/>
      <c r="AG23" s="206" t="s">
        <v>243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23"/>
      <c r="B24" s="224"/>
      <c r="C24" s="261" t="s">
        <v>644</v>
      </c>
      <c r="D24" s="257"/>
      <c r="E24" s="258">
        <v>2.2000000000000002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06"/>
      <c r="Z24" s="206"/>
      <c r="AA24" s="206"/>
      <c r="AB24" s="206"/>
      <c r="AC24" s="206"/>
      <c r="AD24" s="206"/>
      <c r="AE24" s="206"/>
      <c r="AF24" s="206"/>
      <c r="AG24" s="206" t="s">
        <v>163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23"/>
      <c r="B25" s="224"/>
      <c r="C25" s="261" t="s">
        <v>413</v>
      </c>
      <c r="D25" s="257"/>
      <c r="E25" s="258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06"/>
      <c r="Z25" s="206"/>
      <c r="AA25" s="206"/>
      <c r="AB25" s="206"/>
      <c r="AC25" s="206"/>
      <c r="AD25" s="206"/>
      <c r="AE25" s="206"/>
      <c r="AF25" s="206"/>
      <c r="AG25" s="206" t="s">
        <v>163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23"/>
      <c r="B26" s="224"/>
      <c r="C26" s="261" t="s">
        <v>414</v>
      </c>
      <c r="D26" s="257"/>
      <c r="E26" s="258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06"/>
      <c r="Z26" s="206"/>
      <c r="AA26" s="206"/>
      <c r="AB26" s="206"/>
      <c r="AC26" s="206"/>
      <c r="AD26" s="206"/>
      <c r="AE26" s="206"/>
      <c r="AF26" s="206"/>
      <c r="AG26" s="206" t="s">
        <v>163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ht="20.399999999999999" outlineLevel="1" x14ac:dyDescent="0.25">
      <c r="A27" s="223"/>
      <c r="B27" s="224"/>
      <c r="C27" s="261" t="s">
        <v>415</v>
      </c>
      <c r="D27" s="257"/>
      <c r="E27" s="258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06"/>
      <c r="Z27" s="206"/>
      <c r="AA27" s="206"/>
      <c r="AB27" s="206"/>
      <c r="AC27" s="206"/>
      <c r="AD27" s="206"/>
      <c r="AE27" s="206"/>
      <c r="AF27" s="206"/>
      <c r="AG27" s="206" t="s">
        <v>163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23"/>
      <c r="B28" s="224"/>
      <c r="C28" s="261" t="s">
        <v>416</v>
      </c>
      <c r="D28" s="257"/>
      <c r="E28" s="258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06"/>
      <c r="Z28" s="206"/>
      <c r="AA28" s="206"/>
      <c r="AB28" s="206"/>
      <c r="AC28" s="206"/>
      <c r="AD28" s="206"/>
      <c r="AE28" s="206"/>
      <c r="AF28" s="206"/>
      <c r="AG28" s="206" t="s">
        <v>163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ht="20.399999999999999" outlineLevel="1" x14ac:dyDescent="0.25">
      <c r="A29" s="223"/>
      <c r="B29" s="224"/>
      <c r="C29" s="261" t="s">
        <v>417</v>
      </c>
      <c r="D29" s="257"/>
      <c r="E29" s="258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06"/>
      <c r="Z29" s="206"/>
      <c r="AA29" s="206"/>
      <c r="AB29" s="206"/>
      <c r="AC29" s="206"/>
      <c r="AD29" s="206"/>
      <c r="AE29" s="206"/>
      <c r="AF29" s="206"/>
      <c r="AG29" s="206" t="s">
        <v>163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23"/>
      <c r="B30" s="224"/>
      <c r="C30" s="261" t="s">
        <v>634</v>
      </c>
      <c r="D30" s="257"/>
      <c r="E30" s="258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06"/>
      <c r="Z30" s="206"/>
      <c r="AA30" s="206"/>
      <c r="AB30" s="206"/>
      <c r="AC30" s="206"/>
      <c r="AD30" s="206"/>
      <c r="AE30" s="206"/>
      <c r="AF30" s="206"/>
      <c r="AG30" s="206" t="s">
        <v>163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23"/>
      <c r="B31" s="224"/>
      <c r="C31" s="261" t="s">
        <v>418</v>
      </c>
      <c r="D31" s="257"/>
      <c r="E31" s="258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06"/>
      <c r="Z31" s="206"/>
      <c r="AA31" s="206"/>
      <c r="AB31" s="206"/>
      <c r="AC31" s="206"/>
      <c r="AD31" s="206"/>
      <c r="AE31" s="206"/>
      <c r="AF31" s="206"/>
      <c r="AG31" s="206" t="s">
        <v>163</v>
      </c>
      <c r="AH31" s="206">
        <v>0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61" t="s">
        <v>419</v>
      </c>
      <c r="D32" s="257"/>
      <c r="E32" s="258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06"/>
      <c r="Z32" s="206"/>
      <c r="AA32" s="206"/>
      <c r="AB32" s="206"/>
      <c r="AC32" s="206"/>
      <c r="AD32" s="206"/>
      <c r="AE32" s="206"/>
      <c r="AF32" s="206"/>
      <c r="AG32" s="206" t="s">
        <v>163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61" t="s">
        <v>420</v>
      </c>
      <c r="D33" s="257"/>
      <c r="E33" s="258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163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61" t="s">
        <v>421</v>
      </c>
      <c r="D34" s="257"/>
      <c r="E34" s="258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06"/>
      <c r="Z34" s="206"/>
      <c r="AA34" s="206"/>
      <c r="AB34" s="206"/>
      <c r="AC34" s="206"/>
      <c r="AD34" s="206"/>
      <c r="AE34" s="206"/>
      <c r="AF34" s="206"/>
      <c r="AG34" s="206" t="s">
        <v>163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ht="20.399999999999999" outlineLevel="1" x14ac:dyDescent="0.25">
      <c r="A35" s="223"/>
      <c r="B35" s="224"/>
      <c r="C35" s="261" t="s">
        <v>422</v>
      </c>
      <c r="D35" s="257"/>
      <c r="E35" s="258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06"/>
      <c r="Z35" s="206"/>
      <c r="AA35" s="206"/>
      <c r="AB35" s="206"/>
      <c r="AC35" s="206"/>
      <c r="AD35" s="206"/>
      <c r="AE35" s="206"/>
      <c r="AF35" s="206"/>
      <c r="AG35" s="206" t="s">
        <v>163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ht="20.399999999999999" outlineLevel="1" x14ac:dyDescent="0.25">
      <c r="A36" s="223"/>
      <c r="B36" s="224"/>
      <c r="C36" s="261" t="s">
        <v>423</v>
      </c>
      <c r="D36" s="257"/>
      <c r="E36" s="258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06"/>
      <c r="Z36" s="206"/>
      <c r="AA36" s="206"/>
      <c r="AB36" s="206"/>
      <c r="AC36" s="206"/>
      <c r="AD36" s="206"/>
      <c r="AE36" s="206"/>
      <c r="AF36" s="206"/>
      <c r="AG36" s="206" t="s">
        <v>163</v>
      </c>
      <c r="AH36" s="206">
        <v>0</v>
      </c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ht="20.399999999999999" outlineLevel="1" x14ac:dyDescent="0.25">
      <c r="A37" s="223"/>
      <c r="B37" s="224"/>
      <c r="C37" s="261" t="s">
        <v>424</v>
      </c>
      <c r="D37" s="257"/>
      <c r="E37" s="258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06"/>
      <c r="Z37" s="206"/>
      <c r="AA37" s="206"/>
      <c r="AB37" s="206"/>
      <c r="AC37" s="206"/>
      <c r="AD37" s="206"/>
      <c r="AE37" s="206"/>
      <c r="AF37" s="206"/>
      <c r="AG37" s="206" t="s">
        <v>163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40">
        <v>13</v>
      </c>
      <c r="B38" s="241" t="s">
        <v>645</v>
      </c>
      <c r="C38" s="248" t="s">
        <v>646</v>
      </c>
      <c r="D38" s="242" t="s">
        <v>0</v>
      </c>
      <c r="E38" s="243">
        <v>367.16500000000002</v>
      </c>
      <c r="F38" s="244"/>
      <c r="G38" s="245">
        <f>ROUND(E38*F38,2)</f>
        <v>0</v>
      </c>
      <c r="H38" s="226">
        <v>0</v>
      </c>
      <c r="I38" s="225">
        <f>ROUND(E38*H38,2)</f>
        <v>0</v>
      </c>
      <c r="J38" s="226">
        <v>1.6</v>
      </c>
      <c r="K38" s="225">
        <f>ROUND(E38*J38,2)</f>
        <v>587.46</v>
      </c>
      <c r="L38" s="225">
        <v>15</v>
      </c>
      <c r="M38" s="225">
        <f>G38*(1+L38/100)</f>
        <v>0</v>
      </c>
      <c r="N38" s="225">
        <v>0</v>
      </c>
      <c r="O38" s="225">
        <f>ROUND(E38*N38,2)</f>
        <v>0</v>
      </c>
      <c r="P38" s="225">
        <v>0</v>
      </c>
      <c r="Q38" s="225">
        <f>ROUND(E38*P38,2)</f>
        <v>0</v>
      </c>
      <c r="R38" s="225"/>
      <c r="S38" s="225" t="s">
        <v>156</v>
      </c>
      <c r="T38" s="225" t="s">
        <v>156</v>
      </c>
      <c r="U38" s="225">
        <v>0</v>
      </c>
      <c r="V38" s="225">
        <f>ROUND(E38*U38,2)</f>
        <v>0</v>
      </c>
      <c r="W38" s="225"/>
      <c r="X38" s="225" t="s">
        <v>249</v>
      </c>
      <c r="Y38" s="206"/>
      <c r="Z38" s="206"/>
      <c r="AA38" s="206"/>
      <c r="AB38" s="206"/>
      <c r="AC38" s="206"/>
      <c r="AD38" s="206"/>
      <c r="AE38" s="206"/>
      <c r="AF38" s="206"/>
      <c r="AG38" s="206" t="s">
        <v>250</v>
      </c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x14ac:dyDescent="0.25">
      <c r="A39" s="228" t="s">
        <v>126</v>
      </c>
      <c r="B39" s="229" t="s">
        <v>92</v>
      </c>
      <c r="C39" s="247" t="s">
        <v>93</v>
      </c>
      <c r="D39" s="230"/>
      <c r="E39" s="231"/>
      <c r="F39" s="232"/>
      <c r="G39" s="233">
        <f>SUMIF(AG40:AG56,"&lt;&gt;NOR",G40:G56)</f>
        <v>0</v>
      </c>
      <c r="H39" s="227"/>
      <c r="I39" s="227">
        <f>SUM(I40:I56)</f>
        <v>2040.2000000000003</v>
      </c>
      <c r="J39" s="227"/>
      <c r="K39" s="227">
        <f>SUM(K40:K56)</f>
        <v>8421.7999999999993</v>
      </c>
      <c r="L39" s="227"/>
      <c r="M39" s="227">
        <f>SUM(M40:M56)</f>
        <v>0</v>
      </c>
      <c r="N39" s="227"/>
      <c r="O39" s="227">
        <f>SUM(O40:O56)</f>
        <v>0</v>
      </c>
      <c r="P39" s="227"/>
      <c r="Q39" s="227">
        <f>SUM(Q40:Q56)</f>
        <v>0</v>
      </c>
      <c r="R39" s="227"/>
      <c r="S39" s="227"/>
      <c r="T39" s="227"/>
      <c r="U39" s="227"/>
      <c r="V39" s="227">
        <f>SUM(V40:V56)</f>
        <v>6.53</v>
      </c>
      <c r="W39" s="227"/>
      <c r="X39" s="227"/>
      <c r="AG39" t="s">
        <v>127</v>
      </c>
    </row>
    <row r="40" spans="1:60" outlineLevel="1" x14ac:dyDescent="0.25">
      <c r="A40" s="240">
        <v>14</v>
      </c>
      <c r="B40" s="241" t="s">
        <v>635</v>
      </c>
      <c r="C40" s="248" t="s">
        <v>636</v>
      </c>
      <c r="D40" s="242" t="s">
        <v>219</v>
      </c>
      <c r="E40" s="243">
        <v>12</v>
      </c>
      <c r="F40" s="244"/>
      <c r="G40" s="245">
        <f>ROUND(E40*F40,2)</f>
        <v>0</v>
      </c>
      <c r="H40" s="226">
        <v>0</v>
      </c>
      <c r="I40" s="225">
        <f>ROUND(E40*H40,2)</f>
        <v>0</v>
      </c>
      <c r="J40" s="226">
        <v>84.3</v>
      </c>
      <c r="K40" s="225">
        <f>ROUND(E40*J40,2)</f>
        <v>1011.6</v>
      </c>
      <c r="L40" s="225">
        <v>15</v>
      </c>
      <c r="M40" s="225">
        <f>G40*(1+L40/100)</f>
        <v>0</v>
      </c>
      <c r="N40" s="225">
        <v>0</v>
      </c>
      <c r="O40" s="225">
        <f>ROUND(E40*N40,2)</f>
        <v>0</v>
      </c>
      <c r="P40" s="225">
        <v>0</v>
      </c>
      <c r="Q40" s="225">
        <f>ROUND(E40*P40,2)</f>
        <v>0</v>
      </c>
      <c r="R40" s="225"/>
      <c r="S40" s="225" t="s">
        <v>156</v>
      </c>
      <c r="T40" s="225" t="s">
        <v>156</v>
      </c>
      <c r="U40" s="225">
        <v>0.17083000000000001</v>
      </c>
      <c r="V40" s="225">
        <f>ROUND(E40*U40,2)</f>
        <v>2.0499999999999998</v>
      </c>
      <c r="W40" s="225"/>
      <c r="X40" s="225" t="s">
        <v>157</v>
      </c>
      <c r="Y40" s="206"/>
      <c r="Z40" s="206"/>
      <c r="AA40" s="206"/>
      <c r="AB40" s="206"/>
      <c r="AC40" s="206"/>
      <c r="AD40" s="206"/>
      <c r="AE40" s="206"/>
      <c r="AF40" s="206"/>
      <c r="AG40" s="206" t="s">
        <v>158</v>
      </c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40">
        <v>15</v>
      </c>
      <c r="B41" s="241" t="s">
        <v>548</v>
      </c>
      <c r="C41" s="248" t="s">
        <v>549</v>
      </c>
      <c r="D41" s="242" t="s">
        <v>155</v>
      </c>
      <c r="E41" s="243">
        <v>1</v>
      </c>
      <c r="F41" s="244"/>
      <c r="G41" s="245">
        <f>ROUND(E41*F41,2)</f>
        <v>0</v>
      </c>
      <c r="H41" s="226">
        <v>0</v>
      </c>
      <c r="I41" s="225">
        <f>ROUND(E41*H41,2)</f>
        <v>0</v>
      </c>
      <c r="J41" s="226">
        <v>167</v>
      </c>
      <c r="K41" s="225">
        <f>ROUND(E41*J41,2)</f>
        <v>167</v>
      </c>
      <c r="L41" s="225">
        <v>15</v>
      </c>
      <c r="M41" s="225">
        <f>G41*(1+L41/100)</f>
        <v>0</v>
      </c>
      <c r="N41" s="225">
        <v>0</v>
      </c>
      <c r="O41" s="225">
        <f>ROUND(E41*N41,2)</f>
        <v>0</v>
      </c>
      <c r="P41" s="225">
        <v>0</v>
      </c>
      <c r="Q41" s="225">
        <f>ROUND(E41*P41,2)</f>
        <v>0</v>
      </c>
      <c r="R41" s="225"/>
      <c r="S41" s="225" t="s">
        <v>156</v>
      </c>
      <c r="T41" s="225" t="s">
        <v>132</v>
      </c>
      <c r="U41" s="225">
        <v>0.30567</v>
      </c>
      <c r="V41" s="225">
        <f>ROUND(E41*U41,2)</f>
        <v>0.31</v>
      </c>
      <c r="W41" s="225"/>
      <c r="X41" s="225" t="s">
        <v>157</v>
      </c>
      <c r="Y41" s="206"/>
      <c r="Z41" s="206"/>
      <c r="AA41" s="206"/>
      <c r="AB41" s="206"/>
      <c r="AC41" s="206"/>
      <c r="AD41" s="206"/>
      <c r="AE41" s="206"/>
      <c r="AF41" s="206"/>
      <c r="AG41" s="206" t="s">
        <v>158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ht="20.399999999999999" outlineLevel="1" x14ac:dyDescent="0.25">
      <c r="A42" s="240">
        <v>16</v>
      </c>
      <c r="B42" s="241" t="s">
        <v>550</v>
      </c>
      <c r="C42" s="248" t="s">
        <v>551</v>
      </c>
      <c r="D42" s="242" t="s">
        <v>155</v>
      </c>
      <c r="E42" s="243">
        <v>3</v>
      </c>
      <c r="F42" s="244"/>
      <c r="G42" s="245">
        <f>ROUND(E42*F42,2)</f>
        <v>0</v>
      </c>
      <c r="H42" s="226">
        <v>256.45</v>
      </c>
      <c r="I42" s="225">
        <f>ROUND(E42*H42,2)</f>
        <v>769.35</v>
      </c>
      <c r="J42" s="226">
        <v>151.55000000000001</v>
      </c>
      <c r="K42" s="225">
        <f>ROUND(E42*J42,2)</f>
        <v>454.65</v>
      </c>
      <c r="L42" s="225">
        <v>15</v>
      </c>
      <c r="M42" s="225">
        <f>G42*(1+L42/100)</f>
        <v>0</v>
      </c>
      <c r="N42" s="225">
        <v>1E-4</v>
      </c>
      <c r="O42" s="225">
        <f>ROUND(E42*N42,2)</f>
        <v>0</v>
      </c>
      <c r="P42" s="225">
        <v>0</v>
      </c>
      <c r="Q42" s="225">
        <f>ROUND(E42*P42,2)</f>
        <v>0</v>
      </c>
      <c r="R42" s="225"/>
      <c r="S42" s="225" t="s">
        <v>156</v>
      </c>
      <c r="T42" s="225" t="s">
        <v>132</v>
      </c>
      <c r="U42" s="225">
        <v>0.249</v>
      </c>
      <c r="V42" s="225">
        <f>ROUND(E42*U42,2)</f>
        <v>0.75</v>
      </c>
      <c r="W42" s="225"/>
      <c r="X42" s="225" t="s">
        <v>157</v>
      </c>
      <c r="Y42" s="206"/>
      <c r="Z42" s="206"/>
      <c r="AA42" s="206"/>
      <c r="AB42" s="206"/>
      <c r="AC42" s="206"/>
      <c r="AD42" s="206"/>
      <c r="AE42" s="206"/>
      <c r="AF42" s="206"/>
      <c r="AG42" s="206" t="s">
        <v>158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ht="20.399999999999999" outlineLevel="1" x14ac:dyDescent="0.25">
      <c r="A43" s="240">
        <v>17</v>
      </c>
      <c r="B43" s="241" t="s">
        <v>554</v>
      </c>
      <c r="C43" s="248" t="s">
        <v>555</v>
      </c>
      <c r="D43" s="242" t="s">
        <v>219</v>
      </c>
      <c r="E43" s="243">
        <v>15</v>
      </c>
      <c r="F43" s="244"/>
      <c r="G43" s="245">
        <f>ROUND(E43*F43,2)</f>
        <v>0</v>
      </c>
      <c r="H43" s="226">
        <v>15.04</v>
      </c>
      <c r="I43" s="225">
        <f>ROUND(E43*H43,2)</f>
        <v>225.6</v>
      </c>
      <c r="J43" s="226">
        <v>39.96</v>
      </c>
      <c r="K43" s="225">
        <f>ROUND(E43*J43,2)</f>
        <v>599.4</v>
      </c>
      <c r="L43" s="225">
        <v>15</v>
      </c>
      <c r="M43" s="225">
        <f>G43*(1+L43/100)</f>
        <v>0</v>
      </c>
      <c r="N43" s="225">
        <v>1.6000000000000001E-4</v>
      </c>
      <c r="O43" s="225">
        <f>ROUND(E43*N43,2)</f>
        <v>0</v>
      </c>
      <c r="P43" s="225">
        <v>0</v>
      </c>
      <c r="Q43" s="225">
        <f>ROUND(E43*P43,2)</f>
        <v>0</v>
      </c>
      <c r="R43" s="225"/>
      <c r="S43" s="225" t="s">
        <v>156</v>
      </c>
      <c r="T43" s="225" t="s">
        <v>132</v>
      </c>
      <c r="U43" s="225">
        <v>7.0000000000000007E-2</v>
      </c>
      <c r="V43" s="225">
        <f>ROUND(E43*U43,2)</f>
        <v>1.05</v>
      </c>
      <c r="W43" s="225"/>
      <c r="X43" s="225" t="s">
        <v>157</v>
      </c>
      <c r="Y43" s="206"/>
      <c r="Z43" s="206"/>
      <c r="AA43" s="206"/>
      <c r="AB43" s="206"/>
      <c r="AC43" s="206"/>
      <c r="AD43" s="206"/>
      <c r="AE43" s="206"/>
      <c r="AF43" s="206"/>
      <c r="AG43" s="206" t="s">
        <v>158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ht="20.399999999999999" outlineLevel="1" x14ac:dyDescent="0.25">
      <c r="A44" s="240">
        <v>18</v>
      </c>
      <c r="B44" s="241" t="s">
        <v>556</v>
      </c>
      <c r="C44" s="248" t="s">
        <v>557</v>
      </c>
      <c r="D44" s="242" t="s">
        <v>219</v>
      </c>
      <c r="E44" s="243">
        <v>15</v>
      </c>
      <c r="F44" s="244"/>
      <c r="G44" s="245">
        <f>ROUND(E44*F44,2)</f>
        <v>0</v>
      </c>
      <c r="H44" s="226">
        <v>24.99</v>
      </c>
      <c r="I44" s="225">
        <f>ROUND(E44*H44,2)</f>
        <v>374.85</v>
      </c>
      <c r="J44" s="226">
        <v>41.01</v>
      </c>
      <c r="K44" s="225">
        <f>ROUND(E44*J44,2)</f>
        <v>615.15</v>
      </c>
      <c r="L44" s="225">
        <v>15</v>
      </c>
      <c r="M44" s="225">
        <f>G44*(1+L44/100)</f>
        <v>0</v>
      </c>
      <c r="N44" s="225">
        <v>2.1000000000000001E-4</v>
      </c>
      <c r="O44" s="225">
        <f>ROUND(E44*N44,2)</f>
        <v>0</v>
      </c>
      <c r="P44" s="225">
        <v>0</v>
      </c>
      <c r="Q44" s="225">
        <f>ROUND(E44*P44,2)</f>
        <v>0</v>
      </c>
      <c r="R44" s="225"/>
      <c r="S44" s="225" t="s">
        <v>156</v>
      </c>
      <c r="T44" s="225" t="s">
        <v>132</v>
      </c>
      <c r="U44" s="225">
        <v>7.0000000000000007E-2</v>
      </c>
      <c r="V44" s="225">
        <f>ROUND(E44*U44,2)</f>
        <v>1.05</v>
      </c>
      <c r="W44" s="225"/>
      <c r="X44" s="225" t="s">
        <v>157</v>
      </c>
      <c r="Y44" s="206"/>
      <c r="Z44" s="206"/>
      <c r="AA44" s="206"/>
      <c r="AB44" s="206"/>
      <c r="AC44" s="206"/>
      <c r="AD44" s="206"/>
      <c r="AE44" s="206"/>
      <c r="AF44" s="206"/>
      <c r="AG44" s="206" t="s">
        <v>158</v>
      </c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40">
        <v>19</v>
      </c>
      <c r="B45" s="241" t="s">
        <v>560</v>
      </c>
      <c r="C45" s="248" t="s">
        <v>561</v>
      </c>
      <c r="D45" s="242" t="s">
        <v>155</v>
      </c>
      <c r="E45" s="243">
        <v>4</v>
      </c>
      <c r="F45" s="244"/>
      <c r="G45" s="245">
        <f>ROUND(E45*F45,2)</f>
        <v>0</v>
      </c>
      <c r="H45" s="226">
        <v>0</v>
      </c>
      <c r="I45" s="225">
        <f>ROUND(E45*H45,2)</f>
        <v>0</v>
      </c>
      <c r="J45" s="226">
        <v>181</v>
      </c>
      <c r="K45" s="225">
        <f>ROUND(E45*J45,2)</f>
        <v>724</v>
      </c>
      <c r="L45" s="225">
        <v>15</v>
      </c>
      <c r="M45" s="225">
        <f>G45*(1+L45/100)</f>
        <v>0</v>
      </c>
      <c r="N45" s="225">
        <v>0</v>
      </c>
      <c r="O45" s="225">
        <f>ROUND(E45*N45,2)</f>
        <v>0</v>
      </c>
      <c r="P45" s="225">
        <v>0</v>
      </c>
      <c r="Q45" s="225">
        <f>ROUND(E45*P45,2)</f>
        <v>0</v>
      </c>
      <c r="R45" s="225"/>
      <c r="S45" s="225" t="s">
        <v>156</v>
      </c>
      <c r="T45" s="225" t="s">
        <v>132</v>
      </c>
      <c r="U45" s="225">
        <v>0.33050000000000002</v>
      </c>
      <c r="V45" s="225">
        <f>ROUND(E45*U45,2)</f>
        <v>1.32</v>
      </c>
      <c r="W45" s="225"/>
      <c r="X45" s="225" t="s">
        <v>157</v>
      </c>
      <c r="Y45" s="206"/>
      <c r="Z45" s="206"/>
      <c r="AA45" s="206"/>
      <c r="AB45" s="206"/>
      <c r="AC45" s="206"/>
      <c r="AD45" s="206"/>
      <c r="AE45" s="206"/>
      <c r="AF45" s="206"/>
      <c r="AG45" s="206" t="s">
        <v>158</v>
      </c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40">
        <v>20</v>
      </c>
      <c r="B46" s="241" t="s">
        <v>564</v>
      </c>
      <c r="C46" s="248" t="s">
        <v>565</v>
      </c>
      <c r="D46" s="242" t="s">
        <v>277</v>
      </c>
      <c r="E46" s="243">
        <v>1</v>
      </c>
      <c r="F46" s="244"/>
      <c r="G46" s="245">
        <f>ROUND(E46*F46,2)</f>
        <v>0</v>
      </c>
      <c r="H46" s="226">
        <v>0</v>
      </c>
      <c r="I46" s="225">
        <f>ROUND(E46*H46,2)</f>
        <v>0</v>
      </c>
      <c r="J46" s="226">
        <v>500</v>
      </c>
      <c r="K46" s="225">
        <f>ROUND(E46*J46,2)</f>
        <v>500</v>
      </c>
      <c r="L46" s="225">
        <v>15</v>
      </c>
      <c r="M46" s="225">
        <f>G46*(1+L46/100)</f>
        <v>0</v>
      </c>
      <c r="N46" s="225">
        <v>0</v>
      </c>
      <c r="O46" s="225">
        <f>ROUND(E46*N46,2)</f>
        <v>0</v>
      </c>
      <c r="P46" s="225">
        <v>0</v>
      </c>
      <c r="Q46" s="225">
        <f>ROUND(E46*P46,2)</f>
        <v>0</v>
      </c>
      <c r="R46" s="225"/>
      <c r="S46" s="225" t="s">
        <v>131</v>
      </c>
      <c r="T46" s="225" t="s">
        <v>132</v>
      </c>
      <c r="U46" s="225">
        <v>0</v>
      </c>
      <c r="V46" s="225">
        <f>ROUND(E46*U46,2)</f>
        <v>0</v>
      </c>
      <c r="W46" s="225"/>
      <c r="X46" s="225" t="s">
        <v>157</v>
      </c>
      <c r="Y46" s="206"/>
      <c r="Z46" s="206"/>
      <c r="AA46" s="206"/>
      <c r="AB46" s="206"/>
      <c r="AC46" s="206"/>
      <c r="AD46" s="206"/>
      <c r="AE46" s="206"/>
      <c r="AF46" s="206"/>
      <c r="AG46" s="206" t="s">
        <v>158</v>
      </c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40">
        <v>21</v>
      </c>
      <c r="B47" s="241" t="s">
        <v>566</v>
      </c>
      <c r="C47" s="248" t="s">
        <v>637</v>
      </c>
      <c r="D47" s="242" t="s">
        <v>264</v>
      </c>
      <c r="E47" s="243">
        <v>1</v>
      </c>
      <c r="F47" s="244"/>
      <c r="G47" s="245">
        <f>ROUND(E47*F47,2)</f>
        <v>0</v>
      </c>
      <c r="H47" s="226">
        <v>0</v>
      </c>
      <c r="I47" s="225">
        <f>ROUND(E47*H47,2)</f>
        <v>0</v>
      </c>
      <c r="J47" s="226">
        <v>3000</v>
      </c>
      <c r="K47" s="225">
        <f>ROUND(E47*J47,2)</f>
        <v>3000</v>
      </c>
      <c r="L47" s="225">
        <v>15</v>
      </c>
      <c r="M47" s="225">
        <f>G47*(1+L47/100)</f>
        <v>0</v>
      </c>
      <c r="N47" s="225">
        <v>0</v>
      </c>
      <c r="O47" s="225">
        <f>ROUND(E47*N47,2)</f>
        <v>0</v>
      </c>
      <c r="P47" s="225">
        <v>0</v>
      </c>
      <c r="Q47" s="225">
        <f>ROUND(E47*P47,2)</f>
        <v>0</v>
      </c>
      <c r="R47" s="225"/>
      <c r="S47" s="225" t="s">
        <v>131</v>
      </c>
      <c r="T47" s="225" t="s">
        <v>132</v>
      </c>
      <c r="U47" s="225">
        <v>0</v>
      </c>
      <c r="V47" s="225">
        <f>ROUND(E47*U47,2)</f>
        <v>0</v>
      </c>
      <c r="W47" s="225"/>
      <c r="X47" s="225" t="s">
        <v>157</v>
      </c>
      <c r="Y47" s="206"/>
      <c r="Z47" s="206"/>
      <c r="AA47" s="206"/>
      <c r="AB47" s="206"/>
      <c r="AC47" s="206"/>
      <c r="AD47" s="206"/>
      <c r="AE47" s="206"/>
      <c r="AF47" s="206"/>
      <c r="AG47" s="206" t="s">
        <v>158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34">
        <v>22</v>
      </c>
      <c r="B48" s="235" t="s">
        <v>92</v>
      </c>
      <c r="C48" s="249" t="s">
        <v>571</v>
      </c>
      <c r="D48" s="236" t="s">
        <v>277</v>
      </c>
      <c r="E48" s="237">
        <v>3</v>
      </c>
      <c r="F48" s="238"/>
      <c r="G48" s="239">
        <f>ROUND(E48*F48,2)</f>
        <v>0</v>
      </c>
      <c r="H48" s="226">
        <v>0</v>
      </c>
      <c r="I48" s="225">
        <f>ROUND(E48*H48,2)</f>
        <v>0</v>
      </c>
      <c r="J48" s="226">
        <v>450</v>
      </c>
      <c r="K48" s="225">
        <f>ROUND(E48*J48,2)</f>
        <v>1350</v>
      </c>
      <c r="L48" s="225">
        <v>15</v>
      </c>
      <c r="M48" s="225">
        <f>G48*(1+L48/100)</f>
        <v>0</v>
      </c>
      <c r="N48" s="225">
        <v>0</v>
      </c>
      <c r="O48" s="225">
        <f>ROUND(E48*N48,2)</f>
        <v>0</v>
      </c>
      <c r="P48" s="225">
        <v>0</v>
      </c>
      <c r="Q48" s="225">
        <f>ROUND(E48*P48,2)</f>
        <v>0</v>
      </c>
      <c r="R48" s="225"/>
      <c r="S48" s="225" t="s">
        <v>131</v>
      </c>
      <c r="T48" s="225" t="s">
        <v>132</v>
      </c>
      <c r="U48" s="225">
        <v>0</v>
      </c>
      <c r="V48" s="225">
        <f>ROUND(E48*U48,2)</f>
        <v>0</v>
      </c>
      <c r="W48" s="225"/>
      <c r="X48" s="225" t="s">
        <v>157</v>
      </c>
      <c r="Y48" s="206"/>
      <c r="Z48" s="206"/>
      <c r="AA48" s="206"/>
      <c r="AB48" s="206"/>
      <c r="AC48" s="206"/>
      <c r="AD48" s="206"/>
      <c r="AE48" s="206"/>
      <c r="AF48" s="206"/>
      <c r="AG48" s="206" t="s">
        <v>158</v>
      </c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23"/>
      <c r="B49" s="224"/>
      <c r="C49" s="261" t="s">
        <v>572</v>
      </c>
      <c r="D49" s="257"/>
      <c r="E49" s="258">
        <v>3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06"/>
      <c r="Z49" s="206"/>
      <c r="AA49" s="206"/>
      <c r="AB49" s="206"/>
      <c r="AC49" s="206"/>
      <c r="AD49" s="206"/>
      <c r="AE49" s="206"/>
      <c r="AF49" s="206"/>
      <c r="AG49" s="206" t="s">
        <v>163</v>
      </c>
      <c r="AH49" s="206">
        <v>0</v>
      </c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23"/>
      <c r="B50" s="224"/>
      <c r="C50" s="261" t="s">
        <v>573</v>
      </c>
      <c r="D50" s="257"/>
      <c r="E50" s="258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06"/>
      <c r="Z50" s="206"/>
      <c r="AA50" s="206"/>
      <c r="AB50" s="206"/>
      <c r="AC50" s="206"/>
      <c r="AD50" s="206"/>
      <c r="AE50" s="206"/>
      <c r="AF50" s="206"/>
      <c r="AG50" s="206" t="s">
        <v>163</v>
      </c>
      <c r="AH50" s="206">
        <v>0</v>
      </c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61" t="s">
        <v>574</v>
      </c>
      <c r="D51" s="257"/>
      <c r="E51" s="258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06"/>
      <c r="Z51" s="206"/>
      <c r="AA51" s="206"/>
      <c r="AB51" s="206"/>
      <c r="AC51" s="206"/>
      <c r="AD51" s="206"/>
      <c r="AE51" s="206"/>
      <c r="AF51" s="206"/>
      <c r="AG51" s="206" t="s">
        <v>163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40">
        <v>23</v>
      </c>
      <c r="B52" s="241" t="s">
        <v>575</v>
      </c>
      <c r="C52" s="248" t="s">
        <v>576</v>
      </c>
      <c r="D52" s="242" t="s">
        <v>155</v>
      </c>
      <c r="E52" s="243">
        <v>1</v>
      </c>
      <c r="F52" s="244"/>
      <c r="G52" s="245">
        <f>ROUND(E52*F52,2)</f>
        <v>0</v>
      </c>
      <c r="H52" s="226">
        <v>152</v>
      </c>
      <c r="I52" s="225">
        <f>ROUND(E52*H52,2)</f>
        <v>152</v>
      </c>
      <c r="J52" s="226">
        <v>0</v>
      </c>
      <c r="K52" s="225">
        <f>ROUND(E52*J52,2)</f>
        <v>0</v>
      </c>
      <c r="L52" s="225">
        <v>15</v>
      </c>
      <c r="M52" s="225">
        <f>G52*(1+L52/100)</f>
        <v>0</v>
      </c>
      <c r="N52" s="225">
        <v>1.0000000000000001E-5</v>
      </c>
      <c r="O52" s="225">
        <f>ROUND(E52*N52,2)</f>
        <v>0</v>
      </c>
      <c r="P52" s="225">
        <v>0</v>
      </c>
      <c r="Q52" s="225">
        <f>ROUND(E52*P52,2)</f>
        <v>0</v>
      </c>
      <c r="R52" s="225" t="s">
        <v>166</v>
      </c>
      <c r="S52" s="225" t="s">
        <v>156</v>
      </c>
      <c r="T52" s="225" t="s">
        <v>132</v>
      </c>
      <c r="U52" s="225">
        <v>0</v>
      </c>
      <c r="V52" s="225">
        <f>ROUND(E52*U52,2)</f>
        <v>0</v>
      </c>
      <c r="W52" s="225"/>
      <c r="X52" s="225" t="s">
        <v>167</v>
      </c>
      <c r="Y52" s="206"/>
      <c r="Z52" s="206"/>
      <c r="AA52" s="206"/>
      <c r="AB52" s="206"/>
      <c r="AC52" s="206"/>
      <c r="AD52" s="206"/>
      <c r="AE52" s="206"/>
      <c r="AF52" s="206"/>
      <c r="AG52" s="206" t="s">
        <v>168</v>
      </c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 x14ac:dyDescent="0.25">
      <c r="A53" s="240">
        <v>24</v>
      </c>
      <c r="B53" s="241" t="s">
        <v>581</v>
      </c>
      <c r="C53" s="248" t="s">
        <v>582</v>
      </c>
      <c r="D53" s="242" t="s">
        <v>155</v>
      </c>
      <c r="E53" s="243">
        <v>1</v>
      </c>
      <c r="F53" s="244"/>
      <c r="G53" s="245">
        <f>ROUND(E53*F53,2)</f>
        <v>0</v>
      </c>
      <c r="H53" s="226">
        <v>54</v>
      </c>
      <c r="I53" s="225">
        <f>ROUND(E53*H53,2)</f>
        <v>54</v>
      </c>
      <c r="J53" s="226">
        <v>0</v>
      </c>
      <c r="K53" s="225">
        <f>ROUND(E53*J53,2)</f>
        <v>0</v>
      </c>
      <c r="L53" s="225">
        <v>15</v>
      </c>
      <c r="M53" s="225">
        <f>G53*(1+L53/100)</f>
        <v>0</v>
      </c>
      <c r="N53" s="225">
        <v>1.0000000000000001E-5</v>
      </c>
      <c r="O53" s="225">
        <f>ROUND(E53*N53,2)</f>
        <v>0</v>
      </c>
      <c r="P53" s="225">
        <v>0</v>
      </c>
      <c r="Q53" s="225">
        <f>ROUND(E53*P53,2)</f>
        <v>0</v>
      </c>
      <c r="R53" s="225" t="s">
        <v>166</v>
      </c>
      <c r="S53" s="225" t="s">
        <v>156</v>
      </c>
      <c r="T53" s="225" t="s">
        <v>132</v>
      </c>
      <c r="U53" s="225">
        <v>0</v>
      </c>
      <c r="V53" s="225">
        <f>ROUND(E53*U53,2)</f>
        <v>0</v>
      </c>
      <c r="W53" s="225"/>
      <c r="X53" s="225" t="s">
        <v>167</v>
      </c>
      <c r="Y53" s="206"/>
      <c r="Z53" s="206"/>
      <c r="AA53" s="206"/>
      <c r="AB53" s="206"/>
      <c r="AC53" s="206"/>
      <c r="AD53" s="206"/>
      <c r="AE53" s="206"/>
      <c r="AF53" s="206"/>
      <c r="AG53" s="206" t="s">
        <v>168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40">
        <v>25</v>
      </c>
      <c r="B54" s="241" t="s">
        <v>583</v>
      </c>
      <c r="C54" s="248" t="s">
        <v>584</v>
      </c>
      <c r="D54" s="242" t="s">
        <v>155</v>
      </c>
      <c r="E54" s="243">
        <v>1</v>
      </c>
      <c r="F54" s="244"/>
      <c r="G54" s="245">
        <f>ROUND(E54*F54,2)</f>
        <v>0</v>
      </c>
      <c r="H54" s="226">
        <v>34</v>
      </c>
      <c r="I54" s="225">
        <f>ROUND(E54*H54,2)</f>
        <v>34</v>
      </c>
      <c r="J54" s="226">
        <v>0</v>
      </c>
      <c r="K54" s="225">
        <f>ROUND(E54*J54,2)</f>
        <v>0</v>
      </c>
      <c r="L54" s="225">
        <v>15</v>
      </c>
      <c r="M54" s="225">
        <f>G54*(1+L54/100)</f>
        <v>0</v>
      </c>
      <c r="N54" s="225">
        <v>5.0000000000000002E-5</v>
      </c>
      <c r="O54" s="225">
        <f>ROUND(E54*N54,2)</f>
        <v>0</v>
      </c>
      <c r="P54" s="225">
        <v>0</v>
      </c>
      <c r="Q54" s="225">
        <f>ROUND(E54*P54,2)</f>
        <v>0</v>
      </c>
      <c r="R54" s="225" t="s">
        <v>166</v>
      </c>
      <c r="S54" s="225" t="s">
        <v>156</v>
      </c>
      <c r="T54" s="225" t="s">
        <v>132</v>
      </c>
      <c r="U54" s="225">
        <v>0</v>
      </c>
      <c r="V54" s="225">
        <f>ROUND(E54*U54,2)</f>
        <v>0</v>
      </c>
      <c r="W54" s="225"/>
      <c r="X54" s="225" t="s">
        <v>167</v>
      </c>
      <c r="Y54" s="206"/>
      <c r="Z54" s="206"/>
      <c r="AA54" s="206"/>
      <c r="AB54" s="206"/>
      <c r="AC54" s="206"/>
      <c r="AD54" s="206"/>
      <c r="AE54" s="206"/>
      <c r="AF54" s="206"/>
      <c r="AG54" s="206" t="s">
        <v>168</v>
      </c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5">
      <c r="A55" s="240">
        <v>26</v>
      </c>
      <c r="B55" s="241" t="s">
        <v>585</v>
      </c>
      <c r="C55" s="248" t="s">
        <v>586</v>
      </c>
      <c r="D55" s="242" t="s">
        <v>155</v>
      </c>
      <c r="E55" s="243">
        <v>4</v>
      </c>
      <c r="F55" s="244"/>
      <c r="G55" s="245">
        <f>ROUND(E55*F55,2)</f>
        <v>0</v>
      </c>
      <c r="H55" s="226">
        <v>14</v>
      </c>
      <c r="I55" s="225">
        <f>ROUND(E55*H55,2)</f>
        <v>56</v>
      </c>
      <c r="J55" s="226">
        <v>0</v>
      </c>
      <c r="K55" s="225">
        <f>ROUND(E55*J55,2)</f>
        <v>0</v>
      </c>
      <c r="L55" s="225">
        <v>15</v>
      </c>
      <c r="M55" s="225">
        <f>G55*(1+L55/100)</f>
        <v>0</v>
      </c>
      <c r="N55" s="225">
        <v>4.0000000000000003E-5</v>
      </c>
      <c r="O55" s="225">
        <f>ROUND(E55*N55,2)</f>
        <v>0</v>
      </c>
      <c r="P55" s="225">
        <v>0</v>
      </c>
      <c r="Q55" s="225">
        <f>ROUND(E55*P55,2)</f>
        <v>0</v>
      </c>
      <c r="R55" s="225" t="s">
        <v>166</v>
      </c>
      <c r="S55" s="225" t="s">
        <v>156</v>
      </c>
      <c r="T55" s="225" t="s">
        <v>132</v>
      </c>
      <c r="U55" s="225">
        <v>0</v>
      </c>
      <c r="V55" s="225">
        <f>ROUND(E55*U55,2)</f>
        <v>0</v>
      </c>
      <c r="W55" s="225"/>
      <c r="X55" s="225" t="s">
        <v>167</v>
      </c>
      <c r="Y55" s="206"/>
      <c r="Z55" s="206"/>
      <c r="AA55" s="206"/>
      <c r="AB55" s="206"/>
      <c r="AC55" s="206"/>
      <c r="AD55" s="206"/>
      <c r="AE55" s="206"/>
      <c r="AF55" s="206"/>
      <c r="AG55" s="206" t="s">
        <v>168</v>
      </c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40">
        <v>27</v>
      </c>
      <c r="B56" s="241" t="s">
        <v>638</v>
      </c>
      <c r="C56" s="248" t="s">
        <v>639</v>
      </c>
      <c r="D56" s="242" t="s">
        <v>219</v>
      </c>
      <c r="E56" s="243">
        <v>12</v>
      </c>
      <c r="F56" s="244"/>
      <c r="G56" s="245">
        <f>ROUND(E56*F56,2)</f>
        <v>0</v>
      </c>
      <c r="H56" s="226">
        <v>31.2</v>
      </c>
      <c r="I56" s="225">
        <f>ROUND(E56*H56,2)</f>
        <v>374.4</v>
      </c>
      <c r="J56" s="226">
        <v>0</v>
      </c>
      <c r="K56" s="225">
        <f>ROUND(E56*J56,2)</f>
        <v>0</v>
      </c>
      <c r="L56" s="225">
        <v>15</v>
      </c>
      <c r="M56" s="225">
        <f>G56*(1+L56/100)</f>
        <v>0</v>
      </c>
      <c r="N56" s="225">
        <v>1.4999999999999999E-4</v>
      </c>
      <c r="O56" s="225">
        <f>ROUND(E56*N56,2)</f>
        <v>0</v>
      </c>
      <c r="P56" s="225">
        <v>0</v>
      </c>
      <c r="Q56" s="225">
        <f>ROUND(E56*P56,2)</f>
        <v>0</v>
      </c>
      <c r="R56" s="225" t="s">
        <v>166</v>
      </c>
      <c r="S56" s="225" t="s">
        <v>156</v>
      </c>
      <c r="T56" s="225" t="s">
        <v>156</v>
      </c>
      <c r="U56" s="225">
        <v>0</v>
      </c>
      <c r="V56" s="225">
        <f>ROUND(E56*U56,2)</f>
        <v>0</v>
      </c>
      <c r="W56" s="225"/>
      <c r="X56" s="225" t="s">
        <v>167</v>
      </c>
      <c r="Y56" s="206"/>
      <c r="Z56" s="206"/>
      <c r="AA56" s="206"/>
      <c r="AB56" s="206"/>
      <c r="AC56" s="206"/>
      <c r="AD56" s="206"/>
      <c r="AE56" s="206"/>
      <c r="AF56" s="206"/>
      <c r="AG56" s="206" t="s">
        <v>168</v>
      </c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x14ac:dyDescent="0.25">
      <c r="A57" s="228" t="s">
        <v>126</v>
      </c>
      <c r="B57" s="229" t="s">
        <v>96</v>
      </c>
      <c r="C57" s="247" t="s">
        <v>97</v>
      </c>
      <c r="D57" s="230"/>
      <c r="E57" s="231"/>
      <c r="F57" s="232"/>
      <c r="G57" s="233">
        <f>SUMIF(AG58:AG65,"&lt;&gt;NOR",G58:G65)</f>
        <v>0</v>
      </c>
      <c r="H57" s="227"/>
      <c r="I57" s="227">
        <f>SUM(I58:I65)</f>
        <v>0</v>
      </c>
      <c r="J57" s="227"/>
      <c r="K57" s="227">
        <f>SUM(K58:K65)</f>
        <v>870.87000000000012</v>
      </c>
      <c r="L57" s="227"/>
      <c r="M57" s="227">
        <f>SUM(M58:M65)</f>
        <v>0</v>
      </c>
      <c r="N57" s="227"/>
      <c r="O57" s="227">
        <f>SUM(O58:O65)</f>
        <v>0</v>
      </c>
      <c r="P57" s="227"/>
      <c r="Q57" s="227">
        <f>SUM(Q58:Q65)</f>
        <v>0</v>
      </c>
      <c r="R57" s="227"/>
      <c r="S57" s="227"/>
      <c r="T57" s="227"/>
      <c r="U57" s="227"/>
      <c r="V57" s="227">
        <f>SUM(V58:V65)</f>
        <v>1.46</v>
      </c>
      <c r="W57" s="227"/>
      <c r="X57" s="227"/>
      <c r="AG57" t="s">
        <v>127</v>
      </c>
    </row>
    <row r="58" spans="1:60" outlineLevel="1" x14ac:dyDescent="0.25">
      <c r="A58" s="240">
        <v>28</v>
      </c>
      <c r="B58" s="241" t="s">
        <v>605</v>
      </c>
      <c r="C58" s="248" t="s">
        <v>606</v>
      </c>
      <c r="D58" s="242" t="s">
        <v>248</v>
      </c>
      <c r="E58" s="243">
        <v>0.24568000000000001</v>
      </c>
      <c r="F58" s="244"/>
      <c r="G58" s="245">
        <f>ROUND(E58*F58,2)</f>
        <v>0</v>
      </c>
      <c r="H58" s="226">
        <v>0</v>
      </c>
      <c r="I58" s="225">
        <f>ROUND(E58*H58,2)</f>
        <v>0</v>
      </c>
      <c r="J58" s="226">
        <v>168.5</v>
      </c>
      <c r="K58" s="225">
        <f>ROUND(E58*J58,2)</f>
        <v>41.4</v>
      </c>
      <c r="L58" s="225">
        <v>15</v>
      </c>
      <c r="M58" s="225">
        <f>G58*(1+L58/100)</f>
        <v>0</v>
      </c>
      <c r="N58" s="225">
        <v>0</v>
      </c>
      <c r="O58" s="225">
        <f>ROUND(E58*N58,2)</f>
        <v>0</v>
      </c>
      <c r="P58" s="225">
        <v>0</v>
      </c>
      <c r="Q58" s="225">
        <f>ROUND(E58*P58,2)</f>
        <v>0</v>
      </c>
      <c r="R58" s="225"/>
      <c r="S58" s="225" t="s">
        <v>156</v>
      </c>
      <c r="T58" s="225" t="s">
        <v>156</v>
      </c>
      <c r="U58" s="225">
        <v>0.27700000000000002</v>
      </c>
      <c r="V58" s="225">
        <f>ROUND(E58*U58,2)</f>
        <v>7.0000000000000007E-2</v>
      </c>
      <c r="W58" s="225"/>
      <c r="X58" s="225" t="s">
        <v>607</v>
      </c>
      <c r="Y58" s="206"/>
      <c r="Z58" s="206"/>
      <c r="AA58" s="206"/>
      <c r="AB58" s="206"/>
      <c r="AC58" s="206"/>
      <c r="AD58" s="206"/>
      <c r="AE58" s="206"/>
      <c r="AF58" s="206"/>
      <c r="AG58" s="206" t="s">
        <v>608</v>
      </c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5">
      <c r="A59" s="240">
        <v>29</v>
      </c>
      <c r="B59" s="241" t="s">
        <v>609</v>
      </c>
      <c r="C59" s="248" t="s">
        <v>610</v>
      </c>
      <c r="D59" s="242" t="s">
        <v>248</v>
      </c>
      <c r="E59" s="243">
        <v>0.24568000000000001</v>
      </c>
      <c r="F59" s="244"/>
      <c r="G59" s="245">
        <f>ROUND(E59*F59,2)</f>
        <v>0</v>
      </c>
      <c r="H59" s="226">
        <v>0</v>
      </c>
      <c r="I59" s="225">
        <f>ROUND(E59*H59,2)</f>
        <v>0</v>
      </c>
      <c r="J59" s="226">
        <v>706</v>
      </c>
      <c r="K59" s="225">
        <f>ROUND(E59*J59,2)</f>
        <v>173.45</v>
      </c>
      <c r="L59" s="225">
        <v>15</v>
      </c>
      <c r="M59" s="225">
        <f>G59*(1+L59/100)</f>
        <v>0</v>
      </c>
      <c r="N59" s="225">
        <v>0</v>
      </c>
      <c r="O59" s="225">
        <f>ROUND(E59*N59,2)</f>
        <v>0</v>
      </c>
      <c r="P59" s="225">
        <v>0</v>
      </c>
      <c r="Q59" s="225">
        <f>ROUND(E59*P59,2)</f>
        <v>0</v>
      </c>
      <c r="R59" s="225"/>
      <c r="S59" s="225" t="s">
        <v>156</v>
      </c>
      <c r="T59" s="225" t="s">
        <v>156</v>
      </c>
      <c r="U59" s="225">
        <v>2.0089999999999999</v>
      </c>
      <c r="V59" s="225">
        <f>ROUND(E59*U59,2)</f>
        <v>0.49</v>
      </c>
      <c r="W59" s="225"/>
      <c r="X59" s="225" t="s">
        <v>607</v>
      </c>
      <c r="Y59" s="206"/>
      <c r="Z59" s="206"/>
      <c r="AA59" s="206"/>
      <c r="AB59" s="206"/>
      <c r="AC59" s="206"/>
      <c r="AD59" s="206"/>
      <c r="AE59" s="206"/>
      <c r="AF59" s="206"/>
      <c r="AG59" s="206" t="s">
        <v>608</v>
      </c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40">
        <v>30</v>
      </c>
      <c r="B60" s="241" t="s">
        <v>611</v>
      </c>
      <c r="C60" s="248" t="s">
        <v>612</v>
      </c>
      <c r="D60" s="242" t="s">
        <v>248</v>
      </c>
      <c r="E60" s="243">
        <v>0.49136000000000002</v>
      </c>
      <c r="F60" s="244"/>
      <c r="G60" s="245">
        <f>ROUND(E60*F60,2)</f>
        <v>0</v>
      </c>
      <c r="H60" s="226">
        <v>0</v>
      </c>
      <c r="I60" s="225">
        <f>ROUND(E60*H60,2)</f>
        <v>0</v>
      </c>
      <c r="J60" s="226">
        <v>337</v>
      </c>
      <c r="K60" s="225">
        <f>ROUND(E60*J60,2)</f>
        <v>165.59</v>
      </c>
      <c r="L60" s="225">
        <v>15</v>
      </c>
      <c r="M60" s="225">
        <f>G60*(1+L60/100)</f>
        <v>0</v>
      </c>
      <c r="N60" s="225">
        <v>0</v>
      </c>
      <c r="O60" s="225">
        <f>ROUND(E60*N60,2)</f>
        <v>0</v>
      </c>
      <c r="P60" s="225">
        <v>0</v>
      </c>
      <c r="Q60" s="225">
        <f>ROUND(E60*P60,2)</f>
        <v>0</v>
      </c>
      <c r="R60" s="225"/>
      <c r="S60" s="225" t="s">
        <v>156</v>
      </c>
      <c r="T60" s="225" t="s">
        <v>156</v>
      </c>
      <c r="U60" s="225">
        <v>0.95899999999999996</v>
      </c>
      <c r="V60" s="225">
        <f>ROUND(E60*U60,2)</f>
        <v>0.47</v>
      </c>
      <c r="W60" s="225"/>
      <c r="X60" s="225" t="s">
        <v>607</v>
      </c>
      <c r="Y60" s="206"/>
      <c r="Z60" s="206"/>
      <c r="AA60" s="206"/>
      <c r="AB60" s="206"/>
      <c r="AC60" s="206"/>
      <c r="AD60" s="206"/>
      <c r="AE60" s="206"/>
      <c r="AF60" s="206"/>
      <c r="AG60" s="206" t="s">
        <v>608</v>
      </c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40">
        <v>31</v>
      </c>
      <c r="B61" s="241" t="s">
        <v>613</v>
      </c>
      <c r="C61" s="248" t="s">
        <v>614</v>
      </c>
      <c r="D61" s="242" t="s">
        <v>248</v>
      </c>
      <c r="E61" s="243">
        <v>0.24568000000000001</v>
      </c>
      <c r="F61" s="244"/>
      <c r="G61" s="245">
        <f>ROUND(E61*F61,2)</f>
        <v>0</v>
      </c>
      <c r="H61" s="226">
        <v>0</v>
      </c>
      <c r="I61" s="225">
        <f>ROUND(E61*H61,2)</f>
        <v>0</v>
      </c>
      <c r="J61" s="226">
        <v>234.5</v>
      </c>
      <c r="K61" s="225">
        <f>ROUND(E61*J61,2)</f>
        <v>57.61</v>
      </c>
      <c r="L61" s="225">
        <v>15</v>
      </c>
      <c r="M61" s="225">
        <f>G61*(1+L61/100)</f>
        <v>0</v>
      </c>
      <c r="N61" s="225">
        <v>0</v>
      </c>
      <c r="O61" s="225">
        <f>ROUND(E61*N61,2)</f>
        <v>0</v>
      </c>
      <c r="P61" s="225">
        <v>0</v>
      </c>
      <c r="Q61" s="225">
        <f>ROUND(E61*P61,2)</f>
        <v>0</v>
      </c>
      <c r="R61" s="225"/>
      <c r="S61" s="225" t="s">
        <v>156</v>
      </c>
      <c r="T61" s="225" t="s">
        <v>156</v>
      </c>
      <c r="U61" s="225">
        <v>0.49</v>
      </c>
      <c r="V61" s="225">
        <f>ROUND(E61*U61,2)</f>
        <v>0.12</v>
      </c>
      <c r="W61" s="225"/>
      <c r="X61" s="225" t="s">
        <v>607</v>
      </c>
      <c r="Y61" s="206"/>
      <c r="Z61" s="206"/>
      <c r="AA61" s="206"/>
      <c r="AB61" s="206"/>
      <c r="AC61" s="206"/>
      <c r="AD61" s="206"/>
      <c r="AE61" s="206"/>
      <c r="AF61" s="206"/>
      <c r="AG61" s="206" t="s">
        <v>608</v>
      </c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40">
        <v>32</v>
      </c>
      <c r="B62" s="241" t="s">
        <v>615</v>
      </c>
      <c r="C62" s="248" t="s">
        <v>616</v>
      </c>
      <c r="D62" s="242" t="s">
        <v>248</v>
      </c>
      <c r="E62" s="243">
        <v>4.9135999999999997</v>
      </c>
      <c r="F62" s="244"/>
      <c r="G62" s="245">
        <f>ROUND(E62*F62,2)</f>
        <v>0</v>
      </c>
      <c r="H62" s="226">
        <v>0</v>
      </c>
      <c r="I62" s="225">
        <f>ROUND(E62*H62,2)</f>
        <v>0</v>
      </c>
      <c r="J62" s="226">
        <v>16</v>
      </c>
      <c r="K62" s="225">
        <f>ROUND(E62*J62,2)</f>
        <v>78.62</v>
      </c>
      <c r="L62" s="225">
        <v>15</v>
      </c>
      <c r="M62" s="225">
        <f>G62*(1+L62/100)</f>
        <v>0</v>
      </c>
      <c r="N62" s="225">
        <v>0</v>
      </c>
      <c r="O62" s="225">
        <f>ROUND(E62*N62,2)</f>
        <v>0</v>
      </c>
      <c r="P62" s="225">
        <v>0</v>
      </c>
      <c r="Q62" s="225">
        <f>ROUND(E62*P62,2)</f>
        <v>0</v>
      </c>
      <c r="R62" s="225"/>
      <c r="S62" s="225" t="s">
        <v>156</v>
      </c>
      <c r="T62" s="225" t="s">
        <v>156</v>
      </c>
      <c r="U62" s="225">
        <v>0</v>
      </c>
      <c r="V62" s="225">
        <f>ROUND(E62*U62,2)</f>
        <v>0</v>
      </c>
      <c r="W62" s="225"/>
      <c r="X62" s="225" t="s">
        <v>607</v>
      </c>
      <c r="Y62" s="206"/>
      <c r="Z62" s="206"/>
      <c r="AA62" s="206"/>
      <c r="AB62" s="206"/>
      <c r="AC62" s="206"/>
      <c r="AD62" s="206"/>
      <c r="AE62" s="206"/>
      <c r="AF62" s="206"/>
      <c r="AG62" s="206" t="s">
        <v>608</v>
      </c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5">
      <c r="A63" s="240">
        <v>33</v>
      </c>
      <c r="B63" s="241" t="s">
        <v>617</v>
      </c>
      <c r="C63" s="248" t="s">
        <v>618</v>
      </c>
      <c r="D63" s="242" t="s">
        <v>248</v>
      </c>
      <c r="E63" s="243">
        <v>0.24568000000000001</v>
      </c>
      <c r="F63" s="244"/>
      <c r="G63" s="245">
        <f>ROUND(E63*F63,2)</f>
        <v>0</v>
      </c>
      <c r="H63" s="226">
        <v>0</v>
      </c>
      <c r="I63" s="225">
        <f>ROUND(E63*H63,2)</f>
        <v>0</v>
      </c>
      <c r="J63" s="226">
        <v>331</v>
      </c>
      <c r="K63" s="225">
        <f>ROUND(E63*J63,2)</f>
        <v>81.319999999999993</v>
      </c>
      <c r="L63" s="225">
        <v>15</v>
      </c>
      <c r="M63" s="225">
        <f>G63*(1+L63/100)</f>
        <v>0</v>
      </c>
      <c r="N63" s="225">
        <v>0</v>
      </c>
      <c r="O63" s="225">
        <f>ROUND(E63*N63,2)</f>
        <v>0</v>
      </c>
      <c r="P63" s="225">
        <v>0</v>
      </c>
      <c r="Q63" s="225">
        <f>ROUND(E63*P63,2)</f>
        <v>0</v>
      </c>
      <c r="R63" s="225"/>
      <c r="S63" s="225" t="s">
        <v>156</v>
      </c>
      <c r="T63" s="225" t="s">
        <v>156</v>
      </c>
      <c r="U63" s="225">
        <v>0.94199999999999995</v>
      </c>
      <c r="V63" s="225">
        <f>ROUND(E63*U63,2)</f>
        <v>0.23</v>
      </c>
      <c r="W63" s="225"/>
      <c r="X63" s="225" t="s">
        <v>607</v>
      </c>
      <c r="Y63" s="206"/>
      <c r="Z63" s="206"/>
      <c r="AA63" s="206"/>
      <c r="AB63" s="206"/>
      <c r="AC63" s="206"/>
      <c r="AD63" s="206"/>
      <c r="AE63" s="206"/>
      <c r="AF63" s="206"/>
      <c r="AG63" s="206" t="s">
        <v>608</v>
      </c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40">
        <v>34</v>
      </c>
      <c r="B64" s="241" t="s">
        <v>619</v>
      </c>
      <c r="C64" s="248" t="s">
        <v>620</v>
      </c>
      <c r="D64" s="242" t="s">
        <v>248</v>
      </c>
      <c r="E64" s="243">
        <v>0.73704000000000003</v>
      </c>
      <c r="F64" s="244"/>
      <c r="G64" s="245">
        <f>ROUND(E64*F64,2)</f>
        <v>0</v>
      </c>
      <c r="H64" s="226">
        <v>0</v>
      </c>
      <c r="I64" s="225">
        <f>ROUND(E64*H64,2)</f>
        <v>0</v>
      </c>
      <c r="J64" s="226">
        <v>36.9</v>
      </c>
      <c r="K64" s="225">
        <f>ROUND(E64*J64,2)</f>
        <v>27.2</v>
      </c>
      <c r="L64" s="225">
        <v>15</v>
      </c>
      <c r="M64" s="225">
        <f>G64*(1+L64/100)</f>
        <v>0</v>
      </c>
      <c r="N64" s="225">
        <v>0</v>
      </c>
      <c r="O64" s="225">
        <f>ROUND(E64*N64,2)</f>
        <v>0</v>
      </c>
      <c r="P64" s="225">
        <v>0</v>
      </c>
      <c r="Q64" s="225">
        <f>ROUND(E64*P64,2)</f>
        <v>0</v>
      </c>
      <c r="R64" s="225"/>
      <c r="S64" s="225" t="s">
        <v>156</v>
      </c>
      <c r="T64" s="225" t="s">
        <v>156</v>
      </c>
      <c r="U64" s="225">
        <v>0.105</v>
      </c>
      <c r="V64" s="225">
        <f>ROUND(E64*U64,2)</f>
        <v>0.08</v>
      </c>
      <c r="W64" s="225"/>
      <c r="X64" s="225" t="s">
        <v>607</v>
      </c>
      <c r="Y64" s="206"/>
      <c r="Z64" s="206"/>
      <c r="AA64" s="206"/>
      <c r="AB64" s="206"/>
      <c r="AC64" s="206"/>
      <c r="AD64" s="206"/>
      <c r="AE64" s="206"/>
      <c r="AF64" s="206"/>
      <c r="AG64" s="206" t="s">
        <v>608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34">
        <v>35</v>
      </c>
      <c r="B65" s="235" t="s">
        <v>621</v>
      </c>
      <c r="C65" s="249" t="s">
        <v>622</v>
      </c>
      <c r="D65" s="236" t="s">
        <v>248</v>
      </c>
      <c r="E65" s="237">
        <v>0.24568000000000001</v>
      </c>
      <c r="F65" s="238"/>
      <c r="G65" s="239">
        <f>ROUND(E65*F65,2)</f>
        <v>0</v>
      </c>
      <c r="H65" s="226">
        <v>0</v>
      </c>
      <c r="I65" s="225">
        <f>ROUND(E65*H65,2)</f>
        <v>0</v>
      </c>
      <c r="J65" s="226">
        <v>1000</v>
      </c>
      <c r="K65" s="225">
        <f>ROUND(E65*J65,2)</f>
        <v>245.68</v>
      </c>
      <c r="L65" s="225">
        <v>15</v>
      </c>
      <c r="M65" s="225">
        <f>G65*(1+L65/100)</f>
        <v>0</v>
      </c>
      <c r="N65" s="225">
        <v>0</v>
      </c>
      <c r="O65" s="225">
        <f>ROUND(E65*N65,2)</f>
        <v>0</v>
      </c>
      <c r="P65" s="225">
        <v>0</v>
      </c>
      <c r="Q65" s="225">
        <f>ROUND(E65*P65,2)</f>
        <v>0</v>
      </c>
      <c r="R65" s="225"/>
      <c r="S65" s="225" t="s">
        <v>623</v>
      </c>
      <c r="T65" s="225" t="s">
        <v>132</v>
      </c>
      <c r="U65" s="225">
        <v>0</v>
      </c>
      <c r="V65" s="225">
        <f>ROUND(E65*U65,2)</f>
        <v>0</v>
      </c>
      <c r="W65" s="225"/>
      <c r="X65" s="225" t="s">
        <v>607</v>
      </c>
      <c r="Y65" s="206"/>
      <c r="Z65" s="206"/>
      <c r="AA65" s="206"/>
      <c r="AB65" s="206"/>
      <c r="AC65" s="206"/>
      <c r="AD65" s="206"/>
      <c r="AE65" s="206"/>
      <c r="AF65" s="206"/>
      <c r="AG65" s="206" t="s">
        <v>608</v>
      </c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x14ac:dyDescent="0.25">
      <c r="A66" s="3"/>
      <c r="B66" s="4"/>
      <c r="C66" s="250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113</v>
      </c>
    </row>
    <row r="67" spans="1:60" x14ac:dyDescent="0.25">
      <c r="A67" s="209"/>
      <c r="B67" s="210" t="s">
        <v>31</v>
      </c>
      <c r="C67" s="251"/>
      <c r="D67" s="211"/>
      <c r="E67" s="212"/>
      <c r="F67" s="212"/>
      <c r="G67" s="246">
        <f>G8+G17+G39+G57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f>SUMIF(L7:L65,AE66,G7:G65)</f>
        <v>0</v>
      </c>
      <c r="AF67">
        <f>SUMIF(L7:L65,AF66,G7:G65)</f>
        <v>0</v>
      </c>
      <c r="AG67" t="s">
        <v>149</v>
      </c>
    </row>
    <row r="68" spans="1:60" x14ac:dyDescent="0.25">
      <c r="A68" s="3"/>
      <c r="B68" s="4"/>
      <c r="C68" s="250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60" x14ac:dyDescent="0.25">
      <c r="A69" s="3"/>
      <c r="B69" s="4"/>
      <c r="C69" s="250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60" x14ac:dyDescent="0.25">
      <c r="A70" s="213" t="s">
        <v>150</v>
      </c>
      <c r="B70" s="213"/>
      <c r="C70" s="252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60" x14ac:dyDescent="0.25">
      <c r="A71" s="214"/>
      <c r="B71" s="215"/>
      <c r="C71" s="253"/>
      <c r="D71" s="215"/>
      <c r="E71" s="215"/>
      <c r="F71" s="215"/>
      <c r="G71" s="21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G71" t="s">
        <v>151</v>
      </c>
    </row>
    <row r="72" spans="1:60" x14ac:dyDescent="0.25">
      <c r="A72" s="217"/>
      <c r="B72" s="218"/>
      <c r="C72" s="254"/>
      <c r="D72" s="218"/>
      <c r="E72" s="218"/>
      <c r="F72" s="218"/>
      <c r="G72" s="219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 x14ac:dyDescent="0.25">
      <c r="A73" s="217"/>
      <c r="B73" s="218"/>
      <c r="C73" s="254"/>
      <c r="D73" s="218"/>
      <c r="E73" s="218"/>
      <c r="F73" s="218"/>
      <c r="G73" s="219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5">
      <c r="A74" s="217"/>
      <c r="B74" s="218"/>
      <c r="C74" s="254"/>
      <c r="D74" s="218"/>
      <c r="E74" s="218"/>
      <c r="F74" s="218"/>
      <c r="G74" s="219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5">
      <c r="A75" s="220"/>
      <c r="B75" s="221"/>
      <c r="C75" s="255"/>
      <c r="D75" s="221"/>
      <c r="E75" s="221"/>
      <c r="F75" s="221"/>
      <c r="G75" s="22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5">
      <c r="A76" s="3"/>
      <c r="B76" s="4"/>
      <c r="C76" s="250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5">
      <c r="C77" s="256"/>
      <c r="D77" s="10"/>
      <c r="AG77" t="s">
        <v>152</v>
      </c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70:C70"/>
    <mergeCell ref="A71:G7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VRN</vt:lpstr>
      <vt:lpstr>byt č.11</vt:lpstr>
      <vt:lpstr>byt č.1</vt:lpstr>
      <vt:lpstr>byt č.7</vt:lpstr>
      <vt:lpstr>byt č.10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'byt č.1'!Názvy_tisku</vt:lpstr>
      <vt:lpstr>'byt č.10'!Názvy_tisku</vt:lpstr>
      <vt:lpstr>'byt č.11'!Názvy_tisku</vt:lpstr>
      <vt:lpstr>'byt č.7'!Názvy_tisku</vt:lpstr>
      <vt:lpstr>VRN!Názvy_tisku</vt:lpstr>
      <vt:lpstr>oadresa</vt:lpstr>
      <vt:lpstr>Stavba!Objednatel</vt:lpstr>
      <vt:lpstr>Stavba!Objekt</vt:lpstr>
      <vt:lpstr>'byt č.1'!Oblast_tisku</vt:lpstr>
      <vt:lpstr>'byt č.10'!Oblast_tisku</vt:lpstr>
      <vt:lpstr>'byt č.11'!Oblast_tisku</vt:lpstr>
      <vt:lpstr>'byt č.7'!Oblast_tisku</vt:lpstr>
      <vt:lpstr>Stavba!Oblast_tisku</vt:lpstr>
      <vt:lpstr>VRN!Oblast_tisku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2024-02-28T13:18:22Z</dcterms:modified>
</cp:coreProperties>
</file>