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80" windowHeight="9084" activeTab="0"/>
  </bookViews>
  <sheets>
    <sheet name="Rekapitulace stavby" sheetId="1" r:id="rId1"/>
    <sheet name="2023-011 - Dopravní řešen..." sheetId="2" r:id="rId2"/>
  </sheets>
  <definedNames>
    <definedName name="_xlnm._FilterDatabase" localSheetId="1" hidden="1">'2023-011 - Dopravní řešen...'!$C$124:$K$540</definedName>
    <definedName name="_xlnm.Print_Area" localSheetId="1">'2023-011 - Dopravní řešen...'!$C$4:$J$76,'2023-011 - Dopravní řešen...'!$C$82:$J$108,'2023-011 - Dopravní řešen...'!$C$114:$J$540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'2023-011 - Dopravní řešen...'!$124:$124</definedName>
  </definedNames>
  <calcPr calcId="152511"/>
</workbook>
</file>

<file path=xl/sharedStrings.xml><?xml version="1.0" encoding="utf-8"?>
<sst xmlns="http://schemas.openxmlformats.org/spreadsheetml/2006/main" count="4723" uniqueCount="821">
  <si>
    <t>Export Komplet</t>
  </si>
  <si>
    <t/>
  </si>
  <si>
    <t>2.0</t>
  </si>
  <si>
    <t>False</t>
  </si>
  <si>
    <t>{99a0ab11-6093-48d6-a3fd-40173c6ec41d}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</si>
  <si>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</si>
  <si>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</si>
  <si>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</si>
  <si>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</si>
  <si>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</si>
  <si>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</si>
  <si>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</si>
  <si>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</si>
  <si>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</si>
  <si>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</si>
  <si>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</si>
  <si>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Dopravní řešení v lokalitě Janáčkova náměstí v Krnově</t>
  </si>
  <si>
    <t>KSO:</t>
  </si>
  <si>
    <t>CC-CZ:</t>
  </si>
  <si>
    <t>Místo:</t>
  </si>
  <si>
    <t xml:space="preserve"> </t>
  </si>
  <si>
    <t>Datum:</t>
  </si>
  <si>
    <t>9. 11. 2023</t>
  </si>
  <si>
    <t>Zadavatel:</t>
  </si>
  <si>
    <t>IČ:</t>
  </si>
  <si>
    <t>Město Krnov,Hlavní náměstí 1, 794 01 Krnov</t>
  </si>
  <si>
    <t>DIČ:</t>
  </si>
  <si>
    <t>Uchazeč:</t>
  </si>
  <si>
    <t>Projektant:</t>
  </si>
  <si>
    <t>PUDIS a.s.;</t>
  </si>
  <si>
    <t>True</t>
  </si>
  <si>
    <t>Zpracovatel:</t>
  </si>
  <si>
    <t>Pflegrová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</si>
  <si>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</si>
  <si>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</si>
  <si>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</si>
  <si>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</si>
  <si>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</si>
  <si>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</si>
  <si>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</si>
  <si>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</si>
  <si>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</si>
  <si>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</si>
  <si>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</si>
  <si>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</si>
  <si>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</si>
  <si>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</si>
  <si>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</si>
  <si>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</si>
  <si>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</si>
  <si>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</si>
  <si>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</si>
  <si>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</si>
  <si>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</si>
  <si>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</si>
  <si>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</si>
  <si>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</si>
  <si>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</si>
  <si>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</si>
  <si>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</si>
  <si>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</si>
  <si>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</si>
  <si>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</si>
  <si>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</si>
  <si>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</si>
  <si>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</si>
  <si>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</si>
  <si>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</si>
  <si>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</si>
  <si>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</si>
  <si>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</si>
  <si>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</si>
  <si>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</si>
  <si>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</si>
  <si>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</si>
  <si>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</si>
  <si>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</si>
  <si>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</si>
  <si>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</si>
  <si>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</si>
  <si>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</si>
  <si>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</si>
  <si>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</si>
  <si>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</si>
  <si>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</si>
  <si>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</si>
  <si>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</si>
  <si>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</si>
  <si>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</si>
  <si>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00 - Sanace podloží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</si>
  <si>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</si>
  <si>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</si>
  <si>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</si>
  <si>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</si>
  <si>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</si>
  <si>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</si>
  <si>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</si>
  <si>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</si>
  <si>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</si>
  <si>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</si>
  <si>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</si>
  <si>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</si>
  <si>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</si>
  <si>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</si>
  <si>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</si>
  <si>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</si>
  <si>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</si>
  <si>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</si>
  <si>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</si>
  <si>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</si>
  <si>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</si>
  <si>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</si>
  <si>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</si>
  <si>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</si>
  <si>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</si>
  <si>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</si>
  <si>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</si>
  <si>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</t>
  </si>
  <si>
    <t>Sanace podloží</t>
  </si>
  <si>
    <t>K</t>
  </si>
  <si>
    <t>122252204</t>
  </si>
  <si>
    <t>Odkopávky a prokopávky nezapažené pro silnice a dálnice strojně v hornině třídy těžitelnosti I přes 100 do 500 m3</t>
  </si>
  <si>
    <t>m3</t>
  </si>
  <si>
    <t>4</t>
  </si>
  <si>
    <t>-330818098</t>
  </si>
  <si>
    <t>VV</t>
  </si>
  <si>
    <t>860,0*0,3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</si>
  <si>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</si>
  <si>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</si>
  <si>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</si>
  <si>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-342091584</t>
  </si>
  <si>
    <t>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</si>
  <si>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</si>
  <si>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</si>
  <si>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-1544515115</t>
  </si>
  <si>
    <t>258,0*10</t>
  </si>
  <si>
    <t>171152121</t>
  </si>
  <si>
    <t>Uložení sypaniny do zhutněných násypů pro silnice, dálnice a letiště s rozprostřením sypaniny ve vrstvách, s hrubým urovnáním a uzavřením povrchu násypu z hornin nesoudržných kamenitých</t>
  </si>
  <si>
    <t>-100964773</t>
  </si>
  <si>
    <t>5</t>
  </si>
  <si>
    <t>M</t>
  </si>
  <si>
    <t>58333688</t>
  </si>
  <si>
    <t>kamenivo těžené hrubé frakce 32/63</t>
  </si>
  <si>
    <t>t</t>
  </si>
  <si>
    <t>8</t>
  </si>
  <si>
    <t>-1961630019</t>
  </si>
  <si>
    <t>258,0*1,67</t>
  </si>
  <si>
    <t>6</t>
  </si>
  <si>
    <t>171201231</t>
  </si>
  <si>
    <t>Poplatek za uložení stavebního odpadu na recyklační skládce (skládkovné) zeminy a kamení zatříděného do Katalogu odpadů pod kódem 17 05 04</t>
  </si>
  <si>
    <t>823925249</t>
  </si>
  <si>
    <t>258,0*1,5</t>
  </si>
  <si>
    <t>7</t>
  </si>
  <si>
    <t>171251201</t>
  </si>
  <si>
    <t>Uložení sypaniny na skládky nebo meziskládky bez hutnění s upravením uložené sypaniny do předepsaného tvaru</t>
  </si>
  <si>
    <t>1009786766</t>
  </si>
  <si>
    <t>Zemní práce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</si>
  <si>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</si>
  <si>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</si>
  <si>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m2</t>
  </si>
  <si>
    <t>-419977952</t>
  </si>
  <si>
    <t>383,0+190,0</t>
  </si>
  <si>
    <t>9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</si>
  <si>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</si>
  <si>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</si>
  <si>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2010487474</t>
  </si>
  <si>
    <t>dlažba</t>
  </si>
  <si>
    <t>živice</t>
  </si>
  <si>
    <t>262,0</t>
  </si>
  <si>
    <t>asfaltový chodník</t>
  </si>
  <si>
    <t>1,0</t>
  </si>
  <si>
    <t>10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</si>
  <si>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</si>
  <si>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</si>
  <si>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684710812</t>
  </si>
  <si>
    <t>vozovka živičná</t>
  </si>
  <si>
    <t>54,0</t>
  </si>
  <si>
    <t>11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</si>
  <si>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</si>
  <si>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</si>
  <si>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-113537154</t>
  </si>
  <si>
    <t>vozovka</t>
  </si>
  <si>
    <t>54,0+39,0+262,0</t>
  </si>
  <si>
    <t>chodník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</si>
  <si>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</si>
  <si>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</si>
  <si>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</si>
  <si>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</si>
  <si>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1291305260</t>
  </si>
  <si>
    <t>13</t>
  </si>
  <si>
    <t>113204111</t>
  </si>
  <si>
    <t>Vytrhání obrub s vybouráním lože, s přemístěním hmot na skládku na vzdálenost do 3 m nebo s naložením na dopravní prostředek záhonových</t>
  </si>
  <si>
    <t>425510477</t>
  </si>
  <si>
    <t>14</t>
  </si>
  <si>
    <t>121151113</t>
  </si>
  <si>
    <t>Sejmutí ornice strojně při souvislé ploše přes 100 do 500 m2, tl. vrstvy do 200 mm</t>
  </si>
  <si>
    <t>2122650316</t>
  </si>
  <si>
    <t>17,0*0,1</t>
  </si>
  <si>
    <t>122151102</t>
  </si>
  <si>
    <t>Odkopávky a prokopávky nezapažené strojně v hornině třídy těžitelnosti I skupiny 1 a 2 přes 20 do 50 m3</t>
  </si>
  <si>
    <t>-123895915</t>
  </si>
  <si>
    <t>těžení a naložení ornice na meziskládce pro ohumusování</t>
  </si>
  <si>
    <t>15,0*0,1</t>
  </si>
  <si>
    <t>16</t>
  </si>
  <si>
    <t>122252204.1</t>
  </si>
  <si>
    <t>170689783</t>
  </si>
  <si>
    <t>17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</si>
  <si>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</si>
  <si>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</si>
  <si>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-210097519</t>
  </si>
  <si>
    <t>potrubí</t>
  </si>
  <si>
    <t>59,0*1,0*1,5</t>
  </si>
  <si>
    <t>3,0*1,0*1,5</t>
  </si>
  <si>
    <t>vpustě</t>
  </si>
  <si>
    <t>1,5*1,5*1,8*10</t>
  </si>
  <si>
    <t>žlabová vpusť</t>
  </si>
  <si>
    <t>1,0*1,0*1,5</t>
  </si>
  <si>
    <t>18</t>
  </si>
  <si>
    <t>151101101</t>
  </si>
  <si>
    <t>Zřízení pažení a rozepření stěn rýh pro podzemní vedení příložné pro jakoukoliv mezerovitost, hloubky do 2 m</t>
  </si>
  <si>
    <t>-1990416080</t>
  </si>
  <si>
    <t>59,0*1,5*2</t>
  </si>
  <si>
    <t>2*(1,5+1,5)*1,8*10</t>
  </si>
  <si>
    <t>2*(1,0+1,0)*1,5*1</t>
  </si>
  <si>
    <t>19</t>
  </si>
  <si>
    <t>151101111</t>
  </si>
  <si>
    <t>Odstranění pažení a rozepření stěn rýh pro podzemní vedení s uložením materiálu na vzdálenost do 3 m od kraje výkopu příložné, hloubky do 2 m</t>
  </si>
  <si>
    <t>1405330461</t>
  </si>
  <si>
    <t>20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</si>
  <si>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</si>
  <si>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</si>
  <si>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-1799083703</t>
  </si>
  <si>
    <t>dovoz ornice z meziskládky pro ohumusování</t>
  </si>
  <si>
    <t>1,5</t>
  </si>
  <si>
    <t>-1539110655</t>
  </si>
  <si>
    <t xml:space="preserve">odvoz zeminy </t>
  </si>
  <si>
    <t>(105,0+135,0)-2,0</t>
  </si>
  <si>
    <t>22</t>
  </si>
  <si>
    <t>580753550</t>
  </si>
  <si>
    <t>238,0*10</t>
  </si>
  <si>
    <t>23</t>
  </si>
  <si>
    <t>1872887713</t>
  </si>
  <si>
    <t>238,0*1,5</t>
  </si>
  <si>
    <t>24</t>
  </si>
  <si>
    <t>1788740879</t>
  </si>
  <si>
    <t>25</t>
  </si>
  <si>
    <t>174151101</t>
  </si>
  <si>
    <t>Zásyp sypaninou z jakékoliv horniny strojně s uložením výkopku ve vrstvách se zhutněním jam, šachet, rýh nebo kolem objektů v těchto vykopávkách</t>
  </si>
  <si>
    <t>1561070918</t>
  </si>
  <si>
    <t>135,0</t>
  </si>
  <si>
    <t>-0,45*10</t>
  </si>
  <si>
    <t>-0,35*1</t>
  </si>
  <si>
    <t>-0,03*3,46</t>
  </si>
  <si>
    <t>-7,35</t>
  </si>
  <si>
    <t>-31,15</t>
  </si>
  <si>
    <t>26</t>
  </si>
  <si>
    <t>58333674</t>
  </si>
  <si>
    <t>kamenivo těžené hrubé frakce 16/32</t>
  </si>
  <si>
    <t>285323943</t>
  </si>
  <si>
    <t>91,546*1,67</t>
  </si>
  <si>
    <t>27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</si>
  <si>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</si>
  <si>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</si>
  <si>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2030026116</t>
  </si>
  <si>
    <t>59,0*1,0*0,5</t>
  </si>
  <si>
    <t>3,0*1,0*0,55</t>
  </si>
  <si>
    <t>28</t>
  </si>
  <si>
    <t>58331351</t>
  </si>
  <si>
    <t>kamenivo těžené drobné frakce 0/4</t>
  </si>
  <si>
    <t>-1895412227</t>
  </si>
  <si>
    <t>31,15*1,67</t>
  </si>
  <si>
    <t>29</t>
  </si>
  <si>
    <t>181411131</t>
  </si>
  <si>
    <t>Založení trávníku na půdě předem připravené plochy do 1000 m2 výsevem včetně utažení parkového v rovině nebo na svahu do 1:5</t>
  </si>
  <si>
    <t>-1773638712</t>
  </si>
  <si>
    <t>30</t>
  </si>
  <si>
    <t>00572410</t>
  </si>
  <si>
    <t>osivo směs travní parková</t>
  </si>
  <si>
    <t>kg</t>
  </si>
  <si>
    <t>-295283520</t>
  </si>
  <si>
    <t>15,0*0,025</t>
  </si>
  <si>
    <t>31</t>
  </si>
  <si>
    <t>181951112</t>
  </si>
  <si>
    <t>Úprava pláně vyrovnáním výškových rozdílů strojně v hornině třídy těžitelnosti I, skupiny 1 až 3 se zhutněním</t>
  </si>
  <si>
    <t>1913783615</t>
  </si>
  <si>
    <t>32</t>
  </si>
  <si>
    <t>183101313</t>
  </si>
  <si>
    <t>Hloubení jamek pro vysazování rostlin v zemině skupiny 1 až 4 s výměnou půdy z 100% v rovině nebo na svahu do 1:5, objemu přes 0,02 do 0,05 m3</t>
  </si>
  <si>
    <t>kus</t>
  </si>
  <si>
    <t>1071928482</t>
  </si>
  <si>
    <t>33</t>
  </si>
  <si>
    <t>10321100</t>
  </si>
  <si>
    <t>zahradní substrát pro výsadbu VL</t>
  </si>
  <si>
    <t>259120487</t>
  </si>
  <si>
    <t>80,0*0,05</t>
  </si>
  <si>
    <t>4*0,05 'Přepočtené koeficientem množství</t>
  </si>
  <si>
    <t>34</t>
  </si>
  <si>
    <t>184102112</t>
  </si>
  <si>
    <t>Výsadba dřeviny s balem do předem vyhloubené jamky se zalitím v rovině nebo na svahu do 1:5, při průměru balu přes 200 do 300 mm</t>
  </si>
  <si>
    <t>774390324</t>
  </si>
  <si>
    <t>35</t>
  </si>
  <si>
    <t>1-1</t>
  </si>
  <si>
    <t>Keř Cotonaester cochleatus</t>
  </si>
  <si>
    <t>ks</t>
  </si>
  <si>
    <t>1560079587</t>
  </si>
  <si>
    <t>36</t>
  </si>
  <si>
    <t>184801121</t>
  </si>
  <si>
    <t>Ošetření vysazených dřevin solitérních v rovině nebo na svahu do 1:5</t>
  </si>
  <si>
    <t>230446776</t>
  </si>
  <si>
    <t>80,0*2</t>
  </si>
  <si>
    <t>37</t>
  </si>
  <si>
    <t>184818232</t>
  </si>
  <si>
    <t>Ochrana kmene bedněním před poškozením stavebním provozem zřízení včetně odstranění výšky bednění do 2 m průměru kmene přes 300 do 500 mm</t>
  </si>
  <si>
    <t>-1996986597</t>
  </si>
  <si>
    <t>38</t>
  </si>
  <si>
    <t>184911421</t>
  </si>
  <si>
    <t>Mulčování vysazených rostlin mulčovací kůrou, tl. do 100 mm v rovině nebo na svahu do 1:5</t>
  </si>
  <si>
    <t>1171909572</t>
  </si>
  <si>
    <t>80,0*0,5</t>
  </si>
  <si>
    <t>39</t>
  </si>
  <si>
    <t>10391100</t>
  </si>
  <si>
    <t>kůra mulčovací VL</t>
  </si>
  <si>
    <t>-1126315637</t>
  </si>
  <si>
    <t>40,0*0,20</t>
  </si>
  <si>
    <t>8*0,103 'Přepočtené koeficientem množství</t>
  </si>
  <si>
    <t>40</t>
  </si>
  <si>
    <t>185803111</t>
  </si>
  <si>
    <t>Ošetření trávníku jednorázové v rovině nebo na svahu do 1:5</t>
  </si>
  <si>
    <t>781128720</t>
  </si>
  <si>
    <t>15,0*2</t>
  </si>
  <si>
    <t>41</t>
  </si>
  <si>
    <t>185804111</t>
  </si>
  <si>
    <t>Ošetření vysazených květin jednorázové v rovině</t>
  </si>
  <si>
    <t>584568579</t>
  </si>
  <si>
    <t>80*2</t>
  </si>
  <si>
    <t>42</t>
  </si>
  <si>
    <t>185804311</t>
  </si>
  <si>
    <t>Zalití rostlin vodou plochy záhonů jednotlivě do 20 m2</t>
  </si>
  <si>
    <t>-275921931</t>
  </si>
  <si>
    <t>43</t>
  </si>
  <si>
    <t>185851121</t>
  </si>
  <si>
    <t>Dovoz vody pro zálivku rostlin na vzdálenost do 1000 m</t>
  </si>
  <si>
    <t>-835664857</t>
  </si>
  <si>
    <t>44</t>
  </si>
  <si>
    <t>185851129</t>
  </si>
  <si>
    <t>Dovoz vody pro zálivku rostlin Příplatek k ceně za každých dalších i započatých 1000 m</t>
  </si>
  <si>
    <t>217954976</t>
  </si>
  <si>
    <t>1,6*19</t>
  </si>
  <si>
    <t>Svislé a kompletní konstrukce</t>
  </si>
  <si>
    <t>45</t>
  </si>
  <si>
    <t>313278001</t>
  </si>
  <si>
    <t>Zdivo obkladové z cihel vápenopískových na maltu, z cihel nebarvených plných délky 240 mm, tloušťka zdiva 71 mm</t>
  </si>
  <si>
    <t>-1577673165</t>
  </si>
  <si>
    <t>přízdívka</t>
  </si>
  <si>
    <t>76,0</t>
  </si>
  <si>
    <t>Vodorovné konstrukce</t>
  </si>
  <si>
    <t>46</t>
  </si>
  <si>
    <t>451573111</t>
  </si>
  <si>
    <t>Lože pod potrubí, stoky a drobné objekty v otevřeném výkopu z písku a štěrkopísku do 63 mm</t>
  </si>
  <si>
    <t>-178111152</t>
  </si>
  <si>
    <t>59,0*1,0*0,1</t>
  </si>
  <si>
    <t>1,0*1,0*0,1*10</t>
  </si>
  <si>
    <t>Komunikace pozemní</t>
  </si>
  <si>
    <t>47</t>
  </si>
  <si>
    <t>564851111</t>
  </si>
  <si>
    <t>Podklad ze štěrkodrti ŠD s rozprostřením a zhutněním plochy přes 100 m2, po zhutnění tl. 150 mm</t>
  </si>
  <si>
    <t>-1474973728</t>
  </si>
  <si>
    <t>asfaltová vozovka</t>
  </si>
  <si>
    <t>pochůzí plocha,zpomalovací práh</t>
  </si>
  <si>
    <t>300,0+231,0+78,0</t>
  </si>
  <si>
    <t>48</t>
  </si>
  <si>
    <t>564861111</t>
  </si>
  <si>
    <t>Podklad ze štěrkodrti ŠD s rozprostřením a zhutněním plochy přes 100 m2, po zhutnění tl. 200 mm</t>
  </si>
  <si>
    <t>-1882571150</t>
  </si>
  <si>
    <t>43,0+186,0+10,0</t>
  </si>
  <si>
    <t>49</t>
  </si>
  <si>
    <t>565155101</t>
  </si>
  <si>
    <t>Asfaltový beton vrstva podkladní ACP 16 (obalované kamenivo střednězrnné - OKS) s rozprostřením a zhutněním v pruhu šířky do 1,5 m, po zhutnění tl. 70 mm</t>
  </si>
  <si>
    <t>-481192995</t>
  </si>
  <si>
    <t>15,0</t>
  </si>
  <si>
    <t>50</t>
  </si>
  <si>
    <t>569903311</t>
  </si>
  <si>
    <t>Zřízení zemních krajnic z hornin jakékoliv třídy se zhutněním</t>
  </si>
  <si>
    <t>-658119005</t>
  </si>
  <si>
    <t>51</t>
  </si>
  <si>
    <t>573111112</t>
  </si>
  <si>
    <t>Postřik infiltrační PI z asfaltu silničního s posypem kamenivem, v množství 1,00 kg/m2</t>
  </si>
  <si>
    <t>-1631070139</t>
  </si>
  <si>
    <t>52</t>
  </si>
  <si>
    <t>573191111</t>
  </si>
  <si>
    <t>Postřik infiltrační kationaktivní emulzí v množství 1,00 kg/m2</t>
  </si>
  <si>
    <t>-419026203</t>
  </si>
  <si>
    <t>53</t>
  </si>
  <si>
    <t>577134111</t>
  </si>
  <si>
    <t>Asfaltový beton vrstva obrusná ACO 11 (ABS) s rozprostřením a se zhutněním z nemodifikovaného asfaltu v pruhu šířky do 3 m tř. I, po zhutnění tl. 40 mm</t>
  </si>
  <si>
    <t>-4865439</t>
  </si>
  <si>
    <t>54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</si>
  <si>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</si>
  <si>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</si>
  <si>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-1941079041</t>
  </si>
  <si>
    <t>dlažba šedá</t>
  </si>
  <si>
    <t>300,0</t>
  </si>
  <si>
    <t>dlažba reliéfní</t>
  </si>
  <si>
    <t>78,0</t>
  </si>
  <si>
    <t>55</t>
  </si>
  <si>
    <t>59245018</t>
  </si>
  <si>
    <t>dlažba tvar obdélník betonová 200x100x60mm přírodní</t>
  </si>
  <si>
    <t>-717432550</t>
  </si>
  <si>
    <t>Dodávka dlažby jen 80%</t>
  </si>
  <si>
    <t>300,0*0,8</t>
  </si>
  <si>
    <t>56</t>
  </si>
  <si>
    <t>59245006</t>
  </si>
  <si>
    <t>dlažba tvar obdélník betonová pro nevidomé 200x100x60mm barevná</t>
  </si>
  <si>
    <t>896093128</t>
  </si>
  <si>
    <t>57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</si>
  <si>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</si>
  <si>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</si>
  <si>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1450714878</t>
  </si>
  <si>
    <t>186,0</t>
  </si>
  <si>
    <t>dlažba červená</t>
  </si>
  <si>
    <t>12,0</t>
  </si>
  <si>
    <t>dlažba bílá</t>
  </si>
  <si>
    <t>27,0</t>
  </si>
  <si>
    <t>dlažba žlutá</t>
  </si>
  <si>
    <t>231,0</t>
  </si>
  <si>
    <t>10,0</t>
  </si>
  <si>
    <t>58</t>
  </si>
  <si>
    <t>59245020</t>
  </si>
  <si>
    <t>dlažba tvar obdélník betonová 200x100x80mm přírodní</t>
  </si>
  <si>
    <t>-1513619597</t>
  </si>
  <si>
    <t>59</t>
  </si>
  <si>
    <t>59245005</t>
  </si>
  <si>
    <t>dlažba tvar obdélník betonová 200x100x80mm barevná</t>
  </si>
  <si>
    <t>1654949036</t>
  </si>
  <si>
    <t>červená</t>
  </si>
  <si>
    <t>bílá</t>
  </si>
  <si>
    <t>žlutá</t>
  </si>
  <si>
    <t>60</t>
  </si>
  <si>
    <t>59245226</t>
  </si>
  <si>
    <t>dlažba tvar obdélník betonová pro nevidomé 200x100x80mm barevná</t>
  </si>
  <si>
    <t>-895565559</t>
  </si>
  <si>
    <t>Trubní vedení</t>
  </si>
  <si>
    <t>61</t>
  </si>
  <si>
    <t>8-1</t>
  </si>
  <si>
    <t>Pročištění vpustí</t>
  </si>
  <si>
    <t>1315053183</t>
  </si>
  <si>
    <t>62</t>
  </si>
  <si>
    <t>871313121</t>
  </si>
  <si>
    <t>Montáž kanalizačního potrubí z plastů z tvrdého PVC těsněných gumovým kroužkem v otevřeném výkopu ve sklonu do 20 % DN 160</t>
  </si>
  <si>
    <t>-185578744</t>
  </si>
  <si>
    <t>63</t>
  </si>
  <si>
    <t>28611131</t>
  </si>
  <si>
    <t>trubka kanalizační PVC DN 160x1000mm SN4</t>
  </si>
  <si>
    <t>-1844184757</t>
  </si>
  <si>
    <t>64</t>
  </si>
  <si>
    <t>871353121</t>
  </si>
  <si>
    <t>Montáž kanalizačního potrubí z plastů z tvrdého PVC těsněných gumovým kroužkem v otevřeném výkopu ve sklonu do 20 % DN 200</t>
  </si>
  <si>
    <t>208221932</t>
  </si>
  <si>
    <t>65</t>
  </si>
  <si>
    <t>28611135</t>
  </si>
  <si>
    <t>trubka kanalizační PVC DN 200x500mm SN4</t>
  </si>
  <si>
    <t>-719882865</t>
  </si>
  <si>
    <t>66</t>
  </si>
  <si>
    <t>895941343</t>
  </si>
  <si>
    <t>Osazení vpusti uliční z betonových dílců DN 500 dno vysoké s kalištěm</t>
  </si>
  <si>
    <t>810016647</t>
  </si>
  <si>
    <t>vpusť uliční s kalovým prostorem</t>
  </si>
  <si>
    <t>vpusť s odkapovým odvodňovačem</t>
  </si>
  <si>
    <t>67</t>
  </si>
  <si>
    <t>899104112</t>
  </si>
  <si>
    <t>Osazení poklopů litinových a ocelových včetně rámů pro třídu zatížení D400, E600</t>
  </si>
  <si>
    <t>1858689344</t>
  </si>
  <si>
    <t>68</t>
  </si>
  <si>
    <t>55241003</t>
  </si>
  <si>
    <t>poklop kanalizační betonový, litinový rám 160mm, D 400 bez odvětrání</t>
  </si>
  <si>
    <t>-26141602</t>
  </si>
  <si>
    <t>69</t>
  </si>
  <si>
    <t>899204112</t>
  </si>
  <si>
    <t>Osazení mříží litinových včetně rámů a košů na bahno pro třídu zatížení D400, E600</t>
  </si>
  <si>
    <t>1002950283</t>
  </si>
  <si>
    <t>70</t>
  </si>
  <si>
    <t>55241043</t>
  </si>
  <si>
    <t>mříž šachtová dešťová litinová DN 425 pro třídu zatížení D400 čtverec</t>
  </si>
  <si>
    <t>1796497909</t>
  </si>
  <si>
    <t>71</t>
  </si>
  <si>
    <t>Vpusť uliční betonová s kalovým prostorem a sifonem</t>
  </si>
  <si>
    <t>-227930141</t>
  </si>
  <si>
    <t>72</t>
  </si>
  <si>
    <t>8-2</t>
  </si>
  <si>
    <t>Vpusť s okapovým odvodňovačem</t>
  </si>
  <si>
    <t>-569973328</t>
  </si>
  <si>
    <t>73</t>
  </si>
  <si>
    <t>899331111</t>
  </si>
  <si>
    <t>Výšková úprava uličního vstupu nebo vpusti do 200 mm zvýšením poklopu</t>
  </si>
  <si>
    <t>-679248505</t>
  </si>
  <si>
    <t>74</t>
  </si>
  <si>
    <t>899431111</t>
  </si>
  <si>
    <t>Výšková úprava uličního vstupu nebo vpusti do 200 mm zvýšením krycího hrnce, šoupěte nebo hydrantu bez úpravy armatur</t>
  </si>
  <si>
    <t>734874757</t>
  </si>
  <si>
    <t>šoupátko</t>
  </si>
  <si>
    <t>hydrant</t>
  </si>
  <si>
    <t>Ostatní konstrukce a práce, bourání</t>
  </si>
  <si>
    <t>75</t>
  </si>
  <si>
    <t>912211131</t>
  </si>
  <si>
    <t>Montáž směrového sloupku plastového pružného - balisety přišroubováním k podkladu</t>
  </si>
  <si>
    <t>2069262934</t>
  </si>
  <si>
    <t>76</t>
  </si>
  <si>
    <t>56288000</t>
  </si>
  <si>
    <t>sloupek plastový baliseta</t>
  </si>
  <si>
    <t>162392009</t>
  </si>
  <si>
    <t>77</t>
  </si>
  <si>
    <t>914111111</t>
  </si>
  <si>
    <t>Montáž svislé dopravní značky základní velikosti do 1 m2 objímkami na sloupky nebo konzoly</t>
  </si>
  <si>
    <t>-890384143</t>
  </si>
  <si>
    <t>IZ 7a zmenšená</t>
  </si>
  <si>
    <t>4+1</t>
  </si>
  <si>
    <t>IZ7b zmenšená</t>
  </si>
  <si>
    <t>IP4b</t>
  </si>
  <si>
    <t>IP11g</t>
  </si>
  <si>
    <t>IP11c</t>
  </si>
  <si>
    <t>IP13e</t>
  </si>
  <si>
    <t>E13</t>
  </si>
  <si>
    <t>2+1</t>
  </si>
  <si>
    <t>E12a</t>
  </si>
  <si>
    <t>2+2</t>
  </si>
  <si>
    <t>A12b</t>
  </si>
  <si>
    <t>E1</t>
  </si>
  <si>
    <t>P4</t>
  </si>
  <si>
    <t>B2</t>
  </si>
  <si>
    <t>Mezisoučet</t>
  </si>
  <si>
    <t>A12a posun bez dodávky</t>
  </si>
  <si>
    <t>Ij4a posun bez dodávky</t>
  </si>
  <si>
    <t>B2 posun bez dodávky</t>
  </si>
  <si>
    <t>B24 posun bez dodávky</t>
  </si>
  <si>
    <t>E12b posun bez dodávky</t>
  </si>
  <si>
    <t>A12 a posun bez dodávky</t>
  </si>
  <si>
    <t>IP4b posun bez dodávky</t>
  </si>
  <si>
    <t>P4 posun bez dodávky</t>
  </si>
  <si>
    <t>78</t>
  </si>
  <si>
    <t>40445610</t>
  </si>
  <si>
    <t>značky upravující přednost P1, P4 1250mm retroreflexní</t>
  </si>
  <si>
    <t>-403421478</t>
  </si>
  <si>
    <t>79</t>
  </si>
  <si>
    <t>40445655</t>
  </si>
  <si>
    <t>informativní značky zónové IZ6, IZ7 1000x1500mm</t>
  </si>
  <si>
    <t>-1742029982</t>
  </si>
  <si>
    <t>IZ 7b zmenšená</t>
  </si>
  <si>
    <t>80</t>
  </si>
  <si>
    <t>40445625</t>
  </si>
  <si>
    <t>informativní značky provozní IP8, IP9, IP11-IP13 500x700mm</t>
  </si>
  <si>
    <t>-184760296</t>
  </si>
  <si>
    <t>81</t>
  </si>
  <si>
    <t>40445623</t>
  </si>
  <si>
    <t>informativní značky provozní IP1-IP3, IP4b-IP7, IP10a, b 750x750mm retroreflexní</t>
  </si>
  <si>
    <t>883795394</t>
  </si>
  <si>
    <t>82</t>
  </si>
  <si>
    <t>40445647</t>
  </si>
  <si>
    <t>dodatkové tabulky E1, E2a,b , E6, E9, E10 E12c, E17 500x500mm</t>
  </si>
  <si>
    <t>700490865</t>
  </si>
  <si>
    <t>83</t>
  </si>
  <si>
    <t>40445650</t>
  </si>
  <si>
    <t>dodatkové tabulky E7, E12, E13 500x300mm</t>
  </si>
  <si>
    <t>-1544875056</t>
  </si>
  <si>
    <t>E12b</t>
  </si>
  <si>
    <t>1+2</t>
  </si>
  <si>
    <t>84</t>
  </si>
  <si>
    <t>40445619</t>
  </si>
  <si>
    <t>zákazové, příkazové dopravní značky B1-B34, C1-15 500mm</t>
  </si>
  <si>
    <t>1991715272</t>
  </si>
  <si>
    <t>85</t>
  </si>
  <si>
    <t>914511112</t>
  </si>
  <si>
    <t>Montáž sloupku dopravních značek  délky do 3,5 m do hliníkové patky</t>
  </si>
  <si>
    <t>-1161154860</t>
  </si>
  <si>
    <t>86</t>
  </si>
  <si>
    <t>40445225</t>
  </si>
  <si>
    <t>sloupek pro dopravní značku Zn D 60mm v 3,5m</t>
  </si>
  <si>
    <t>575060039</t>
  </si>
  <si>
    <t>87</t>
  </si>
  <si>
    <t>40445240</t>
  </si>
  <si>
    <t>patka pro sloupek Al D 60mm</t>
  </si>
  <si>
    <t>-2099164658</t>
  </si>
  <si>
    <t>88</t>
  </si>
  <si>
    <t>40445256</t>
  </si>
  <si>
    <t>svorka upínací na sloupek dopravní značky D 60mm</t>
  </si>
  <si>
    <t>799537930</t>
  </si>
  <si>
    <t>89</t>
  </si>
  <si>
    <t>40445253</t>
  </si>
  <si>
    <t>víčko plastové na sloupek D 60mm</t>
  </si>
  <si>
    <t>-2023890042</t>
  </si>
  <si>
    <t>90</t>
  </si>
  <si>
    <t>915111112</t>
  </si>
  <si>
    <t>Vodorovné dopravní značení stříkané barvou  dělící čára šířky 125 mm souvislá bílá retroreflexní</t>
  </si>
  <si>
    <t>-1726238369</t>
  </si>
  <si>
    <t>V1a</t>
  </si>
  <si>
    <t>324,5</t>
  </si>
  <si>
    <t>V10a</t>
  </si>
  <si>
    <t>444,00</t>
  </si>
  <si>
    <t>V10c</t>
  </si>
  <si>
    <t>19,0</t>
  </si>
  <si>
    <t>91</t>
  </si>
  <si>
    <t>915111116</t>
  </si>
  <si>
    <t>Vodorovné dopravní značení stříkané barvou dělící čára šířky 125 mm souvislá žlutá retroreflexní</t>
  </si>
  <si>
    <t>1858768147</t>
  </si>
  <si>
    <t>V12a</t>
  </si>
  <si>
    <t>217,0</t>
  </si>
  <si>
    <t>V12c</t>
  </si>
  <si>
    <t>206,0</t>
  </si>
  <si>
    <t>92</t>
  </si>
  <si>
    <t>915111122</t>
  </si>
  <si>
    <t>Vodorovné dopravní značení stříkané barvou  dělící čára šířky 125 mm přerušovaná bílá retroreflexní</t>
  </si>
  <si>
    <t>1399758296</t>
  </si>
  <si>
    <t>V2b</t>
  </si>
  <si>
    <t>214,0</t>
  </si>
  <si>
    <t>V10d</t>
  </si>
  <si>
    <t>126,0</t>
  </si>
  <si>
    <t>93</t>
  </si>
  <si>
    <t>915121112</t>
  </si>
  <si>
    <t>Vodorovné dopravní značení stříkané barvou  vodící čára bílá šířky 250 mm souvislá retroreflexní</t>
  </si>
  <si>
    <t>1248101805</t>
  </si>
  <si>
    <t>V5</t>
  </si>
  <si>
    <t>4,5</t>
  </si>
  <si>
    <t>94</t>
  </si>
  <si>
    <t>915121122</t>
  </si>
  <si>
    <t>Vodorovné dopravní značení stříkané barvou  vodící čára bílá šířky 250 mm přerušovaná retroreflexní</t>
  </si>
  <si>
    <t>-1015156947</t>
  </si>
  <si>
    <t>8,0</t>
  </si>
  <si>
    <t>95</t>
  </si>
  <si>
    <t>915131112</t>
  </si>
  <si>
    <t>Vodorovné dopravní značení stříkané barvou  přechody pro chodce, šipky, symboly bílé retroreflexní</t>
  </si>
  <si>
    <t>1728391042</t>
  </si>
  <si>
    <t>V11a</t>
  </si>
  <si>
    <t>85,0</t>
  </si>
  <si>
    <t>V13</t>
  </si>
  <si>
    <t>153,0</t>
  </si>
  <si>
    <t>V15</t>
  </si>
  <si>
    <t>4,0*5</t>
  </si>
  <si>
    <t>V14</t>
  </si>
  <si>
    <t>4,0*14</t>
  </si>
  <si>
    <t>V10f</t>
  </si>
  <si>
    <t>5,0*3</t>
  </si>
  <si>
    <t>V17</t>
  </si>
  <si>
    <t>V20</t>
  </si>
  <si>
    <t>5,0*14</t>
  </si>
  <si>
    <t>96</t>
  </si>
  <si>
    <t>915321115</t>
  </si>
  <si>
    <t>Vodorovné značení předformovaným termoplastem  vodící pás pro slabozraké z 6 proužků</t>
  </si>
  <si>
    <t>-537892723</t>
  </si>
  <si>
    <t>97</t>
  </si>
  <si>
    <t>915611111</t>
  </si>
  <si>
    <t>Předznačení pro vodorovné značení  stříkané barvou nebo prováděné z nátěrových hmot liniové dělicí čáry, vodicí proužky</t>
  </si>
  <si>
    <t>-1530765426</t>
  </si>
  <si>
    <t>98</t>
  </si>
  <si>
    <t>915621111</t>
  </si>
  <si>
    <t>Předznačení pro vodorovné značení  stříkané barvou nebo prováděné z nátěrových hmot plošné šipky, symboly, nápisy</t>
  </si>
  <si>
    <t>-908736203</t>
  </si>
  <si>
    <t>99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</si>
  <si>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</si>
  <si>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</si>
  <si>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1445729267</t>
  </si>
  <si>
    <t>dvouřádek</t>
  </si>
  <si>
    <t>(118,0+121,0)*2</t>
  </si>
  <si>
    <t>100</t>
  </si>
  <si>
    <t>58381015</t>
  </si>
  <si>
    <t>kostka řezanoštípaná dlažební žula 10x10x10cm</t>
  </si>
  <si>
    <t>-1231269549</t>
  </si>
  <si>
    <t>478*0,1 'Přepočtené koeficientem množství</t>
  </si>
  <si>
    <t>101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</si>
  <si>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</si>
  <si>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</si>
  <si>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1119055351</t>
  </si>
  <si>
    <t>obrubník150/300</t>
  </si>
  <si>
    <t>118,0</t>
  </si>
  <si>
    <t>nájezdová obruba  150/150</t>
  </si>
  <si>
    <t>121,0</t>
  </si>
  <si>
    <t>102</t>
  </si>
  <si>
    <t>59217034</t>
  </si>
  <si>
    <t>obrubník betonový silniční 1000x150x300mm</t>
  </si>
  <si>
    <t>-695257421</t>
  </si>
  <si>
    <t>103</t>
  </si>
  <si>
    <t>59217030</t>
  </si>
  <si>
    <t>obrubník betonový silniční přechodový 1000x150x150-250mm</t>
  </si>
  <si>
    <t>332812309</t>
  </si>
  <si>
    <t>104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</si>
  <si>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</si>
  <si>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</si>
  <si>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-1490982815</t>
  </si>
  <si>
    <t>obrubník 50/200</t>
  </si>
  <si>
    <t>25,0</t>
  </si>
  <si>
    <t>105</t>
  </si>
  <si>
    <t>59217002</t>
  </si>
  <si>
    <t>obrubník betonový zahradní šedý 1000x50x200mm</t>
  </si>
  <si>
    <t>-1151550534</t>
  </si>
  <si>
    <t>106</t>
  </si>
  <si>
    <t>916271112</t>
  </si>
  <si>
    <t>Chodníkový obrubník z recyklované pryže kladený do pískového lože tl. do 40 mm vodorovně, s lepenými spoji, barva červená</t>
  </si>
  <si>
    <t>2136773821</t>
  </si>
  <si>
    <t>plastový obrubník</t>
  </si>
  <si>
    <t>5,0</t>
  </si>
  <si>
    <t>107</t>
  </si>
  <si>
    <t>919121121</t>
  </si>
  <si>
    <t>Utěsnění dilatačních spár zálivkou za studena  v cementobetonovém nebo živičném krytu včetně adhezního nátěru s těsnicím profilem pod zálivkou, pro komůrky šířky 15 mm, hloubky 25 mm</t>
  </si>
  <si>
    <t>162708693</t>
  </si>
  <si>
    <t>108</t>
  </si>
  <si>
    <t>919735112</t>
  </si>
  <si>
    <t>Řezání stávajícího živičného krytu nebo podkladu hloubky přes 50 do 100 mm</t>
  </si>
  <si>
    <t>-426212936</t>
  </si>
  <si>
    <t>109</t>
  </si>
  <si>
    <t>919735122</t>
  </si>
  <si>
    <t>-1650711754</t>
  </si>
  <si>
    <t>110</t>
  </si>
  <si>
    <t>935113212</t>
  </si>
  <si>
    <t>Osazení odvodňovacího žlabu s krycím roštem betonového šířky přes 200 mm</t>
  </si>
  <si>
    <t>488234163</t>
  </si>
  <si>
    <t>111</t>
  </si>
  <si>
    <t>935923218</t>
  </si>
  <si>
    <t>Osazení odvodňovacího žlabu s krycím roštem vpusti pro žlab šířky přes 200 mm</t>
  </si>
  <si>
    <t>-976855824</t>
  </si>
  <si>
    <t>112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</si>
  <si>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</si>
  <si>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</si>
  <si>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-1427940741</t>
  </si>
  <si>
    <t>113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</si>
  <si>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</si>
  <si>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</si>
  <si>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875977664</t>
  </si>
  <si>
    <t>114</t>
  </si>
  <si>
    <t>966007111</t>
  </si>
  <si>
    <t>Odstranění vodorovného dopravního značení frézováním značeného barvou čáry šířky do 125 mm</t>
  </si>
  <si>
    <t>-89393404</t>
  </si>
  <si>
    <t>115</t>
  </si>
  <si>
    <t>966007113</t>
  </si>
  <si>
    <t>Odstranění vodorovného dopravního značení frézováním značeného barvou plošného</t>
  </si>
  <si>
    <t>-353353281</t>
  </si>
  <si>
    <t>116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</si>
  <si>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</si>
  <si>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</si>
  <si>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-399259922</t>
  </si>
  <si>
    <t>117</t>
  </si>
  <si>
    <t>9-1</t>
  </si>
  <si>
    <t>Řetízkové zábradlí vč osazené do sloupku s betonovou patkouí</t>
  </si>
  <si>
    <t>-135708597</t>
  </si>
  <si>
    <t>118</t>
  </si>
  <si>
    <t>9-2</t>
  </si>
  <si>
    <t>Vodící linie umělá š.40cm  D+M</t>
  </si>
  <si>
    <t>-1156156568</t>
  </si>
  <si>
    <t>997</t>
  </si>
  <si>
    <t>Přesun sutě</t>
  </si>
  <si>
    <t>119</t>
  </si>
  <si>
    <t>997221551</t>
  </si>
  <si>
    <t>Vodorovná doprava suti bez naložení, ale se složením a s hrubým urovnáním ze sypkých materiálů, na vzdálenost do 1 km</t>
  </si>
  <si>
    <t>1697560043</t>
  </si>
  <si>
    <t>120</t>
  </si>
  <si>
    <t>997221559</t>
  </si>
  <si>
    <t>Vodorovná doprava suti bez naložení, ale se složením a s hrubým urovnáním Příplatek k ceně za každý další i započatý 1 km přes 1 km</t>
  </si>
  <si>
    <t>1699466134</t>
  </si>
  <si>
    <t>571,321*19</t>
  </si>
  <si>
    <t>121</t>
  </si>
  <si>
    <t>997221611</t>
  </si>
  <si>
    <t>Nakládání na dopravní prostředky pro vodorovnou dopravu suti</t>
  </si>
  <si>
    <t>-2147416339</t>
  </si>
  <si>
    <t>122</t>
  </si>
  <si>
    <t>997221861</t>
  </si>
  <si>
    <t>Poplatek za uložení stavebního odpadu na recyklační skládce (skládkovné) z prostého betonu zatříděného do Katalogu odpadů pod kódem 17 01 01</t>
  </si>
  <si>
    <t>-206527062</t>
  </si>
  <si>
    <t>123</t>
  </si>
  <si>
    <t>997221873</t>
  </si>
  <si>
    <t>-1970616711</t>
  </si>
  <si>
    <t>124</t>
  </si>
  <si>
    <t>997221875</t>
  </si>
  <si>
    <t>Poplatek za uložení stavebního odpadu na recyklační skládce (skládkovné) asfaltového bez obsahu dehtu zatříděného do Katalogu odpadů pod kódem 17 03 02</t>
  </si>
  <si>
    <t>-563118653</t>
  </si>
  <si>
    <t>998</t>
  </si>
  <si>
    <t>Přesun hmot</t>
  </si>
  <si>
    <t>125</t>
  </si>
  <si>
    <t>998223011</t>
  </si>
  <si>
    <t>Přesun hmot pro pozemní komunikace s krytem dlážděným dopravní vzdálenost do 200 m jakékoliv délky objektu</t>
  </si>
  <si>
    <t>-1464860792</t>
  </si>
  <si>
    <t>PSV</t>
  </si>
  <si>
    <t>Práce a dodávky PSV</t>
  </si>
  <si>
    <t>711</t>
  </si>
  <si>
    <t>Izolace proti vodě, vlhkosti a plynům</t>
  </si>
  <si>
    <t>126</t>
  </si>
  <si>
    <t>Izolace mopovou folií D+M</t>
  </si>
  <si>
    <t>-243339996</t>
  </si>
  <si>
    <t>VRN</t>
  </si>
  <si>
    <t>Vedlejší rozpočtové náklady</t>
  </si>
  <si>
    <t>127</t>
  </si>
  <si>
    <t>celk</t>
  </si>
  <si>
    <t>-1474989569</t>
  </si>
  <si>
    <t>128</t>
  </si>
  <si>
    <t>Provizorní dopravní značení(vypracování návrhu vč.podání žádosti,projednání a vyřízení podkladů)</t>
  </si>
  <si>
    <t>-2011994562</t>
  </si>
  <si>
    <t>129</t>
  </si>
  <si>
    <t>Vyjádření správců sítí-aktualizace</t>
  </si>
  <si>
    <t>1760814764</t>
  </si>
  <si>
    <t>130</t>
  </si>
  <si>
    <t>Vytýčení trasy inženýrských sítí</t>
  </si>
  <si>
    <t>-1503707667</t>
  </si>
  <si>
    <t>131</t>
  </si>
  <si>
    <t>Vytýčení stavby včetně fotodokumentace</t>
  </si>
  <si>
    <t>1561577969</t>
  </si>
  <si>
    <t>132</t>
  </si>
  <si>
    <t>Geodetické práce před výstavbou</t>
  </si>
  <si>
    <t>-948220101</t>
  </si>
  <si>
    <t>133</t>
  </si>
  <si>
    <t>Geodetické práce při provádění stavby</t>
  </si>
  <si>
    <t>-1628834880</t>
  </si>
  <si>
    <t>134</t>
  </si>
  <si>
    <t>Geodetické práce po výstavbě</t>
  </si>
  <si>
    <t>-62984235</t>
  </si>
  <si>
    <t>135</t>
  </si>
  <si>
    <t>Dokumentace skutečného provedení stavby</t>
  </si>
  <si>
    <t>93982250</t>
  </si>
  <si>
    <t>136</t>
  </si>
  <si>
    <t>Zkoušky</t>
  </si>
  <si>
    <t>1685124570</t>
  </si>
  <si>
    <t>Ing.Martin Krejčí</t>
  </si>
  <si>
    <t>6,0*1,50*0,1</t>
  </si>
  <si>
    <t>6,0*1,5*2</t>
  </si>
  <si>
    <t>Řezání stávajícího betonového krytu nebo podkladu hloubky přes 50 do 100 mm-dlažby</t>
  </si>
  <si>
    <t>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</si>
</sst>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I99" sqref="AI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241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0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R5" s="21"/>
      <c r="BE5" s="203" t="s">
        <v>14</v>
      </c>
      <c r="BS5" s="18" t="s">
        <v>6</v>
      </c>
    </row>
    <row r="6" spans="2:71" s="1" customFormat="1" ht="36.9" customHeight="1">
      <c r="B6" s="21"/>
      <c r="D6" s="27" t="s">
        <v>15</v>
      </c>
      <c r="K6" s="208" t="s">
        <v>16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R6" s="21"/>
      <c r="BE6" s="204"/>
      <c r="BS6" s="18" t="s">
        <v>6</v>
      </c>
    </row>
    <row r="7" spans="2:71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04"/>
      <c r="BS7" s="18" t="s">
        <v>6</v>
      </c>
    </row>
    <row r="8" spans="2:71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04"/>
      <c r="BS8" s="18" t="s">
        <v>6</v>
      </c>
    </row>
    <row r="9" spans="2:71" s="1" customFormat="1" ht="14.4" customHeight="1">
      <c r="B9" s="21"/>
      <c r="AR9" s="21"/>
      <c r="BE9" s="204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04"/>
      <c r="BS10" s="18" t="s">
        <v>6</v>
      </c>
    </row>
    <row r="11" spans="2:71" s="1" customFormat="1" ht="18.45" customHeight="1">
      <c r="B11" s="21"/>
      <c r="E11" s="26" t="s">
        <v>25</v>
      </c>
      <c r="AK11" s="28" t="s">
        <v>26</v>
      </c>
      <c r="AN11" s="26" t="s">
        <v>1</v>
      </c>
      <c r="AR11" s="21"/>
      <c r="BE11" s="204"/>
      <c r="BS11" s="18" t="s">
        <v>6</v>
      </c>
    </row>
    <row r="12" spans="2:71" s="1" customFormat="1" ht="6.9" customHeight="1">
      <c r="B12" s="21"/>
      <c r="AR12" s="21"/>
      <c r="BE12" s="204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/>
      <c r="AR13" s="21"/>
      <c r="BE13" s="204"/>
      <c r="BS13" s="18" t="s">
        <v>6</v>
      </c>
    </row>
    <row r="14" spans="2:71" ht="13.2">
      <c r="B14" s="21"/>
      <c r="E14" s="209" t="s">
        <v>816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8" t="s">
        <v>26</v>
      </c>
      <c r="AN14" s="30"/>
      <c r="AR14" s="21"/>
      <c r="BE14" s="204"/>
      <c r="BS14" s="18" t="s">
        <v>6</v>
      </c>
    </row>
    <row r="15" spans="2:71" s="1" customFormat="1" ht="6.9" customHeight="1">
      <c r="B15" s="21"/>
      <c r="AR15" s="21"/>
      <c r="BE15" s="204"/>
      <c r="BS15" s="18" t="s">
        <v>3</v>
      </c>
    </row>
    <row r="16" spans="2:71" s="1" customFormat="1" ht="12" customHeight="1">
      <c r="B16" s="21"/>
      <c r="D16" s="28" t="s">
        <v>28</v>
      </c>
      <c r="AK16" s="28" t="s">
        <v>24</v>
      </c>
      <c r="AN16" s="26" t="s">
        <v>1</v>
      </c>
      <c r="AR16" s="21"/>
      <c r="BE16" s="204"/>
      <c r="BS16" s="18" t="s">
        <v>3</v>
      </c>
    </row>
    <row r="17" spans="2:71" s="1" customFormat="1" ht="18.45" customHeight="1">
      <c r="B17" s="21"/>
      <c r="E17" s="26" t="s">
        <v>29</v>
      </c>
      <c r="AK17" s="28" t="s">
        <v>26</v>
      </c>
      <c r="AN17" s="26" t="s">
        <v>1</v>
      </c>
      <c r="AR17" s="21"/>
      <c r="BE17" s="204"/>
      <c r="BS17" s="18" t="s">
        <v>30</v>
      </c>
    </row>
    <row r="18" spans="2:71" s="1" customFormat="1" ht="6.9" customHeight="1">
      <c r="B18" s="21"/>
      <c r="AR18" s="21"/>
      <c r="BE18" s="204"/>
      <c r="BS18" s="18" t="s">
        <v>6</v>
      </c>
    </row>
    <row r="19" spans="2:71" s="1" customFormat="1" ht="12" customHeight="1">
      <c r="B19" s="21"/>
      <c r="D19" s="28" t="s">
        <v>31</v>
      </c>
      <c r="AK19" s="28" t="s">
        <v>24</v>
      </c>
      <c r="AN19" s="26" t="s">
        <v>1</v>
      </c>
      <c r="AR19" s="21"/>
      <c r="BE19" s="204"/>
      <c r="BS19" s="18" t="s">
        <v>6</v>
      </c>
    </row>
    <row r="20" spans="2:71" s="1" customFormat="1" ht="18.45" customHeight="1">
      <c r="B20" s="21"/>
      <c r="E20" s="26" t="s">
        <v>32</v>
      </c>
      <c r="AK20" s="28" t="s">
        <v>26</v>
      </c>
      <c r="AN20" s="26" t="s">
        <v>1</v>
      </c>
      <c r="AR20" s="21"/>
      <c r="BE20" s="204"/>
      <c r="BS20" s="18" t="s">
        <v>3</v>
      </c>
    </row>
    <row r="21" spans="2:57" s="1" customFormat="1" ht="6.9" customHeight="1">
      <c r="B21" s="21"/>
      <c r="AR21" s="21"/>
      <c r="BE21" s="204"/>
    </row>
    <row r="22" spans="2:57" s="1" customFormat="1" ht="12" customHeight="1">
      <c r="B22" s="21"/>
      <c r="D22" s="28" t="s">
        <v>33</v>
      </c>
      <c r="AR22" s="21"/>
      <c r="BE22" s="204"/>
    </row>
    <row r="23" spans="2:57" s="1" customFormat="1" ht="16.5" customHeight="1">
      <c r="B23" s="21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21"/>
      <c r="BE23" s="204"/>
    </row>
    <row r="24" spans="2:57" s="1" customFormat="1" ht="6.9" customHeight="1">
      <c r="B24" s="21"/>
      <c r="AR24" s="21"/>
      <c r="BE24" s="204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04"/>
    </row>
    <row r="26" spans="1:57" s="2" customFormat="1" ht="25.95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12">
        <f>ROUND(AG94,2)</f>
        <v>0</v>
      </c>
      <c r="AL26" s="213"/>
      <c r="AM26" s="213"/>
      <c r="AN26" s="213"/>
      <c r="AO26" s="213"/>
      <c r="AP26" s="33"/>
      <c r="AQ26" s="33"/>
      <c r="AR26" s="34"/>
      <c r="BE26" s="204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04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14" t="s">
        <v>35</v>
      </c>
      <c r="M28" s="214"/>
      <c r="N28" s="214"/>
      <c r="O28" s="214"/>
      <c r="P28" s="214"/>
      <c r="Q28" s="33"/>
      <c r="R28" s="33"/>
      <c r="S28" s="33"/>
      <c r="T28" s="33"/>
      <c r="U28" s="33"/>
      <c r="V28" s="33"/>
      <c r="W28" s="214" t="s">
        <v>36</v>
      </c>
      <c r="X28" s="214"/>
      <c r="Y28" s="214"/>
      <c r="Z28" s="214"/>
      <c r="AA28" s="214"/>
      <c r="AB28" s="214"/>
      <c r="AC28" s="214"/>
      <c r="AD28" s="214"/>
      <c r="AE28" s="214"/>
      <c r="AF28" s="33"/>
      <c r="AG28" s="33"/>
      <c r="AH28" s="33"/>
      <c r="AI28" s="33"/>
      <c r="AJ28" s="33"/>
      <c r="AK28" s="214" t="s">
        <v>37</v>
      </c>
      <c r="AL28" s="214"/>
      <c r="AM28" s="214"/>
      <c r="AN28" s="214"/>
      <c r="AO28" s="214"/>
      <c r="AP28" s="33"/>
      <c r="AQ28" s="33"/>
      <c r="AR28" s="34"/>
      <c r="BE28" s="204"/>
    </row>
    <row r="29" spans="2:57" s="3" customFormat="1" ht="14.4" customHeight="1">
      <c r="B29" s="38"/>
      <c r="D29" s="28" t="s">
        <v>38</v>
      </c>
      <c r="F29" s="28" t="s">
        <v>39</v>
      </c>
      <c r="L29" s="217">
        <v>0.21</v>
      </c>
      <c r="M29" s="216"/>
      <c r="N29" s="216"/>
      <c r="O29" s="216"/>
      <c r="P29" s="216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ROUND(AV94,2)</f>
        <v>0</v>
      </c>
      <c r="AL29" s="216"/>
      <c r="AM29" s="216"/>
      <c r="AN29" s="216"/>
      <c r="AO29" s="216"/>
      <c r="AR29" s="38"/>
      <c r="BE29" s="205"/>
    </row>
    <row r="30" spans="2:57" s="3" customFormat="1" ht="14.4" customHeight="1">
      <c r="B30" s="38"/>
      <c r="F30" s="28" t="s">
        <v>40</v>
      </c>
      <c r="L30" s="217">
        <v>0.15</v>
      </c>
      <c r="M30" s="216"/>
      <c r="N30" s="216"/>
      <c r="O30" s="216"/>
      <c r="P30" s="216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ROUND(AW94,2)</f>
        <v>0</v>
      </c>
      <c r="AL30" s="216"/>
      <c r="AM30" s="216"/>
      <c r="AN30" s="216"/>
      <c r="AO30" s="216"/>
      <c r="AR30" s="38"/>
      <c r="BE30" s="205"/>
    </row>
    <row r="31" spans="2:57" s="3" customFormat="1" ht="14.4" customHeight="1" hidden="1">
      <c r="B31" s="38"/>
      <c r="F31" s="28" t="s">
        <v>41</v>
      </c>
      <c r="L31" s="217">
        <v>0.21</v>
      </c>
      <c r="M31" s="216"/>
      <c r="N31" s="216"/>
      <c r="O31" s="216"/>
      <c r="P31" s="216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8"/>
      <c r="BE31" s="205"/>
    </row>
    <row r="32" spans="2:57" s="3" customFormat="1" ht="14.4" customHeight="1" hidden="1">
      <c r="B32" s="38"/>
      <c r="F32" s="28" t="s">
        <v>42</v>
      </c>
      <c r="L32" s="217">
        <v>0.15</v>
      </c>
      <c r="M32" s="216"/>
      <c r="N32" s="216"/>
      <c r="O32" s="216"/>
      <c r="P32" s="216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8"/>
      <c r="BE32" s="205"/>
    </row>
    <row r="33" spans="2:57" s="3" customFormat="1" ht="14.4" customHeight="1" hidden="1">
      <c r="B33" s="38"/>
      <c r="F33" s="28" t="s">
        <v>43</v>
      </c>
      <c r="L33" s="217">
        <v>0</v>
      </c>
      <c r="M33" s="216"/>
      <c r="N33" s="216"/>
      <c r="O33" s="216"/>
      <c r="P33" s="216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8"/>
      <c r="BE33" s="205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04"/>
    </row>
    <row r="35" spans="1:57" s="2" customFormat="1" ht="25.95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18" t="s">
        <v>46</v>
      </c>
      <c r="Y35" s="219"/>
      <c r="Z35" s="219"/>
      <c r="AA35" s="219"/>
      <c r="AB35" s="219"/>
      <c r="AC35" s="41"/>
      <c r="AD35" s="41"/>
      <c r="AE35" s="41"/>
      <c r="AF35" s="41"/>
      <c r="AG35" s="41"/>
      <c r="AH35" s="41"/>
      <c r="AI35" s="41"/>
      <c r="AJ35" s="41"/>
      <c r="AK35" s="220">
        <f>SUM(AK26:AK33)</f>
        <v>0</v>
      </c>
      <c r="AL35" s="219"/>
      <c r="AM35" s="219"/>
      <c r="AN35" s="219"/>
      <c r="AO35" s="221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2:44" ht="10.2">
      <c r="B50" s="21"/>
      <c r="AR50" s="21"/>
    </row>
    <row r="51" spans="2:44" ht="10.2">
      <c r="B51" s="21"/>
      <c r="AR51" s="21"/>
    </row>
    <row r="52" spans="2:44" ht="10.2">
      <c r="B52" s="21"/>
      <c r="AR52" s="21"/>
    </row>
    <row r="53" spans="2:44" ht="10.2">
      <c r="B53" s="21"/>
      <c r="AR53" s="21"/>
    </row>
    <row r="54" spans="2:44" ht="10.2">
      <c r="B54" s="21"/>
      <c r="AR54" s="21"/>
    </row>
    <row r="55" spans="2:44" ht="10.2">
      <c r="B55" s="21"/>
      <c r="AR55" s="21"/>
    </row>
    <row r="56" spans="2:44" ht="10.2">
      <c r="B56" s="21"/>
      <c r="AR56" s="21"/>
    </row>
    <row r="57" spans="2:44" ht="10.2">
      <c r="B57" s="21"/>
      <c r="AR57" s="21"/>
    </row>
    <row r="58" spans="2:44" ht="10.2">
      <c r="B58" s="21"/>
      <c r="AR58" s="21"/>
    </row>
    <row r="59" spans="2:44" ht="10.2">
      <c r="B59" s="21"/>
      <c r="AR59" s="21"/>
    </row>
    <row r="60" spans="1:57" s="2" customFormat="1" ht="13.2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2:44" ht="10.2">
      <c r="B61" s="21"/>
      <c r="AR61" s="21"/>
    </row>
    <row r="62" spans="2:44" ht="10.2">
      <c r="B62" s="21"/>
      <c r="AR62" s="21"/>
    </row>
    <row r="63" spans="2:44" ht="10.2">
      <c r="B63" s="21"/>
      <c r="AR63" s="21"/>
    </row>
    <row r="64" spans="1:57" s="2" customFormat="1" ht="13.2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0.2">
      <c r="B65" s="21"/>
      <c r="AR65" s="21"/>
    </row>
    <row r="66" spans="2:44" ht="10.2">
      <c r="B66" s="21"/>
      <c r="AR66" s="21"/>
    </row>
    <row r="67" spans="2:44" ht="10.2">
      <c r="B67" s="21"/>
      <c r="AR67" s="21"/>
    </row>
    <row r="68" spans="2:44" ht="10.2">
      <c r="B68" s="21"/>
      <c r="AR68" s="21"/>
    </row>
    <row r="69" spans="2:44" ht="10.2">
      <c r="B69" s="21"/>
      <c r="AR69" s="21"/>
    </row>
    <row r="70" spans="2:44" ht="10.2">
      <c r="B70" s="21"/>
      <c r="AR70" s="21"/>
    </row>
    <row r="71" spans="2:44" ht="10.2">
      <c r="B71" s="21"/>
      <c r="AR71" s="21"/>
    </row>
    <row r="72" spans="2:44" ht="10.2">
      <c r="B72" s="21"/>
      <c r="AR72" s="21"/>
    </row>
    <row r="73" spans="2:44" ht="10.2">
      <c r="B73" s="21"/>
      <c r="AR73" s="21"/>
    </row>
    <row r="74" spans="2:44" ht="10.2">
      <c r="B74" s="21"/>
      <c r="AR74" s="21"/>
    </row>
    <row r="75" spans="1:57" s="2" customFormat="1" ht="13.2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 ht="1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" customHeight="1">
      <c r="B85" s="53"/>
      <c r="C85" s="54" t="s">
        <v>15</v>
      </c>
      <c r="L85" s="222" t="str">
        <f>K6</f>
        <v>Dopravní řešení v lokalitě Janáčkova náměstí v Krnově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24" t="str">
        <f>IF(AN8="","",AN8)</f>
        <v>9. 11. 2023</v>
      </c>
      <c r="AN87" s="224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Krnov,Hlavní náměstí 1, 794 01 Krnov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25" t="str">
        <f>IF(E17="","",E17)</f>
        <v>PUDIS a.s.;</v>
      </c>
      <c r="AN89" s="226"/>
      <c r="AO89" s="226"/>
      <c r="AP89" s="226"/>
      <c r="AQ89" s="33"/>
      <c r="AR89" s="34"/>
      <c r="AS89" s="227" t="s">
        <v>54</v>
      </c>
      <c r="AT89" s="22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>Ing.Martin Krejčí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25" t="str">
        <f>IF(E20="","",E20)</f>
        <v>Pflegrová</v>
      </c>
      <c r="AN90" s="226"/>
      <c r="AO90" s="226"/>
      <c r="AP90" s="226"/>
      <c r="AQ90" s="33"/>
      <c r="AR90" s="34"/>
      <c r="AS90" s="229"/>
      <c r="AT90" s="23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9"/>
      <c r="AT91" s="23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1" t="s">
        <v>55</v>
      </c>
      <c r="D92" s="232"/>
      <c r="E92" s="232"/>
      <c r="F92" s="232"/>
      <c r="G92" s="232"/>
      <c r="H92" s="61"/>
      <c r="I92" s="233" t="s">
        <v>56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4" t="s">
        <v>57</v>
      </c>
      <c r="AH92" s="232"/>
      <c r="AI92" s="232"/>
      <c r="AJ92" s="232"/>
      <c r="AK92" s="232"/>
      <c r="AL92" s="232"/>
      <c r="AM92" s="232"/>
      <c r="AN92" s="233" t="s">
        <v>58</v>
      </c>
      <c r="AO92" s="232"/>
      <c r="AP92" s="235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9">
        <f>ROUND(AG95,2)</f>
        <v>0</v>
      </c>
      <c r="AH94" s="239"/>
      <c r="AI94" s="239"/>
      <c r="AJ94" s="239"/>
      <c r="AK94" s="239"/>
      <c r="AL94" s="239"/>
      <c r="AM94" s="239"/>
      <c r="AN94" s="240">
        <f>SUM(AG94,AT94)</f>
        <v>0</v>
      </c>
      <c r="AO94" s="240"/>
      <c r="AP94" s="240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73</v>
      </c>
      <c r="BT94" s="78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0" s="7" customFormat="1" ht="24.75" customHeight="1">
      <c r="A95" s="79" t="s">
        <v>77</v>
      </c>
      <c r="B95" s="80"/>
      <c r="C95" s="81"/>
      <c r="D95" s="238">
        <v>1</v>
      </c>
      <c r="E95" s="238"/>
      <c r="F95" s="238"/>
      <c r="G95" s="238"/>
      <c r="H95" s="238"/>
      <c r="I95" s="82"/>
      <c r="J95" s="238" t="s">
        <v>16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6">
        <f>'2023-011 - Dopravní řešen...'!J28</f>
        <v>0</v>
      </c>
      <c r="AH95" s="237"/>
      <c r="AI95" s="237"/>
      <c r="AJ95" s="237"/>
      <c r="AK95" s="237"/>
      <c r="AL95" s="237"/>
      <c r="AM95" s="237"/>
      <c r="AN95" s="236">
        <f>SUM(AG95,AT95)</f>
        <v>0</v>
      </c>
      <c r="AO95" s="237"/>
      <c r="AP95" s="237"/>
      <c r="AQ95" s="83" t="s">
        <v>78</v>
      </c>
      <c r="AR95" s="80"/>
      <c r="AS95" s="84">
        <v>0</v>
      </c>
      <c r="AT95" s="85">
        <f>ROUND(SUM(AV95:AW95),2)</f>
        <v>0</v>
      </c>
      <c r="AU95" s="86">
        <f>'2023-011 - Dopravní řešen...'!P125</f>
        <v>0</v>
      </c>
      <c r="AV95" s="85">
        <f>'2023-011 - Dopravní řešen...'!J31</f>
        <v>0</v>
      </c>
      <c r="AW95" s="85">
        <f>'2023-011 - Dopravní řešen...'!J32</f>
        <v>0</v>
      </c>
      <c r="AX95" s="85">
        <f>'2023-011 - Dopravní řešen...'!J33</f>
        <v>0</v>
      </c>
      <c r="AY95" s="85">
        <f>'2023-011 - Dopravní řešen...'!J34</f>
        <v>0</v>
      </c>
      <c r="AZ95" s="85">
        <f>'2023-011 - Dopravní řešen...'!F31</f>
        <v>0</v>
      </c>
      <c r="BA95" s="85">
        <f>'2023-011 - Dopravní řešen...'!F32</f>
        <v>0</v>
      </c>
      <c r="BB95" s="85">
        <f>'2023-011 - Dopravní řešen...'!F33</f>
        <v>0</v>
      </c>
      <c r="BC95" s="85">
        <f>'2023-011 - Dopravní řešen...'!F34</f>
        <v>0</v>
      </c>
      <c r="BD95" s="87">
        <f>'2023-011 - Dopravní řešen...'!F35</f>
        <v>0</v>
      </c>
      <c r="BT95" s="88" t="s">
        <v>79</v>
      </c>
      <c r="BU95" s="88" t="s">
        <v>80</v>
      </c>
      <c r="BV95" s="88" t="s">
        <v>75</v>
      </c>
      <c r="BW95" s="88" t="s">
        <v>4</v>
      </c>
      <c r="BX95" s="88" t="s">
        <v>76</v>
      </c>
      <c r="CL95" s="88" t="s">
        <v>1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-011 - Dopravní řeš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1"/>
  <sheetViews>
    <sheetView showGridLines="0" workbookViewId="0" topLeftCell="A1">
      <selection activeCell="I532" sqref="I5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1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8" t="s">
        <v>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s="1" customFormat="1" ht="24.9" customHeight="1">
      <c r="B4" s="21"/>
      <c r="D4" s="22" t="s">
        <v>82</v>
      </c>
      <c r="L4" s="21"/>
      <c r="M4" s="89" t="s">
        <v>10</v>
      </c>
      <c r="AT4" s="18" t="s">
        <v>3</v>
      </c>
    </row>
    <row r="5" spans="2:12" s="1" customFormat="1" ht="6.9" customHeight="1">
      <c r="B5" s="21"/>
      <c r="L5" s="21"/>
    </row>
    <row r="6" spans="1:31" s="2" customFormat="1" ht="12" customHeight="1">
      <c r="A6" s="33"/>
      <c r="B6" s="34"/>
      <c r="C6" s="33"/>
      <c r="D6" s="28" t="s">
        <v>15</v>
      </c>
      <c r="E6" s="33"/>
      <c r="F6" s="33"/>
      <c r="G6" s="33"/>
      <c r="H6" s="33"/>
      <c r="I6" s="33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4"/>
      <c r="C7" s="33"/>
      <c r="D7" s="33"/>
      <c r="E7" s="222" t="s">
        <v>16</v>
      </c>
      <c r="F7" s="242"/>
      <c r="G7" s="242"/>
      <c r="H7" s="242"/>
      <c r="I7" s="33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0.2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8" t="s">
        <v>17</v>
      </c>
      <c r="E9" s="33"/>
      <c r="F9" s="26" t="s">
        <v>1</v>
      </c>
      <c r="G9" s="33"/>
      <c r="H9" s="33"/>
      <c r="I9" s="28" t="s">
        <v>18</v>
      </c>
      <c r="J9" s="26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19</v>
      </c>
      <c r="E10" s="33"/>
      <c r="F10" s="26" t="s">
        <v>20</v>
      </c>
      <c r="G10" s="33"/>
      <c r="H10" s="33"/>
      <c r="I10" s="28" t="s">
        <v>21</v>
      </c>
      <c r="J10" s="56" t="str">
        <f>'Rekapitulace stavby'!AN8</f>
        <v>9. 11. 2023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8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23</v>
      </c>
      <c r="E12" s="33"/>
      <c r="F12" s="33"/>
      <c r="G12" s="33"/>
      <c r="H12" s="33"/>
      <c r="I12" s="28" t="s">
        <v>24</v>
      </c>
      <c r="J12" s="26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">
        <v>25</v>
      </c>
      <c r="F13" s="33"/>
      <c r="G13" s="33"/>
      <c r="H13" s="33"/>
      <c r="I13" s="28" t="s">
        <v>26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27</v>
      </c>
      <c r="E15" s="33"/>
      <c r="F15" s="33"/>
      <c r="G15" s="33"/>
      <c r="H15" s="33"/>
      <c r="I15" s="28" t="s">
        <v>24</v>
      </c>
      <c r="J15" s="29">
        <f>'Rekapitulace stavby'!AN13</f>
        <v>0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243" t="str">
        <f>'Rekapitulace stavby'!E14</f>
        <v>Ing.Martin Krejčí</v>
      </c>
      <c r="F16" s="206"/>
      <c r="G16" s="206"/>
      <c r="H16" s="206"/>
      <c r="I16" s="28" t="s">
        <v>26</v>
      </c>
      <c r="J16" s="29">
        <f>'Rekapitulace stavby'!AN14</f>
        <v>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28</v>
      </c>
      <c r="E18" s="33"/>
      <c r="F18" s="33"/>
      <c r="G18" s="33"/>
      <c r="H18" s="33"/>
      <c r="I18" s="28" t="s">
        <v>24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29</v>
      </c>
      <c r="F19" s="33"/>
      <c r="G19" s="33"/>
      <c r="H19" s="33"/>
      <c r="I19" s="28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31</v>
      </c>
      <c r="E21" s="33"/>
      <c r="F21" s="33"/>
      <c r="G21" s="33"/>
      <c r="H21" s="33"/>
      <c r="I21" s="28" t="s">
        <v>24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32</v>
      </c>
      <c r="F22" s="33"/>
      <c r="G22" s="33"/>
      <c r="H22" s="33"/>
      <c r="I22" s="28" t="s">
        <v>26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33</v>
      </c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90"/>
      <c r="B25" s="91"/>
      <c r="C25" s="90"/>
      <c r="D25" s="90"/>
      <c r="E25" s="211" t="s">
        <v>1</v>
      </c>
      <c r="F25" s="211"/>
      <c r="G25" s="211"/>
      <c r="H25" s="211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67"/>
      <c r="E27" s="67"/>
      <c r="F27" s="67"/>
      <c r="G27" s="67"/>
      <c r="H27" s="67"/>
      <c r="I27" s="67"/>
      <c r="J27" s="67"/>
      <c r="K27" s="67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3" t="s">
        <v>34</v>
      </c>
      <c r="E28" s="33"/>
      <c r="F28" s="33"/>
      <c r="G28" s="33"/>
      <c r="H28" s="33"/>
      <c r="I28" s="33"/>
      <c r="J28" s="72">
        <f>ROUND(J125,2)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>
      <c r="A30" s="33"/>
      <c r="B30" s="34"/>
      <c r="C30" s="33"/>
      <c r="D30" s="33"/>
      <c r="E30" s="33"/>
      <c r="F30" s="37" t="s">
        <v>36</v>
      </c>
      <c r="G30" s="33"/>
      <c r="H30" s="33"/>
      <c r="I30" s="37" t="s">
        <v>35</v>
      </c>
      <c r="J30" s="37" t="s">
        <v>37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>
      <c r="A31" s="33"/>
      <c r="B31" s="34"/>
      <c r="C31" s="33"/>
      <c r="D31" s="94" t="s">
        <v>38</v>
      </c>
      <c r="E31" s="28" t="s">
        <v>39</v>
      </c>
      <c r="F31" s="95">
        <f>ROUND((SUM(BE125:BE540)),2)</f>
        <v>0</v>
      </c>
      <c r="G31" s="33"/>
      <c r="H31" s="33"/>
      <c r="I31" s="96">
        <v>0.21</v>
      </c>
      <c r="J31" s="95">
        <f>ROUND(((SUM(BE125:BE540))*I31),2)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28" t="s">
        <v>40</v>
      </c>
      <c r="F32" s="95">
        <f>ROUND((SUM(BF125:BF540)),2)</f>
        <v>0</v>
      </c>
      <c r="G32" s="33"/>
      <c r="H32" s="33"/>
      <c r="I32" s="96">
        <v>0.15</v>
      </c>
      <c r="J32" s="95">
        <f>ROUND(((SUM(BF125:BF540))*I32),2)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hidden="1">
      <c r="A33" s="33"/>
      <c r="B33" s="34"/>
      <c r="C33" s="33"/>
      <c r="D33" s="33"/>
      <c r="E33" s="28" t="s">
        <v>41</v>
      </c>
      <c r="F33" s="95">
        <f>ROUND((SUM(BG125:BG540)),2)</f>
        <v>0</v>
      </c>
      <c r="G33" s="33"/>
      <c r="H33" s="33"/>
      <c r="I33" s="96">
        <v>0.21</v>
      </c>
      <c r="J33" s="95">
        <f>0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hidden="1">
      <c r="A34" s="33"/>
      <c r="B34" s="34"/>
      <c r="C34" s="33"/>
      <c r="D34" s="33"/>
      <c r="E34" s="28" t="s">
        <v>42</v>
      </c>
      <c r="F34" s="95">
        <f>ROUND((SUM(BH125:BH540)),2)</f>
        <v>0</v>
      </c>
      <c r="G34" s="33"/>
      <c r="H34" s="33"/>
      <c r="I34" s="96">
        <v>0.15</v>
      </c>
      <c r="J34" s="95">
        <f>0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43</v>
      </c>
      <c r="F35" s="95">
        <f>ROUND((SUM(BI125:BI540)),2)</f>
        <v>0</v>
      </c>
      <c r="G35" s="33"/>
      <c r="H35" s="33"/>
      <c r="I35" s="96">
        <v>0</v>
      </c>
      <c r="J35" s="9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97"/>
      <c r="D37" s="98" t="s">
        <v>44</v>
      </c>
      <c r="E37" s="61"/>
      <c r="F37" s="61"/>
      <c r="G37" s="99" t="s">
        <v>45</v>
      </c>
      <c r="H37" s="100" t="s">
        <v>46</v>
      </c>
      <c r="I37" s="61"/>
      <c r="J37" s="101">
        <f>SUM(J28:J35)</f>
        <v>0</v>
      </c>
      <c r="K37" s="102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49</v>
      </c>
      <c r="E61" s="36"/>
      <c r="F61" s="103" t="s">
        <v>50</v>
      </c>
      <c r="G61" s="46" t="s">
        <v>49</v>
      </c>
      <c r="H61" s="36"/>
      <c r="I61" s="36"/>
      <c r="J61" s="104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49</v>
      </c>
      <c r="E76" s="36"/>
      <c r="F76" s="103" t="s">
        <v>50</v>
      </c>
      <c r="G76" s="46" t="s">
        <v>49</v>
      </c>
      <c r="H76" s="36"/>
      <c r="I76" s="36"/>
      <c r="J76" s="104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83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22" t="str">
        <f>E7</f>
        <v>Dopravní řešení v lokalitě Janáčkova náměstí v Krnově</v>
      </c>
      <c r="F85" s="242"/>
      <c r="G85" s="242"/>
      <c r="H85" s="24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19</v>
      </c>
      <c r="D87" s="33"/>
      <c r="E87" s="33"/>
      <c r="F87" s="26" t="str">
        <f>F10</f>
        <v xml:space="preserve"> </v>
      </c>
      <c r="G87" s="33"/>
      <c r="H87" s="33"/>
      <c r="I87" s="28" t="s">
        <v>21</v>
      </c>
      <c r="J87" s="56" t="str">
        <f>IF(J10="","",J10)</f>
        <v>9. 11. 2023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28" t="s">
        <v>23</v>
      </c>
      <c r="D89" s="33"/>
      <c r="E89" s="33"/>
      <c r="F89" s="26" t="str">
        <f>E13</f>
        <v>Město Krnov,Hlavní náměstí 1, 794 01 Krnov</v>
      </c>
      <c r="G89" s="33"/>
      <c r="H89" s="33"/>
      <c r="I89" s="28" t="s">
        <v>28</v>
      </c>
      <c r="J89" s="31" t="str">
        <f>E19</f>
        <v>PUDIS a.s.;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8" t="s">
        <v>27</v>
      </c>
      <c r="D90" s="33"/>
      <c r="E90" s="33"/>
      <c r="F90" s="26" t="str">
        <f>IF(E16="","",E16)</f>
        <v>Ing.Martin Krejčí</v>
      </c>
      <c r="G90" s="33"/>
      <c r="H90" s="33"/>
      <c r="I90" s="28" t="s">
        <v>31</v>
      </c>
      <c r="J90" s="31" t="str">
        <f>E22</f>
        <v>Pflegrová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05" t="s">
        <v>84</v>
      </c>
      <c r="D92" s="97"/>
      <c r="E92" s="97"/>
      <c r="F92" s="97"/>
      <c r="G92" s="97"/>
      <c r="H92" s="97"/>
      <c r="I92" s="97"/>
      <c r="J92" s="106" t="s">
        <v>85</v>
      </c>
      <c r="K92" s="97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8" customHeight="1">
      <c r="A94" s="33"/>
      <c r="B94" s="34"/>
      <c r="C94" s="107" t="s">
        <v>86</v>
      </c>
      <c r="D94" s="33"/>
      <c r="E94" s="33"/>
      <c r="F94" s="33"/>
      <c r="G94" s="33"/>
      <c r="H94" s="33"/>
      <c r="I94" s="33"/>
      <c r="J94" s="72">
        <f>J125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87</v>
      </c>
    </row>
    <row r="95" spans="2:12" s="9" customFormat="1" ht="24.9" customHeight="1">
      <c r="B95" s="108"/>
      <c r="D95" s="109" t="s">
        <v>88</v>
      </c>
      <c r="E95" s="110"/>
      <c r="F95" s="110"/>
      <c r="G95" s="110"/>
      <c r="H95" s="110"/>
      <c r="I95" s="110"/>
      <c r="J95" s="111">
        <f>J126</f>
        <v>0</v>
      </c>
      <c r="L95" s="108"/>
    </row>
    <row r="96" spans="2:12" s="10" customFormat="1" ht="19.95" customHeight="1">
      <c r="B96" s="112"/>
      <c r="D96" s="113" t="s">
        <v>89</v>
      </c>
      <c r="E96" s="114"/>
      <c r="F96" s="114"/>
      <c r="G96" s="114"/>
      <c r="H96" s="114"/>
      <c r="I96" s="114"/>
      <c r="J96" s="115">
        <f>J127</f>
        <v>0</v>
      </c>
      <c r="L96" s="112"/>
    </row>
    <row r="97" spans="2:12" s="10" customFormat="1" ht="19.95" customHeight="1">
      <c r="B97" s="112"/>
      <c r="D97" s="113" t="s">
        <v>90</v>
      </c>
      <c r="E97" s="114"/>
      <c r="F97" s="114"/>
      <c r="G97" s="114"/>
      <c r="H97" s="114"/>
      <c r="I97" s="114"/>
      <c r="J97" s="115">
        <f>J143</f>
        <v>0</v>
      </c>
      <c r="L97" s="112"/>
    </row>
    <row r="98" spans="2:12" s="10" customFormat="1" ht="19.95" customHeight="1">
      <c r="B98" s="112"/>
      <c r="D98" s="113" t="s">
        <v>91</v>
      </c>
      <c r="E98" s="114"/>
      <c r="F98" s="114"/>
      <c r="G98" s="114"/>
      <c r="H98" s="114"/>
      <c r="I98" s="114"/>
      <c r="J98" s="115">
        <f>J258</f>
        <v>0</v>
      </c>
      <c r="L98" s="112"/>
    </row>
    <row r="99" spans="2:12" s="10" customFormat="1" ht="19.95" customHeight="1">
      <c r="B99" s="112"/>
      <c r="D99" s="113" t="s">
        <v>92</v>
      </c>
      <c r="E99" s="114"/>
      <c r="F99" s="114"/>
      <c r="G99" s="114"/>
      <c r="H99" s="114"/>
      <c r="I99" s="114"/>
      <c r="J99" s="115">
        <f>J263</f>
        <v>0</v>
      </c>
      <c r="L99" s="112"/>
    </row>
    <row r="100" spans="2:12" s="10" customFormat="1" ht="19.95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J269</f>
        <v>0</v>
      </c>
      <c r="L100" s="112"/>
    </row>
    <row r="101" spans="2:12" s="10" customFormat="1" ht="19.95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J320</f>
        <v>0</v>
      </c>
      <c r="L101" s="112"/>
    </row>
    <row r="102" spans="2:12" s="10" customFormat="1" ht="19.95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J345</f>
        <v>0</v>
      </c>
      <c r="L102" s="112"/>
    </row>
    <row r="103" spans="2:12" s="10" customFormat="1" ht="19.95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J516</f>
        <v>0</v>
      </c>
      <c r="L103" s="112"/>
    </row>
    <row r="104" spans="2:12" s="10" customFormat="1" ht="19.95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J525</f>
        <v>0</v>
      </c>
      <c r="L104" s="112"/>
    </row>
    <row r="105" spans="2:12" s="9" customFormat="1" ht="24.9" customHeight="1">
      <c r="B105" s="108"/>
      <c r="D105" s="109" t="s">
        <v>98</v>
      </c>
      <c r="E105" s="110"/>
      <c r="F105" s="110"/>
      <c r="G105" s="110"/>
      <c r="H105" s="110"/>
      <c r="I105" s="110"/>
      <c r="J105" s="111">
        <f>J527</f>
        <v>0</v>
      </c>
      <c r="L105" s="108"/>
    </row>
    <row r="106" spans="2:12" s="10" customFormat="1" ht="19.95" customHeight="1">
      <c r="B106" s="112"/>
      <c r="D106" s="113" t="s">
        <v>99</v>
      </c>
      <c r="E106" s="114"/>
      <c r="F106" s="114"/>
      <c r="G106" s="114"/>
      <c r="H106" s="114"/>
      <c r="I106" s="114"/>
      <c r="J106" s="115">
        <f>J528</f>
        <v>0</v>
      </c>
      <c r="L106" s="112"/>
    </row>
    <row r="107" spans="2:12" s="9" customFormat="1" ht="24.9" customHeight="1">
      <c r="B107" s="108"/>
      <c r="D107" s="109" t="s">
        <v>100</v>
      </c>
      <c r="E107" s="110"/>
      <c r="F107" s="110"/>
      <c r="G107" s="110"/>
      <c r="H107" s="110"/>
      <c r="I107" s="110"/>
      <c r="J107" s="111">
        <f>J530</f>
        <v>0</v>
      </c>
      <c r="L107" s="10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101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22" t="str">
        <f>E7</f>
        <v>Dopravní řešení v lokalitě Janáčkova náměstí v Krnově</v>
      </c>
      <c r="F117" s="242"/>
      <c r="G117" s="242"/>
      <c r="H117" s="242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19</v>
      </c>
      <c r="D119" s="33"/>
      <c r="E119" s="33"/>
      <c r="F119" s="26" t="str">
        <f>F10</f>
        <v xml:space="preserve"> </v>
      </c>
      <c r="G119" s="33"/>
      <c r="H119" s="33"/>
      <c r="I119" s="28" t="s">
        <v>21</v>
      </c>
      <c r="J119" s="56" t="str">
        <f>IF(J10="","",J10)</f>
        <v>9. 11. 2023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15" customHeight="1">
      <c r="A121" s="33"/>
      <c r="B121" s="34"/>
      <c r="C121" s="28" t="s">
        <v>23</v>
      </c>
      <c r="D121" s="33"/>
      <c r="E121" s="33"/>
      <c r="F121" s="26" t="str">
        <f>E13</f>
        <v>Město Krnov,Hlavní náměstí 1, 794 01 Krnov</v>
      </c>
      <c r="G121" s="33"/>
      <c r="H121" s="33"/>
      <c r="I121" s="28" t="s">
        <v>28</v>
      </c>
      <c r="J121" s="31" t="str">
        <f>E19</f>
        <v>PUDIS a.s.;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27</v>
      </c>
      <c r="D122" s="33"/>
      <c r="E122" s="33"/>
      <c r="F122" s="26" t="str">
        <f>IF(E16="","",E16)</f>
        <v>Ing.Martin Krejčí</v>
      </c>
      <c r="G122" s="33"/>
      <c r="H122" s="33"/>
      <c r="I122" s="28" t="s">
        <v>31</v>
      </c>
      <c r="J122" s="31" t="str">
        <f>E22</f>
        <v>Pflegrová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16"/>
      <c r="B124" s="117"/>
      <c r="C124" s="118" t="s">
        <v>102</v>
      </c>
      <c r="D124" s="119" t="s">
        <v>59</v>
      </c>
      <c r="E124" s="119" t="s">
        <v>55</v>
      </c>
      <c r="F124" s="119" t="s">
        <v>56</v>
      </c>
      <c r="G124" s="119" t="s">
        <v>103</v>
      </c>
      <c r="H124" s="119" t="s">
        <v>104</v>
      </c>
      <c r="I124" s="119" t="s">
        <v>105</v>
      </c>
      <c r="J124" s="120" t="s">
        <v>85</v>
      </c>
      <c r="K124" s="121" t="s">
        <v>106</v>
      </c>
      <c r="L124" s="122"/>
      <c r="M124" s="63" t="s">
        <v>1</v>
      </c>
      <c r="N124" s="64" t="s">
        <v>38</v>
      </c>
      <c r="O124" s="64" t="s">
        <v>107</v>
      </c>
      <c r="P124" s="64" t="s">
        <v>108</v>
      </c>
      <c r="Q124" s="64" t="s">
        <v>109</v>
      </c>
      <c r="R124" s="64" t="s">
        <v>110</v>
      </c>
      <c r="S124" s="64" t="s">
        <v>111</v>
      </c>
      <c r="T124" s="65" t="s">
        <v>112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</row>
    <row r="125" spans="1:63" s="2" customFormat="1" ht="22.8" customHeight="1">
      <c r="A125" s="33"/>
      <c r="B125" s="34"/>
      <c r="C125" s="70" t="s">
        <v>113</v>
      </c>
      <c r="D125" s="33"/>
      <c r="E125" s="33"/>
      <c r="F125" s="33"/>
      <c r="G125" s="33"/>
      <c r="H125" s="33"/>
      <c r="I125" s="33"/>
      <c r="J125" s="123">
        <f>BK125</f>
        <v>0</v>
      </c>
      <c r="K125" s="33"/>
      <c r="L125" s="34"/>
      <c r="M125" s="66"/>
      <c r="N125" s="57"/>
      <c r="O125" s="67"/>
      <c r="P125" s="124">
        <f>P126+P527+P530</f>
        <v>0</v>
      </c>
      <c r="Q125" s="67"/>
      <c r="R125" s="124">
        <f>R126+R527+R530</f>
        <v>993.610915</v>
      </c>
      <c r="S125" s="67"/>
      <c r="T125" s="125">
        <f>T126+T527+T530</f>
        <v>586.411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87</v>
      </c>
      <c r="BK125" s="126">
        <f>BK126+BK527+BK530</f>
        <v>0</v>
      </c>
    </row>
    <row r="126" spans="2:63" s="12" customFormat="1" ht="25.95" customHeight="1">
      <c r="B126" s="127"/>
      <c r="D126" s="128" t="s">
        <v>73</v>
      </c>
      <c r="E126" s="129" t="s">
        <v>114</v>
      </c>
      <c r="F126" s="129" t="s">
        <v>115</v>
      </c>
      <c r="I126" s="130"/>
      <c r="J126" s="131">
        <f>BK126</f>
        <v>0</v>
      </c>
      <c r="L126" s="127"/>
      <c r="M126" s="132"/>
      <c r="N126" s="133"/>
      <c r="O126" s="133"/>
      <c r="P126" s="134">
        <f>P127+P143+P258+P263+P269+P320+P345+P516+P525</f>
        <v>0</v>
      </c>
      <c r="Q126" s="133"/>
      <c r="R126" s="134">
        <f>R127+R143+R258+R263+R269+R320+R345+R516+R525</f>
        <v>993.610915</v>
      </c>
      <c r="S126" s="133"/>
      <c r="T126" s="135">
        <f>T127+T143+T258+T263+T269+T320+T345+T516+T525</f>
        <v>586.411</v>
      </c>
      <c r="AR126" s="128" t="s">
        <v>79</v>
      </c>
      <c r="AT126" s="136" t="s">
        <v>73</v>
      </c>
      <c r="AU126" s="136" t="s">
        <v>74</v>
      </c>
      <c r="AY126" s="128" t="s">
        <v>116</v>
      </c>
      <c r="BK126" s="137">
        <f>BK127+BK143+BK258+BK263+BK269+BK320+BK345+BK516+BK525</f>
        <v>0</v>
      </c>
    </row>
    <row r="127" spans="2:63" s="12" customFormat="1" ht="22.8" customHeight="1">
      <c r="B127" s="127"/>
      <c r="D127" s="128" t="s">
        <v>73</v>
      </c>
      <c r="E127" s="138" t="s">
        <v>117</v>
      </c>
      <c r="F127" s="138" t="s">
        <v>118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SUM(P128:P142)</f>
        <v>0</v>
      </c>
      <c r="Q127" s="133"/>
      <c r="R127" s="134">
        <f>SUM(R128:R142)</f>
        <v>430.86</v>
      </c>
      <c r="S127" s="133"/>
      <c r="T127" s="135">
        <f>SUM(T128:T142)</f>
        <v>0</v>
      </c>
      <c r="AR127" s="128" t="s">
        <v>79</v>
      </c>
      <c r="AT127" s="136" t="s">
        <v>73</v>
      </c>
      <c r="AU127" s="136" t="s">
        <v>79</v>
      </c>
      <c r="AY127" s="128" t="s">
        <v>116</v>
      </c>
      <c r="BK127" s="137">
        <f>SUM(BK128:BK142)</f>
        <v>0</v>
      </c>
    </row>
    <row r="128" spans="1:65" s="2" customFormat="1" ht="37.8" customHeight="1">
      <c r="A128" s="33"/>
      <c r="B128" s="140"/>
      <c r="C128" s="141" t="s">
        <v>79</v>
      </c>
      <c r="D128" s="141" t="s">
        <v>119</v>
      </c>
      <c r="E128" s="142" t="s">
        <v>120</v>
      </c>
      <c r="F128" s="143" t="s">
        <v>121</v>
      </c>
      <c r="G128" s="144" t="s">
        <v>122</v>
      </c>
      <c r="H128" s="145">
        <v>258</v>
      </c>
      <c r="I128" s="146"/>
      <c r="J128" s="147">
        <f>ROUND(I128*H128,2)</f>
        <v>0</v>
      </c>
      <c r="K128" s="148"/>
      <c r="L128" s="34"/>
      <c r="M128" s="149" t="s">
        <v>1</v>
      </c>
      <c r="N128" s="150" t="s">
        <v>39</v>
      </c>
      <c r="O128" s="59"/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3" t="s">
        <v>123</v>
      </c>
      <c r="AT128" s="153" t="s">
        <v>119</v>
      </c>
      <c r="AU128" s="153" t="s">
        <v>81</v>
      </c>
      <c r="AY128" s="18" t="s">
        <v>116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8" t="s">
        <v>79</v>
      </c>
      <c r="BK128" s="154">
        <f>ROUND(I128*H128,2)</f>
        <v>0</v>
      </c>
      <c r="BL128" s="18" t="s">
        <v>123</v>
      </c>
      <c r="BM128" s="153" t="s">
        <v>124</v>
      </c>
    </row>
    <row r="129" spans="2:51" s="13" customFormat="1" ht="10.2">
      <c r="B129" s="155"/>
      <c r="D129" s="156" t="s">
        <v>125</v>
      </c>
      <c r="E129" s="157" t="s">
        <v>1</v>
      </c>
      <c r="F129" s="158" t="s">
        <v>126</v>
      </c>
      <c r="H129" s="159">
        <v>258</v>
      </c>
      <c r="I129" s="160"/>
      <c r="L129" s="155"/>
      <c r="M129" s="161"/>
      <c r="N129" s="162"/>
      <c r="O129" s="162"/>
      <c r="P129" s="162"/>
      <c r="Q129" s="162"/>
      <c r="R129" s="162"/>
      <c r="S129" s="162"/>
      <c r="T129" s="163"/>
      <c r="AT129" s="157" t="s">
        <v>125</v>
      </c>
      <c r="AU129" s="157" t="s">
        <v>81</v>
      </c>
      <c r="AV129" s="13" t="s">
        <v>81</v>
      </c>
      <c r="AW129" s="13" t="s">
        <v>30</v>
      </c>
      <c r="AX129" s="13" t="s">
        <v>74</v>
      </c>
      <c r="AY129" s="157" t="s">
        <v>116</v>
      </c>
    </row>
    <row r="130" spans="2:51" s="14" customFormat="1" ht="10.2">
      <c r="B130" s="164"/>
      <c r="D130" s="156" t="s">
        <v>125</v>
      </c>
      <c r="E130" s="165" t="s">
        <v>1</v>
      </c>
      <c r="F130" s="166" t="s">
        <v>127</v>
      </c>
      <c r="H130" s="167">
        <v>258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125</v>
      </c>
      <c r="AU130" s="165" t="s">
        <v>81</v>
      </c>
      <c r="AV130" s="14" t="s">
        <v>123</v>
      </c>
      <c r="AW130" s="14" t="s">
        <v>30</v>
      </c>
      <c r="AX130" s="14" t="s">
        <v>79</v>
      </c>
      <c r="AY130" s="165" t="s">
        <v>116</v>
      </c>
    </row>
    <row r="131" spans="1:65" s="2" customFormat="1" ht="62.7" customHeight="1">
      <c r="A131" s="33"/>
      <c r="B131" s="140"/>
      <c r="C131" s="141" t="s">
        <v>81</v>
      </c>
      <c r="D131" s="141" t="s">
        <v>119</v>
      </c>
      <c r="E131" s="142" t="s">
        <v>128</v>
      </c>
      <c r="F131" s="143" t="s">
        <v>129</v>
      </c>
      <c r="G131" s="144" t="s">
        <v>122</v>
      </c>
      <c r="H131" s="145">
        <v>258</v>
      </c>
      <c r="I131" s="146"/>
      <c r="J131" s="147">
        <f>ROUND(I131*H131,2)</f>
        <v>0</v>
      </c>
      <c r="K131" s="148"/>
      <c r="L131" s="34"/>
      <c r="M131" s="149" t="s">
        <v>1</v>
      </c>
      <c r="N131" s="150" t="s">
        <v>39</v>
      </c>
      <c r="O131" s="59"/>
      <c r="P131" s="151">
        <f>O131*H131</f>
        <v>0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3" t="s">
        <v>123</v>
      </c>
      <c r="AT131" s="153" t="s">
        <v>119</v>
      </c>
      <c r="AU131" s="153" t="s">
        <v>81</v>
      </c>
      <c r="AY131" s="18" t="s">
        <v>116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79</v>
      </c>
      <c r="BK131" s="154">
        <f>ROUND(I131*H131,2)</f>
        <v>0</v>
      </c>
      <c r="BL131" s="18" t="s">
        <v>123</v>
      </c>
      <c r="BM131" s="153" t="s">
        <v>130</v>
      </c>
    </row>
    <row r="132" spans="1:65" s="2" customFormat="1" ht="66.75" customHeight="1">
      <c r="A132" s="33"/>
      <c r="B132" s="140"/>
      <c r="C132" s="141" t="s">
        <v>131</v>
      </c>
      <c r="D132" s="141" t="s">
        <v>119</v>
      </c>
      <c r="E132" s="142" t="s">
        <v>132</v>
      </c>
      <c r="F132" s="143" t="s">
        <v>133</v>
      </c>
      <c r="G132" s="144" t="s">
        <v>122</v>
      </c>
      <c r="H132" s="145">
        <v>2580</v>
      </c>
      <c r="I132" s="146"/>
      <c r="J132" s="147">
        <f>ROUND(I132*H132,2)</f>
        <v>0</v>
      </c>
      <c r="K132" s="148"/>
      <c r="L132" s="34"/>
      <c r="M132" s="149" t="s">
        <v>1</v>
      </c>
      <c r="N132" s="150" t="s">
        <v>39</v>
      </c>
      <c r="O132" s="59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3" t="s">
        <v>123</v>
      </c>
      <c r="AT132" s="153" t="s">
        <v>119</v>
      </c>
      <c r="AU132" s="153" t="s">
        <v>81</v>
      </c>
      <c r="AY132" s="18" t="s">
        <v>116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8" t="s">
        <v>79</v>
      </c>
      <c r="BK132" s="154">
        <f>ROUND(I132*H132,2)</f>
        <v>0</v>
      </c>
      <c r="BL132" s="18" t="s">
        <v>123</v>
      </c>
      <c r="BM132" s="153" t="s">
        <v>134</v>
      </c>
    </row>
    <row r="133" spans="2:51" s="13" customFormat="1" ht="10.2">
      <c r="B133" s="155"/>
      <c r="D133" s="156" t="s">
        <v>125</v>
      </c>
      <c r="E133" s="157" t="s">
        <v>1</v>
      </c>
      <c r="F133" s="158" t="s">
        <v>135</v>
      </c>
      <c r="H133" s="159">
        <v>2580</v>
      </c>
      <c r="I133" s="160"/>
      <c r="L133" s="155"/>
      <c r="M133" s="161"/>
      <c r="N133" s="162"/>
      <c r="O133" s="162"/>
      <c r="P133" s="162"/>
      <c r="Q133" s="162"/>
      <c r="R133" s="162"/>
      <c r="S133" s="162"/>
      <c r="T133" s="163"/>
      <c r="AT133" s="157" t="s">
        <v>125</v>
      </c>
      <c r="AU133" s="157" t="s">
        <v>81</v>
      </c>
      <c r="AV133" s="13" t="s">
        <v>81</v>
      </c>
      <c r="AW133" s="13" t="s">
        <v>30</v>
      </c>
      <c r="AX133" s="13" t="s">
        <v>74</v>
      </c>
      <c r="AY133" s="157" t="s">
        <v>116</v>
      </c>
    </row>
    <row r="134" spans="2:51" s="14" customFormat="1" ht="10.2">
      <c r="B134" s="164"/>
      <c r="D134" s="156" t="s">
        <v>125</v>
      </c>
      <c r="E134" s="165" t="s">
        <v>1</v>
      </c>
      <c r="F134" s="166" t="s">
        <v>127</v>
      </c>
      <c r="H134" s="167">
        <v>2580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5" t="s">
        <v>125</v>
      </c>
      <c r="AU134" s="165" t="s">
        <v>81</v>
      </c>
      <c r="AV134" s="14" t="s">
        <v>123</v>
      </c>
      <c r="AW134" s="14" t="s">
        <v>30</v>
      </c>
      <c r="AX134" s="14" t="s">
        <v>79</v>
      </c>
      <c r="AY134" s="165" t="s">
        <v>116</v>
      </c>
    </row>
    <row r="135" spans="1:65" s="2" customFormat="1" ht="55.5" customHeight="1">
      <c r="A135" s="33"/>
      <c r="B135" s="140"/>
      <c r="C135" s="141" t="s">
        <v>123</v>
      </c>
      <c r="D135" s="141" t="s">
        <v>119</v>
      </c>
      <c r="E135" s="142" t="s">
        <v>136</v>
      </c>
      <c r="F135" s="143" t="s">
        <v>137</v>
      </c>
      <c r="G135" s="144" t="s">
        <v>122</v>
      </c>
      <c r="H135" s="145">
        <v>258</v>
      </c>
      <c r="I135" s="146"/>
      <c r="J135" s="147">
        <f>ROUND(I135*H135,2)</f>
        <v>0</v>
      </c>
      <c r="K135" s="148"/>
      <c r="L135" s="34"/>
      <c r="M135" s="149" t="s">
        <v>1</v>
      </c>
      <c r="N135" s="150" t="s">
        <v>39</v>
      </c>
      <c r="O135" s="59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3" t="s">
        <v>123</v>
      </c>
      <c r="AT135" s="153" t="s">
        <v>119</v>
      </c>
      <c r="AU135" s="153" t="s">
        <v>81</v>
      </c>
      <c r="AY135" s="18" t="s">
        <v>116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79</v>
      </c>
      <c r="BK135" s="154">
        <f>ROUND(I135*H135,2)</f>
        <v>0</v>
      </c>
      <c r="BL135" s="18" t="s">
        <v>123</v>
      </c>
      <c r="BM135" s="153" t="s">
        <v>138</v>
      </c>
    </row>
    <row r="136" spans="1:65" s="2" customFormat="1" ht="16.5" customHeight="1">
      <c r="A136" s="33"/>
      <c r="B136" s="140"/>
      <c r="C136" s="172" t="s">
        <v>139</v>
      </c>
      <c r="D136" s="172" t="s">
        <v>140</v>
      </c>
      <c r="E136" s="173" t="s">
        <v>141</v>
      </c>
      <c r="F136" s="174" t="s">
        <v>142</v>
      </c>
      <c r="G136" s="175" t="s">
        <v>143</v>
      </c>
      <c r="H136" s="176">
        <v>430.86</v>
      </c>
      <c r="I136" s="177"/>
      <c r="J136" s="178">
        <f>ROUND(I136*H136,2)</f>
        <v>0</v>
      </c>
      <c r="K136" s="179"/>
      <c r="L136" s="180"/>
      <c r="M136" s="181" t="s">
        <v>1</v>
      </c>
      <c r="N136" s="182" t="s">
        <v>39</v>
      </c>
      <c r="O136" s="59"/>
      <c r="P136" s="151">
        <f>O136*H136</f>
        <v>0</v>
      </c>
      <c r="Q136" s="151">
        <v>1</v>
      </c>
      <c r="R136" s="151">
        <f>Q136*H136</f>
        <v>430.86</v>
      </c>
      <c r="S136" s="151">
        <v>0</v>
      </c>
      <c r="T136" s="15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3" t="s">
        <v>144</v>
      </c>
      <c r="AT136" s="153" t="s">
        <v>140</v>
      </c>
      <c r="AU136" s="153" t="s">
        <v>81</v>
      </c>
      <c r="AY136" s="18" t="s">
        <v>116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8" t="s">
        <v>79</v>
      </c>
      <c r="BK136" s="154">
        <f>ROUND(I136*H136,2)</f>
        <v>0</v>
      </c>
      <c r="BL136" s="18" t="s">
        <v>123</v>
      </c>
      <c r="BM136" s="153" t="s">
        <v>145</v>
      </c>
    </row>
    <row r="137" spans="2:51" s="13" customFormat="1" ht="10.2">
      <c r="B137" s="155"/>
      <c r="D137" s="156" t="s">
        <v>125</v>
      </c>
      <c r="E137" s="157" t="s">
        <v>1</v>
      </c>
      <c r="F137" s="158" t="s">
        <v>146</v>
      </c>
      <c r="H137" s="159">
        <v>430.86</v>
      </c>
      <c r="I137" s="160"/>
      <c r="L137" s="155"/>
      <c r="M137" s="161"/>
      <c r="N137" s="162"/>
      <c r="O137" s="162"/>
      <c r="P137" s="162"/>
      <c r="Q137" s="162"/>
      <c r="R137" s="162"/>
      <c r="S137" s="162"/>
      <c r="T137" s="163"/>
      <c r="AT137" s="157" t="s">
        <v>125</v>
      </c>
      <c r="AU137" s="157" t="s">
        <v>81</v>
      </c>
      <c r="AV137" s="13" t="s">
        <v>81</v>
      </c>
      <c r="AW137" s="13" t="s">
        <v>30</v>
      </c>
      <c r="AX137" s="13" t="s">
        <v>74</v>
      </c>
      <c r="AY137" s="157" t="s">
        <v>116</v>
      </c>
    </row>
    <row r="138" spans="2:51" s="14" customFormat="1" ht="10.2">
      <c r="B138" s="164"/>
      <c r="D138" s="156" t="s">
        <v>125</v>
      </c>
      <c r="E138" s="165" t="s">
        <v>1</v>
      </c>
      <c r="F138" s="166" t="s">
        <v>127</v>
      </c>
      <c r="H138" s="167">
        <v>430.86</v>
      </c>
      <c r="I138" s="168"/>
      <c r="L138" s="164"/>
      <c r="M138" s="169"/>
      <c r="N138" s="170"/>
      <c r="O138" s="170"/>
      <c r="P138" s="170"/>
      <c r="Q138" s="170"/>
      <c r="R138" s="170"/>
      <c r="S138" s="170"/>
      <c r="T138" s="171"/>
      <c r="AT138" s="165" t="s">
        <v>125</v>
      </c>
      <c r="AU138" s="165" t="s">
        <v>81</v>
      </c>
      <c r="AV138" s="14" t="s">
        <v>123</v>
      </c>
      <c r="AW138" s="14" t="s">
        <v>30</v>
      </c>
      <c r="AX138" s="14" t="s">
        <v>79</v>
      </c>
      <c r="AY138" s="165" t="s">
        <v>116</v>
      </c>
    </row>
    <row r="139" spans="1:65" s="2" customFormat="1" ht="44.25" customHeight="1">
      <c r="A139" s="33"/>
      <c r="B139" s="140"/>
      <c r="C139" s="141" t="s">
        <v>147</v>
      </c>
      <c r="D139" s="141" t="s">
        <v>119</v>
      </c>
      <c r="E139" s="142" t="s">
        <v>148</v>
      </c>
      <c r="F139" s="143" t="s">
        <v>149</v>
      </c>
      <c r="G139" s="144" t="s">
        <v>143</v>
      </c>
      <c r="H139" s="145">
        <v>387</v>
      </c>
      <c r="I139" s="146"/>
      <c r="J139" s="147">
        <f>ROUND(I139*H139,2)</f>
        <v>0</v>
      </c>
      <c r="K139" s="148"/>
      <c r="L139" s="34"/>
      <c r="M139" s="149" t="s">
        <v>1</v>
      </c>
      <c r="N139" s="150" t="s">
        <v>39</v>
      </c>
      <c r="O139" s="59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3" t="s">
        <v>123</v>
      </c>
      <c r="AT139" s="153" t="s">
        <v>119</v>
      </c>
      <c r="AU139" s="153" t="s">
        <v>81</v>
      </c>
      <c r="AY139" s="18" t="s">
        <v>116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79</v>
      </c>
      <c r="BK139" s="154">
        <f>ROUND(I139*H139,2)</f>
        <v>0</v>
      </c>
      <c r="BL139" s="18" t="s">
        <v>123</v>
      </c>
      <c r="BM139" s="153" t="s">
        <v>150</v>
      </c>
    </row>
    <row r="140" spans="2:51" s="13" customFormat="1" ht="10.2">
      <c r="B140" s="155"/>
      <c r="D140" s="156" t="s">
        <v>125</v>
      </c>
      <c r="E140" s="157" t="s">
        <v>1</v>
      </c>
      <c r="F140" s="158" t="s">
        <v>151</v>
      </c>
      <c r="H140" s="159">
        <v>387</v>
      </c>
      <c r="I140" s="160"/>
      <c r="L140" s="155"/>
      <c r="M140" s="161"/>
      <c r="N140" s="162"/>
      <c r="O140" s="162"/>
      <c r="P140" s="162"/>
      <c r="Q140" s="162"/>
      <c r="R140" s="162"/>
      <c r="S140" s="162"/>
      <c r="T140" s="163"/>
      <c r="AT140" s="157" t="s">
        <v>125</v>
      </c>
      <c r="AU140" s="157" t="s">
        <v>81</v>
      </c>
      <c r="AV140" s="13" t="s">
        <v>81</v>
      </c>
      <c r="AW140" s="13" t="s">
        <v>30</v>
      </c>
      <c r="AX140" s="13" t="s">
        <v>74</v>
      </c>
      <c r="AY140" s="157" t="s">
        <v>116</v>
      </c>
    </row>
    <row r="141" spans="2:51" s="14" customFormat="1" ht="10.2">
      <c r="B141" s="164"/>
      <c r="D141" s="156" t="s">
        <v>125</v>
      </c>
      <c r="E141" s="165" t="s">
        <v>1</v>
      </c>
      <c r="F141" s="166" t="s">
        <v>127</v>
      </c>
      <c r="H141" s="167">
        <v>387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125</v>
      </c>
      <c r="AU141" s="165" t="s">
        <v>81</v>
      </c>
      <c r="AV141" s="14" t="s">
        <v>123</v>
      </c>
      <c r="AW141" s="14" t="s">
        <v>30</v>
      </c>
      <c r="AX141" s="14" t="s">
        <v>79</v>
      </c>
      <c r="AY141" s="165" t="s">
        <v>116</v>
      </c>
    </row>
    <row r="142" spans="1:65" s="2" customFormat="1" ht="37.8" customHeight="1">
      <c r="A142" s="33"/>
      <c r="B142" s="140"/>
      <c r="C142" s="141" t="s">
        <v>152</v>
      </c>
      <c r="D142" s="141" t="s">
        <v>119</v>
      </c>
      <c r="E142" s="142" t="s">
        <v>153</v>
      </c>
      <c r="F142" s="143" t="s">
        <v>154</v>
      </c>
      <c r="G142" s="144" t="s">
        <v>122</v>
      </c>
      <c r="H142" s="145">
        <v>258</v>
      </c>
      <c r="I142" s="146"/>
      <c r="J142" s="147">
        <f>ROUND(I142*H142,2)</f>
        <v>0</v>
      </c>
      <c r="K142" s="148"/>
      <c r="L142" s="34"/>
      <c r="M142" s="149" t="s">
        <v>1</v>
      </c>
      <c r="N142" s="150" t="s">
        <v>39</v>
      </c>
      <c r="O142" s="59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3" t="s">
        <v>123</v>
      </c>
      <c r="AT142" s="153" t="s">
        <v>119</v>
      </c>
      <c r="AU142" s="153" t="s">
        <v>81</v>
      </c>
      <c r="AY142" s="18" t="s">
        <v>116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79</v>
      </c>
      <c r="BK142" s="154">
        <f>ROUND(I142*H142,2)</f>
        <v>0</v>
      </c>
      <c r="BL142" s="18" t="s">
        <v>123</v>
      </c>
      <c r="BM142" s="153" t="s">
        <v>155</v>
      </c>
    </row>
    <row r="143" spans="2:63" s="12" customFormat="1" ht="22.8" customHeight="1">
      <c r="B143" s="127"/>
      <c r="D143" s="128" t="s">
        <v>73</v>
      </c>
      <c r="E143" s="138" t="s">
        <v>79</v>
      </c>
      <c r="F143" s="138" t="s">
        <v>156</v>
      </c>
      <c r="I143" s="130"/>
      <c r="J143" s="139">
        <f>BK143</f>
        <v>0</v>
      </c>
      <c r="L143" s="127"/>
      <c r="M143" s="132"/>
      <c r="N143" s="133"/>
      <c r="O143" s="133"/>
      <c r="P143" s="134">
        <f>SUM(P144:P257)</f>
        <v>0</v>
      </c>
      <c r="Q143" s="133"/>
      <c r="R143" s="134">
        <f>SUM(R144:R257)</f>
        <v>205.38552500000006</v>
      </c>
      <c r="S143" s="133"/>
      <c r="T143" s="135">
        <f>SUM(T144:T257)</f>
        <v>585.8009999999999</v>
      </c>
      <c r="AR143" s="128" t="s">
        <v>79</v>
      </c>
      <c r="AT143" s="136" t="s">
        <v>73</v>
      </c>
      <c r="AU143" s="136" t="s">
        <v>79</v>
      </c>
      <c r="AY143" s="128" t="s">
        <v>116</v>
      </c>
      <c r="BK143" s="137">
        <f>SUM(BK144:BK257)</f>
        <v>0</v>
      </c>
    </row>
    <row r="144" spans="1:65" s="2" customFormat="1" ht="66.75" customHeight="1">
      <c r="A144" s="33"/>
      <c r="B144" s="140"/>
      <c r="C144" s="141" t="s">
        <v>144</v>
      </c>
      <c r="D144" s="141" t="s">
        <v>119</v>
      </c>
      <c r="E144" s="142" t="s">
        <v>157</v>
      </c>
      <c r="F144" s="143" t="s">
        <v>158</v>
      </c>
      <c r="G144" s="144" t="s">
        <v>159</v>
      </c>
      <c r="H144" s="145">
        <v>573</v>
      </c>
      <c r="I144" s="146"/>
      <c r="J144" s="147">
        <f>ROUND(I144*H144,2)</f>
        <v>0</v>
      </c>
      <c r="K144" s="148"/>
      <c r="L144" s="34"/>
      <c r="M144" s="149" t="s">
        <v>1</v>
      </c>
      <c r="N144" s="150" t="s">
        <v>39</v>
      </c>
      <c r="O144" s="59"/>
      <c r="P144" s="151">
        <f>O144*H144</f>
        <v>0</v>
      </c>
      <c r="Q144" s="151">
        <v>0</v>
      </c>
      <c r="R144" s="151">
        <f>Q144*H144</f>
        <v>0</v>
      </c>
      <c r="S144" s="151">
        <v>0.26</v>
      </c>
      <c r="T144" s="152">
        <f>S144*H144</f>
        <v>148.98000000000002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3" t="s">
        <v>123</v>
      </c>
      <c r="AT144" s="153" t="s">
        <v>119</v>
      </c>
      <c r="AU144" s="153" t="s">
        <v>81</v>
      </c>
      <c r="AY144" s="18" t="s">
        <v>116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79</v>
      </c>
      <c r="BK144" s="154">
        <f>ROUND(I144*H144,2)</f>
        <v>0</v>
      </c>
      <c r="BL144" s="18" t="s">
        <v>123</v>
      </c>
      <c r="BM144" s="153" t="s">
        <v>160</v>
      </c>
    </row>
    <row r="145" spans="2:51" s="13" customFormat="1" ht="10.2">
      <c r="B145" s="155"/>
      <c r="D145" s="156" t="s">
        <v>125</v>
      </c>
      <c r="E145" s="157" t="s">
        <v>1</v>
      </c>
      <c r="F145" s="158" t="s">
        <v>161</v>
      </c>
      <c r="H145" s="159">
        <v>573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7" t="s">
        <v>125</v>
      </c>
      <c r="AU145" s="157" t="s">
        <v>81</v>
      </c>
      <c r="AV145" s="13" t="s">
        <v>81</v>
      </c>
      <c r="AW145" s="13" t="s">
        <v>30</v>
      </c>
      <c r="AX145" s="13" t="s">
        <v>74</v>
      </c>
      <c r="AY145" s="157" t="s">
        <v>116</v>
      </c>
    </row>
    <row r="146" spans="2:51" s="14" customFormat="1" ht="10.2">
      <c r="B146" s="164"/>
      <c r="D146" s="156" t="s">
        <v>125</v>
      </c>
      <c r="E146" s="165" t="s">
        <v>1</v>
      </c>
      <c r="F146" s="166" t="s">
        <v>127</v>
      </c>
      <c r="H146" s="167">
        <v>573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125</v>
      </c>
      <c r="AU146" s="165" t="s">
        <v>81</v>
      </c>
      <c r="AV146" s="14" t="s">
        <v>123</v>
      </c>
      <c r="AW146" s="14" t="s">
        <v>30</v>
      </c>
      <c r="AX146" s="14" t="s">
        <v>79</v>
      </c>
      <c r="AY146" s="165" t="s">
        <v>116</v>
      </c>
    </row>
    <row r="147" spans="1:65" s="2" customFormat="1" ht="62.7" customHeight="1">
      <c r="A147" s="33"/>
      <c r="B147" s="140"/>
      <c r="C147" s="141" t="s">
        <v>162</v>
      </c>
      <c r="D147" s="141" t="s">
        <v>119</v>
      </c>
      <c r="E147" s="142" t="s">
        <v>163</v>
      </c>
      <c r="F147" s="143" t="s">
        <v>164</v>
      </c>
      <c r="G147" s="144" t="s">
        <v>159</v>
      </c>
      <c r="H147" s="145">
        <v>836</v>
      </c>
      <c r="I147" s="146"/>
      <c r="J147" s="147">
        <f>ROUND(I147*H147,2)</f>
        <v>0</v>
      </c>
      <c r="K147" s="148"/>
      <c r="L147" s="34"/>
      <c r="M147" s="149" t="s">
        <v>1</v>
      </c>
      <c r="N147" s="150" t="s">
        <v>39</v>
      </c>
      <c r="O147" s="59"/>
      <c r="P147" s="151">
        <f>O147*H147</f>
        <v>0</v>
      </c>
      <c r="Q147" s="151">
        <v>0</v>
      </c>
      <c r="R147" s="151">
        <f>Q147*H147</f>
        <v>0</v>
      </c>
      <c r="S147" s="151">
        <v>0.3</v>
      </c>
      <c r="T147" s="152">
        <f>S147*H147</f>
        <v>250.79999999999998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3" t="s">
        <v>123</v>
      </c>
      <c r="AT147" s="153" t="s">
        <v>119</v>
      </c>
      <c r="AU147" s="153" t="s">
        <v>81</v>
      </c>
      <c r="AY147" s="18" t="s">
        <v>116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79</v>
      </c>
      <c r="BK147" s="154">
        <f>ROUND(I147*H147,2)</f>
        <v>0</v>
      </c>
      <c r="BL147" s="18" t="s">
        <v>123</v>
      </c>
      <c r="BM147" s="153" t="s">
        <v>165</v>
      </c>
    </row>
    <row r="148" spans="2:51" s="15" customFormat="1" ht="10.2">
      <c r="B148" s="183"/>
      <c r="D148" s="156" t="s">
        <v>125</v>
      </c>
      <c r="E148" s="184" t="s">
        <v>1</v>
      </c>
      <c r="F148" s="185" t="s">
        <v>166</v>
      </c>
      <c r="H148" s="184" t="s">
        <v>1</v>
      </c>
      <c r="I148" s="186"/>
      <c r="L148" s="183"/>
      <c r="M148" s="187"/>
      <c r="N148" s="188"/>
      <c r="O148" s="188"/>
      <c r="P148" s="188"/>
      <c r="Q148" s="188"/>
      <c r="R148" s="188"/>
      <c r="S148" s="188"/>
      <c r="T148" s="189"/>
      <c r="AT148" s="184" t="s">
        <v>125</v>
      </c>
      <c r="AU148" s="184" t="s">
        <v>81</v>
      </c>
      <c r="AV148" s="15" t="s">
        <v>79</v>
      </c>
      <c r="AW148" s="15" t="s">
        <v>30</v>
      </c>
      <c r="AX148" s="15" t="s">
        <v>74</v>
      </c>
      <c r="AY148" s="184" t="s">
        <v>116</v>
      </c>
    </row>
    <row r="149" spans="2:51" s="13" customFormat="1" ht="10.2">
      <c r="B149" s="155"/>
      <c r="D149" s="156" t="s">
        <v>125</v>
      </c>
      <c r="E149" s="157" t="s">
        <v>1</v>
      </c>
      <c r="F149" s="158" t="s">
        <v>161</v>
      </c>
      <c r="H149" s="159">
        <v>573</v>
      </c>
      <c r="I149" s="160"/>
      <c r="L149" s="155"/>
      <c r="M149" s="161"/>
      <c r="N149" s="162"/>
      <c r="O149" s="162"/>
      <c r="P149" s="162"/>
      <c r="Q149" s="162"/>
      <c r="R149" s="162"/>
      <c r="S149" s="162"/>
      <c r="T149" s="163"/>
      <c r="AT149" s="157" t="s">
        <v>125</v>
      </c>
      <c r="AU149" s="157" t="s">
        <v>81</v>
      </c>
      <c r="AV149" s="13" t="s">
        <v>81</v>
      </c>
      <c r="AW149" s="13" t="s">
        <v>30</v>
      </c>
      <c r="AX149" s="13" t="s">
        <v>74</v>
      </c>
      <c r="AY149" s="157" t="s">
        <v>116</v>
      </c>
    </row>
    <row r="150" spans="2:51" s="15" customFormat="1" ht="10.2">
      <c r="B150" s="183"/>
      <c r="D150" s="156" t="s">
        <v>125</v>
      </c>
      <c r="E150" s="184" t="s">
        <v>1</v>
      </c>
      <c r="F150" s="185" t="s">
        <v>167</v>
      </c>
      <c r="H150" s="184" t="s">
        <v>1</v>
      </c>
      <c r="I150" s="186"/>
      <c r="L150" s="183"/>
      <c r="M150" s="187"/>
      <c r="N150" s="188"/>
      <c r="O150" s="188"/>
      <c r="P150" s="188"/>
      <c r="Q150" s="188"/>
      <c r="R150" s="188"/>
      <c r="S150" s="188"/>
      <c r="T150" s="189"/>
      <c r="AT150" s="184" t="s">
        <v>125</v>
      </c>
      <c r="AU150" s="184" t="s">
        <v>81</v>
      </c>
      <c r="AV150" s="15" t="s">
        <v>79</v>
      </c>
      <c r="AW150" s="15" t="s">
        <v>30</v>
      </c>
      <c r="AX150" s="15" t="s">
        <v>74</v>
      </c>
      <c r="AY150" s="184" t="s">
        <v>116</v>
      </c>
    </row>
    <row r="151" spans="2:51" s="13" customFormat="1" ht="10.2">
      <c r="B151" s="155"/>
      <c r="D151" s="156" t="s">
        <v>125</v>
      </c>
      <c r="E151" s="157" t="s">
        <v>1</v>
      </c>
      <c r="F151" s="158" t="s">
        <v>168</v>
      </c>
      <c r="H151" s="159">
        <v>262</v>
      </c>
      <c r="I151" s="160"/>
      <c r="L151" s="155"/>
      <c r="M151" s="161"/>
      <c r="N151" s="162"/>
      <c r="O151" s="162"/>
      <c r="P151" s="162"/>
      <c r="Q151" s="162"/>
      <c r="R151" s="162"/>
      <c r="S151" s="162"/>
      <c r="T151" s="163"/>
      <c r="AT151" s="157" t="s">
        <v>125</v>
      </c>
      <c r="AU151" s="157" t="s">
        <v>81</v>
      </c>
      <c r="AV151" s="13" t="s">
        <v>81</v>
      </c>
      <c r="AW151" s="13" t="s">
        <v>30</v>
      </c>
      <c r="AX151" s="13" t="s">
        <v>74</v>
      </c>
      <c r="AY151" s="157" t="s">
        <v>116</v>
      </c>
    </row>
    <row r="152" spans="2:51" s="15" customFormat="1" ht="10.2">
      <c r="B152" s="183"/>
      <c r="D152" s="156" t="s">
        <v>125</v>
      </c>
      <c r="E152" s="184" t="s">
        <v>1</v>
      </c>
      <c r="F152" s="185" t="s">
        <v>169</v>
      </c>
      <c r="H152" s="184" t="s">
        <v>1</v>
      </c>
      <c r="I152" s="186"/>
      <c r="L152" s="183"/>
      <c r="M152" s="187"/>
      <c r="N152" s="188"/>
      <c r="O152" s="188"/>
      <c r="P152" s="188"/>
      <c r="Q152" s="188"/>
      <c r="R152" s="188"/>
      <c r="S152" s="188"/>
      <c r="T152" s="189"/>
      <c r="AT152" s="184" t="s">
        <v>125</v>
      </c>
      <c r="AU152" s="184" t="s">
        <v>81</v>
      </c>
      <c r="AV152" s="15" t="s">
        <v>79</v>
      </c>
      <c r="AW152" s="15" t="s">
        <v>30</v>
      </c>
      <c r="AX152" s="15" t="s">
        <v>74</v>
      </c>
      <c r="AY152" s="184" t="s">
        <v>116</v>
      </c>
    </row>
    <row r="153" spans="2:51" s="13" customFormat="1" ht="10.2">
      <c r="B153" s="155"/>
      <c r="D153" s="156" t="s">
        <v>125</v>
      </c>
      <c r="E153" s="157" t="s">
        <v>1</v>
      </c>
      <c r="F153" s="158" t="s">
        <v>170</v>
      </c>
      <c r="H153" s="159">
        <v>1</v>
      </c>
      <c r="I153" s="160"/>
      <c r="L153" s="155"/>
      <c r="M153" s="161"/>
      <c r="N153" s="162"/>
      <c r="O153" s="162"/>
      <c r="P153" s="162"/>
      <c r="Q153" s="162"/>
      <c r="R153" s="162"/>
      <c r="S153" s="162"/>
      <c r="T153" s="163"/>
      <c r="AT153" s="157" t="s">
        <v>125</v>
      </c>
      <c r="AU153" s="157" t="s">
        <v>81</v>
      </c>
      <c r="AV153" s="13" t="s">
        <v>81</v>
      </c>
      <c r="AW153" s="13" t="s">
        <v>30</v>
      </c>
      <c r="AX153" s="13" t="s">
        <v>74</v>
      </c>
      <c r="AY153" s="157" t="s">
        <v>116</v>
      </c>
    </row>
    <row r="154" spans="2:51" s="14" customFormat="1" ht="10.2">
      <c r="B154" s="164"/>
      <c r="D154" s="156" t="s">
        <v>125</v>
      </c>
      <c r="E154" s="165" t="s">
        <v>1</v>
      </c>
      <c r="F154" s="166" t="s">
        <v>127</v>
      </c>
      <c r="H154" s="167">
        <v>836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1"/>
      <c r="AT154" s="165" t="s">
        <v>125</v>
      </c>
      <c r="AU154" s="165" t="s">
        <v>81</v>
      </c>
      <c r="AV154" s="14" t="s">
        <v>123</v>
      </c>
      <c r="AW154" s="14" t="s">
        <v>30</v>
      </c>
      <c r="AX154" s="14" t="s">
        <v>79</v>
      </c>
      <c r="AY154" s="165" t="s">
        <v>116</v>
      </c>
    </row>
    <row r="155" spans="1:65" s="2" customFormat="1" ht="62.7" customHeight="1">
      <c r="A155" s="33"/>
      <c r="B155" s="140"/>
      <c r="C155" s="141" t="s">
        <v>171</v>
      </c>
      <c r="D155" s="141" t="s">
        <v>119</v>
      </c>
      <c r="E155" s="142" t="s">
        <v>172</v>
      </c>
      <c r="F155" s="143" t="s">
        <v>173</v>
      </c>
      <c r="G155" s="144" t="s">
        <v>159</v>
      </c>
      <c r="H155" s="145">
        <v>54</v>
      </c>
      <c r="I155" s="146"/>
      <c r="J155" s="147">
        <f>ROUND(I155*H155,2)</f>
        <v>0</v>
      </c>
      <c r="K155" s="148"/>
      <c r="L155" s="34"/>
      <c r="M155" s="149" t="s">
        <v>1</v>
      </c>
      <c r="N155" s="150" t="s">
        <v>39</v>
      </c>
      <c r="O155" s="59"/>
      <c r="P155" s="151">
        <f>O155*H155</f>
        <v>0</v>
      </c>
      <c r="Q155" s="151">
        <v>0</v>
      </c>
      <c r="R155" s="151">
        <f>Q155*H155</f>
        <v>0</v>
      </c>
      <c r="S155" s="151">
        <v>0.5</v>
      </c>
      <c r="T155" s="152">
        <f>S155*H155</f>
        <v>27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3" t="s">
        <v>123</v>
      </c>
      <c r="AT155" s="153" t="s">
        <v>119</v>
      </c>
      <c r="AU155" s="153" t="s">
        <v>81</v>
      </c>
      <c r="AY155" s="18" t="s">
        <v>116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79</v>
      </c>
      <c r="BK155" s="154">
        <f>ROUND(I155*H155,2)</f>
        <v>0</v>
      </c>
      <c r="BL155" s="18" t="s">
        <v>123</v>
      </c>
      <c r="BM155" s="153" t="s">
        <v>174</v>
      </c>
    </row>
    <row r="156" spans="2:51" s="15" customFormat="1" ht="10.2">
      <c r="B156" s="183"/>
      <c r="D156" s="156" t="s">
        <v>125</v>
      </c>
      <c r="E156" s="184" t="s">
        <v>1</v>
      </c>
      <c r="F156" s="185" t="s">
        <v>175</v>
      </c>
      <c r="H156" s="184" t="s">
        <v>1</v>
      </c>
      <c r="I156" s="186"/>
      <c r="L156" s="183"/>
      <c r="M156" s="187"/>
      <c r="N156" s="188"/>
      <c r="O156" s="188"/>
      <c r="P156" s="188"/>
      <c r="Q156" s="188"/>
      <c r="R156" s="188"/>
      <c r="S156" s="188"/>
      <c r="T156" s="189"/>
      <c r="AT156" s="184" t="s">
        <v>125</v>
      </c>
      <c r="AU156" s="184" t="s">
        <v>81</v>
      </c>
      <c r="AV156" s="15" t="s">
        <v>79</v>
      </c>
      <c r="AW156" s="15" t="s">
        <v>30</v>
      </c>
      <c r="AX156" s="15" t="s">
        <v>74</v>
      </c>
      <c r="AY156" s="184" t="s">
        <v>116</v>
      </c>
    </row>
    <row r="157" spans="2:51" s="13" customFormat="1" ht="10.2">
      <c r="B157" s="155"/>
      <c r="D157" s="156" t="s">
        <v>125</v>
      </c>
      <c r="E157" s="157" t="s">
        <v>1</v>
      </c>
      <c r="F157" s="158" t="s">
        <v>176</v>
      </c>
      <c r="H157" s="159">
        <v>54</v>
      </c>
      <c r="I157" s="160"/>
      <c r="L157" s="155"/>
      <c r="M157" s="161"/>
      <c r="N157" s="162"/>
      <c r="O157" s="162"/>
      <c r="P157" s="162"/>
      <c r="Q157" s="162"/>
      <c r="R157" s="162"/>
      <c r="S157" s="162"/>
      <c r="T157" s="163"/>
      <c r="AT157" s="157" t="s">
        <v>125</v>
      </c>
      <c r="AU157" s="157" t="s">
        <v>81</v>
      </c>
      <c r="AV157" s="13" t="s">
        <v>81</v>
      </c>
      <c r="AW157" s="13" t="s">
        <v>30</v>
      </c>
      <c r="AX157" s="13" t="s">
        <v>74</v>
      </c>
      <c r="AY157" s="157" t="s">
        <v>116</v>
      </c>
    </row>
    <row r="158" spans="2:51" s="14" customFormat="1" ht="10.2">
      <c r="B158" s="164"/>
      <c r="D158" s="156" t="s">
        <v>125</v>
      </c>
      <c r="E158" s="165" t="s">
        <v>1</v>
      </c>
      <c r="F158" s="166" t="s">
        <v>127</v>
      </c>
      <c r="H158" s="167">
        <v>54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65" t="s">
        <v>125</v>
      </c>
      <c r="AU158" s="165" t="s">
        <v>81</v>
      </c>
      <c r="AV158" s="14" t="s">
        <v>123</v>
      </c>
      <c r="AW158" s="14" t="s">
        <v>30</v>
      </c>
      <c r="AX158" s="14" t="s">
        <v>79</v>
      </c>
      <c r="AY158" s="165" t="s">
        <v>116</v>
      </c>
    </row>
    <row r="159" spans="1:65" s="2" customFormat="1" ht="55.5" customHeight="1">
      <c r="A159" s="33"/>
      <c r="B159" s="140"/>
      <c r="C159" s="141" t="s">
        <v>177</v>
      </c>
      <c r="D159" s="141" t="s">
        <v>119</v>
      </c>
      <c r="E159" s="142" t="s">
        <v>178</v>
      </c>
      <c r="F159" s="143" t="s">
        <v>179</v>
      </c>
      <c r="G159" s="144" t="s">
        <v>159</v>
      </c>
      <c r="H159" s="145">
        <v>356</v>
      </c>
      <c r="I159" s="146"/>
      <c r="J159" s="147">
        <f>ROUND(I159*H159,2)</f>
        <v>0</v>
      </c>
      <c r="K159" s="148"/>
      <c r="L159" s="34"/>
      <c r="M159" s="149" t="s">
        <v>1</v>
      </c>
      <c r="N159" s="150" t="s">
        <v>39</v>
      </c>
      <c r="O159" s="59"/>
      <c r="P159" s="151">
        <f>O159*H159</f>
        <v>0</v>
      </c>
      <c r="Q159" s="151">
        <v>0</v>
      </c>
      <c r="R159" s="151">
        <f>Q159*H159</f>
        <v>0</v>
      </c>
      <c r="S159" s="151">
        <v>0.316</v>
      </c>
      <c r="T159" s="152">
        <f>S159*H159</f>
        <v>112.496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3" t="s">
        <v>123</v>
      </c>
      <c r="AT159" s="153" t="s">
        <v>119</v>
      </c>
      <c r="AU159" s="153" t="s">
        <v>81</v>
      </c>
      <c r="AY159" s="18" t="s">
        <v>116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79</v>
      </c>
      <c r="BK159" s="154">
        <f>ROUND(I159*H159,2)</f>
        <v>0</v>
      </c>
      <c r="BL159" s="18" t="s">
        <v>123</v>
      </c>
      <c r="BM159" s="153" t="s">
        <v>180</v>
      </c>
    </row>
    <row r="160" spans="2:51" s="15" customFormat="1" ht="10.2">
      <c r="B160" s="183"/>
      <c r="D160" s="156" t="s">
        <v>125</v>
      </c>
      <c r="E160" s="184" t="s">
        <v>1</v>
      </c>
      <c r="F160" s="185" t="s">
        <v>181</v>
      </c>
      <c r="H160" s="184" t="s">
        <v>1</v>
      </c>
      <c r="I160" s="186"/>
      <c r="L160" s="183"/>
      <c r="M160" s="187"/>
      <c r="N160" s="188"/>
      <c r="O160" s="188"/>
      <c r="P160" s="188"/>
      <c r="Q160" s="188"/>
      <c r="R160" s="188"/>
      <c r="S160" s="188"/>
      <c r="T160" s="189"/>
      <c r="AT160" s="184" t="s">
        <v>125</v>
      </c>
      <c r="AU160" s="184" t="s">
        <v>81</v>
      </c>
      <c r="AV160" s="15" t="s">
        <v>79</v>
      </c>
      <c r="AW160" s="15" t="s">
        <v>30</v>
      </c>
      <c r="AX160" s="15" t="s">
        <v>74</v>
      </c>
      <c r="AY160" s="184" t="s">
        <v>116</v>
      </c>
    </row>
    <row r="161" spans="2:51" s="13" customFormat="1" ht="10.2">
      <c r="B161" s="155"/>
      <c r="D161" s="156" t="s">
        <v>125</v>
      </c>
      <c r="E161" s="157" t="s">
        <v>1</v>
      </c>
      <c r="F161" s="158" t="s">
        <v>182</v>
      </c>
      <c r="H161" s="159">
        <v>355</v>
      </c>
      <c r="I161" s="160"/>
      <c r="L161" s="155"/>
      <c r="M161" s="161"/>
      <c r="N161" s="162"/>
      <c r="O161" s="162"/>
      <c r="P161" s="162"/>
      <c r="Q161" s="162"/>
      <c r="R161" s="162"/>
      <c r="S161" s="162"/>
      <c r="T161" s="163"/>
      <c r="AT161" s="157" t="s">
        <v>125</v>
      </c>
      <c r="AU161" s="157" t="s">
        <v>81</v>
      </c>
      <c r="AV161" s="13" t="s">
        <v>81</v>
      </c>
      <c r="AW161" s="13" t="s">
        <v>30</v>
      </c>
      <c r="AX161" s="13" t="s">
        <v>74</v>
      </c>
      <c r="AY161" s="157" t="s">
        <v>116</v>
      </c>
    </row>
    <row r="162" spans="2:51" s="15" customFormat="1" ht="10.2">
      <c r="B162" s="183"/>
      <c r="D162" s="156" t="s">
        <v>125</v>
      </c>
      <c r="E162" s="184" t="s">
        <v>1</v>
      </c>
      <c r="F162" s="185" t="s">
        <v>183</v>
      </c>
      <c r="H162" s="184" t="s">
        <v>1</v>
      </c>
      <c r="I162" s="186"/>
      <c r="L162" s="183"/>
      <c r="M162" s="187"/>
      <c r="N162" s="188"/>
      <c r="O162" s="188"/>
      <c r="P162" s="188"/>
      <c r="Q162" s="188"/>
      <c r="R162" s="188"/>
      <c r="S162" s="188"/>
      <c r="T162" s="189"/>
      <c r="AT162" s="184" t="s">
        <v>125</v>
      </c>
      <c r="AU162" s="184" t="s">
        <v>81</v>
      </c>
      <c r="AV162" s="15" t="s">
        <v>79</v>
      </c>
      <c r="AW162" s="15" t="s">
        <v>30</v>
      </c>
      <c r="AX162" s="15" t="s">
        <v>74</v>
      </c>
      <c r="AY162" s="184" t="s">
        <v>116</v>
      </c>
    </row>
    <row r="163" spans="2:51" s="13" customFormat="1" ht="10.2">
      <c r="B163" s="155"/>
      <c r="D163" s="156" t="s">
        <v>125</v>
      </c>
      <c r="E163" s="157" t="s">
        <v>1</v>
      </c>
      <c r="F163" s="158" t="s">
        <v>170</v>
      </c>
      <c r="H163" s="159">
        <v>1</v>
      </c>
      <c r="I163" s="160"/>
      <c r="L163" s="155"/>
      <c r="M163" s="161"/>
      <c r="N163" s="162"/>
      <c r="O163" s="162"/>
      <c r="P163" s="162"/>
      <c r="Q163" s="162"/>
      <c r="R163" s="162"/>
      <c r="S163" s="162"/>
      <c r="T163" s="163"/>
      <c r="AT163" s="157" t="s">
        <v>125</v>
      </c>
      <c r="AU163" s="157" t="s">
        <v>81</v>
      </c>
      <c r="AV163" s="13" t="s">
        <v>81</v>
      </c>
      <c r="AW163" s="13" t="s">
        <v>30</v>
      </c>
      <c r="AX163" s="13" t="s">
        <v>74</v>
      </c>
      <c r="AY163" s="157" t="s">
        <v>116</v>
      </c>
    </row>
    <row r="164" spans="2:51" s="14" customFormat="1" ht="10.2">
      <c r="B164" s="164"/>
      <c r="D164" s="156" t="s">
        <v>125</v>
      </c>
      <c r="E164" s="165" t="s">
        <v>1</v>
      </c>
      <c r="F164" s="166" t="s">
        <v>127</v>
      </c>
      <c r="H164" s="167">
        <v>356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65" t="s">
        <v>125</v>
      </c>
      <c r="AU164" s="165" t="s">
        <v>81</v>
      </c>
      <c r="AV164" s="14" t="s">
        <v>123</v>
      </c>
      <c r="AW164" s="14" t="s">
        <v>30</v>
      </c>
      <c r="AX164" s="14" t="s">
        <v>79</v>
      </c>
      <c r="AY164" s="165" t="s">
        <v>116</v>
      </c>
    </row>
    <row r="165" spans="1:65" s="2" customFormat="1" ht="49.05" customHeight="1">
      <c r="A165" s="33"/>
      <c r="B165" s="140"/>
      <c r="C165" s="141" t="s">
        <v>184</v>
      </c>
      <c r="D165" s="141" t="s">
        <v>119</v>
      </c>
      <c r="E165" s="142" t="s">
        <v>185</v>
      </c>
      <c r="F165" s="143" t="s">
        <v>186</v>
      </c>
      <c r="G165" s="144" t="s">
        <v>187</v>
      </c>
      <c r="H165" s="145">
        <v>225</v>
      </c>
      <c r="I165" s="146"/>
      <c r="J165" s="147">
        <f>ROUND(I165*H165,2)</f>
        <v>0</v>
      </c>
      <c r="K165" s="148"/>
      <c r="L165" s="34"/>
      <c r="M165" s="149" t="s">
        <v>1</v>
      </c>
      <c r="N165" s="150" t="s">
        <v>39</v>
      </c>
      <c r="O165" s="59"/>
      <c r="P165" s="151">
        <f>O165*H165</f>
        <v>0</v>
      </c>
      <c r="Q165" s="151">
        <v>0</v>
      </c>
      <c r="R165" s="151">
        <f>Q165*H165</f>
        <v>0</v>
      </c>
      <c r="S165" s="151">
        <v>0.205</v>
      </c>
      <c r="T165" s="152">
        <f>S165*H165</f>
        <v>46.125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3" t="s">
        <v>123</v>
      </c>
      <c r="AT165" s="153" t="s">
        <v>119</v>
      </c>
      <c r="AU165" s="153" t="s">
        <v>81</v>
      </c>
      <c r="AY165" s="18" t="s">
        <v>116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79</v>
      </c>
      <c r="BK165" s="154">
        <f>ROUND(I165*H165,2)</f>
        <v>0</v>
      </c>
      <c r="BL165" s="18" t="s">
        <v>123</v>
      </c>
      <c r="BM165" s="153" t="s">
        <v>188</v>
      </c>
    </row>
    <row r="166" spans="1:65" s="2" customFormat="1" ht="37.8" customHeight="1">
      <c r="A166" s="33"/>
      <c r="B166" s="140"/>
      <c r="C166" s="141" t="s">
        <v>189</v>
      </c>
      <c r="D166" s="141" t="s">
        <v>119</v>
      </c>
      <c r="E166" s="142" t="s">
        <v>190</v>
      </c>
      <c r="F166" s="143" t="s">
        <v>191</v>
      </c>
      <c r="G166" s="144" t="s">
        <v>187</v>
      </c>
      <c r="H166" s="145">
        <v>10</v>
      </c>
      <c r="I166" s="146"/>
      <c r="J166" s="147">
        <f>ROUND(I166*H166,2)</f>
        <v>0</v>
      </c>
      <c r="K166" s="148"/>
      <c r="L166" s="34"/>
      <c r="M166" s="149" t="s">
        <v>1</v>
      </c>
      <c r="N166" s="150" t="s">
        <v>39</v>
      </c>
      <c r="O166" s="59"/>
      <c r="P166" s="151">
        <f>O166*H166</f>
        <v>0</v>
      </c>
      <c r="Q166" s="151">
        <v>0</v>
      </c>
      <c r="R166" s="151">
        <f>Q166*H166</f>
        <v>0</v>
      </c>
      <c r="S166" s="151">
        <v>0.04</v>
      </c>
      <c r="T166" s="152">
        <f>S166*H166</f>
        <v>0.4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3" t="s">
        <v>123</v>
      </c>
      <c r="AT166" s="153" t="s">
        <v>119</v>
      </c>
      <c r="AU166" s="153" t="s">
        <v>81</v>
      </c>
      <c r="AY166" s="18" t="s">
        <v>116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79</v>
      </c>
      <c r="BK166" s="154">
        <f>ROUND(I166*H166,2)</f>
        <v>0</v>
      </c>
      <c r="BL166" s="18" t="s">
        <v>123</v>
      </c>
      <c r="BM166" s="153" t="s">
        <v>192</v>
      </c>
    </row>
    <row r="167" spans="1:65" s="2" customFormat="1" ht="24.15" customHeight="1">
      <c r="A167" s="33"/>
      <c r="B167" s="140"/>
      <c r="C167" s="141" t="s">
        <v>193</v>
      </c>
      <c r="D167" s="141" t="s">
        <v>119</v>
      </c>
      <c r="E167" s="142" t="s">
        <v>194</v>
      </c>
      <c r="F167" s="143" t="s">
        <v>195</v>
      </c>
      <c r="G167" s="144" t="s">
        <v>159</v>
      </c>
      <c r="H167" s="145">
        <v>1.7</v>
      </c>
      <c r="I167" s="146"/>
      <c r="J167" s="147">
        <f>ROUND(I167*H167,2)</f>
        <v>0</v>
      </c>
      <c r="K167" s="148"/>
      <c r="L167" s="34"/>
      <c r="M167" s="149" t="s">
        <v>1</v>
      </c>
      <c r="N167" s="150" t="s">
        <v>39</v>
      </c>
      <c r="O167" s="59"/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3" t="s">
        <v>123</v>
      </c>
      <c r="AT167" s="153" t="s">
        <v>119</v>
      </c>
      <c r="AU167" s="153" t="s">
        <v>81</v>
      </c>
      <c r="AY167" s="18" t="s">
        <v>116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79</v>
      </c>
      <c r="BK167" s="154">
        <f>ROUND(I167*H167,2)</f>
        <v>0</v>
      </c>
      <c r="BL167" s="18" t="s">
        <v>123</v>
      </c>
      <c r="BM167" s="153" t="s">
        <v>196</v>
      </c>
    </row>
    <row r="168" spans="2:51" s="13" customFormat="1" ht="10.2">
      <c r="B168" s="155"/>
      <c r="D168" s="156" t="s">
        <v>125</v>
      </c>
      <c r="E168" s="157" t="s">
        <v>1</v>
      </c>
      <c r="F168" s="158" t="s">
        <v>197</v>
      </c>
      <c r="H168" s="159">
        <v>1.7</v>
      </c>
      <c r="I168" s="160"/>
      <c r="L168" s="155"/>
      <c r="M168" s="161"/>
      <c r="N168" s="162"/>
      <c r="O168" s="162"/>
      <c r="P168" s="162"/>
      <c r="Q168" s="162"/>
      <c r="R168" s="162"/>
      <c r="S168" s="162"/>
      <c r="T168" s="163"/>
      <c r="AT168" s="157" t="s">
        <v>125</v>
      </c>
      <c r="AU168" s="157" t="s">
        <v>81</v>
      </c>
      <c r="AV168" s="13" t="s">
        <v>81</v>
      </c>
      <c r="AW168" s="13" t="s">
        <v>30</v>
      </c>
      <c r="AX168" s="13" t="s">
        <v>74</v>
      </c>
      <c r="AY168" s="157" t="s">
        <v>116</v>
      </c>
    </row>
    <row r="169" spans="2:51" s="14" customFormat="1" ht="10.2">
      <c r="B169" s="164"/>
      <c r="D169" s="156" t="s">
        <v>125</v>
      </c>
      <c r="E169" s="165" t="s">
        <v>1</v>
      </c>
      <c r="F169" s="166" t="s">
        <v>127</v>
      </c>
      <c r="H169" s="167">
        <v>1.7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125</v>
      </c>
      <c r="AU169" s="165" t="s">
        <v>81</v>
      </c>
      <c r="AV169" s="14" t="s">
        <v>123</v>
      </c>
      <c r="AW169" s="14" t="s">
        <v>30</v>
      </c>
      <c r="AX169" s="14" t="s">
        <v>79</v>
      </c>
      <c r="AY169" s="165" t="s">
        <v>116</v>
      </c>
    </row>
    <row r="170" spans="1:65" s="2" customFormat="1" ht="33" customHeight="1">
      <c r="A170" s="33"/>
      <c r="B170" s="140"/>
      <c r="C170" s="141" t="s">
        <v>8</v>
      </c>
      <c r="D170" s="141" t="s">
        <v>119</v>
      </c>
      <c r="E170" s="142" t="s">
        <v>198</v>
      </c>
      <c r="F170" s="143" t="s">
        <v>199</v>
      </c>
      <c r="G170" s="144" t="s">
        <v>122</v>
      </c>
      <c r="H170" s="145">
        <v>1.5</v>
      </c>
      <c r="I170" s="146"/>
      <c r="J170" s="147">
        <f>ROUND(I170*H170,2)</f>
        <v>0</v>
      </c>
      <c r="K170" s="148"/>
      <c r="L170" s="34"/>
      <c r="M170" s="149" t="s">
        <v>1</v>
      </c>
      <c r="N170" s="150" t="s">
        <v>39</v>
      </c>
      <c r="O170" s="59"/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3" t="s">
        <v>123</v>
      </c>
      <c r="AT170" s="153" t="s">
        <v>119</v>
      </c>
      <c r="AU170" s="153" t="s">
        <v>81</v>
      </c>
      <c r="AY170" s="18" t="s">
        <v>116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79</v>
      </c>
      <c r="BK170" s="154">
        <f>ROUND(I170*H170,2)</f>
        <v>0</v>
      </c>
      <c r="BL170" s="18" t="s">
        <v>123</v>
      </c>
      <c r="BM170" s="153" t="s">
        <v>200</v>
      </c>
    </row>
    <row r="171" spans="2:51" s="15" customFormat="1" ht="10.2">
      <c r="B171" s="183"/>
      <c r="D171" s="156" t="s">
        <v>125</v>
      </c>
      <c r="E171" s="184" t="s">
        <v>1</v>
      </c>
      <c r="F171" s="185" t="s">
        <v>201</v>
      </c>
      <c r="H171" s="184" t="s">
        <v>1</v>
      </c>
      <c r="I171" s="186"/>
      <c r="L171" s="183"/>
      <c r="M171" s="187"/>
      <c r="N171" s="188"/>
      <c r="O171" s="188"/>
      <c r="P171" s="188"/>
      <c r="Q171" s="188"/>
      <c r="R171" s="188"/>
      <c r="S171" s="188"/>
      <c r="T171" s="189"/>
      <c r="AT171" s="184" t="s">
        <v>125</v>
      </c>
      <c r="AU171" s="184" t="s">
        <v>81</v>
      </c>
      <c r="AV171" s="15" t="s">
        <v>79</v>
      </c>
      <c r="AW171" s="15" t="s">
        <v>30</v>
      </c>
      <c r="AX171" s="15" t="s">
        <v>74</v>
      </c>
      <c r="AY171" s="184" t="s">
        <v>116</v>
      </c>
    </row>
    <row r="172" spans="2:51" s="13" customFormat="1" ht="10.2">
      <c r="B172" s="155"/>
      <c r="D172" s="156" t="s">
        <v>125</v>
      </c>
      <c r="E172" s="157" t="s">
        <v>1</v>
      </c>
      <c r="F172" s="158" t="s">
        <v>202</v>
      </c>
      <c r="H172" s="159">
        <v>1.5</v>
      </c>
      <c r="I172" s="160"/>
      <c r="L172" s="155"/>
      <c r="M172" s="161"/>
      <c r="N172" s="162"/>
      <c r="O172" s="162"/>
      <c r="P172" s="162"/>
      <c r="Q172" s="162"/>
      <c r="R172" s="162"/>
      <c r="S172" s="162"/>
      <c r="T172" s="163"/>
      <c r="AT172" s="157" t="s">
        <v>125</v>
      </c>
      <c r="AU172" s="157" t="s">
        <v>81</v>
      </c>
      <c r="AV172" s="13" t="s">
        <v>81</v>
      </c>
      <c r="AW172" s="13" t="s">
        <v>30</v>
      </c>
      <c r="AX172" s="13" t="s">
        <v>74</v>
      </c>
      <c r="AY172" s="157" t="s">
        <v>116</v>
      </c>
    </row>
    <row r="173" spans="2:51" s="14" customFormat="1" ht="10.2">
      <c r="B173" s="164"/>
      <c r="D173" s="156" t="s">
        <v>125</v>
      </c>
      <c r="E173" s="165" t="s">
        <v>1</v>
      </c>
      <c r="F173" s="166" t="s">
        <v>127</v>
      </c>
      <c r="H173" s="167">
        <v>1.5</v>
      </c>
      <c r="I173" s="168"/>
      <c r="L173" s="164"/>
      <c r="M173" s="169"/>
      <c r="N173" s="170"/>
      <c r="O173" s="170"/>
      <c r="P173" s="170"/>
      <c r="Q173" s="170"/>
      <c r="R173" s="170"/>
      <c r="S173" s="170"/>
      <c r="T173" s="171"/>
      <c r="AT173" s="165" t="s">
        <v>125</v>
      </c>
      <c r="AU173" s="165" t="s">
        <v>81</v>
      </c>
      <c r="AV173" s="14" t="s">
        <v>123</v>
      </c>
      <c r="AW173" s="14" t="s">
        <v>30</v>
      </c>
      <c r="AX173" s="14" t="s">
        <v>79</v>
      </c>
      <c r="AY173" s="165" t="s">
        <v>116</v>
      </c>
    </row>
    <row r="174" spans="1:65" s="2" customFormat="1" ht="37.8" customHeight="1">
      <c r="A174" s="33"/>
      <c r="B174" s="140"/>
      <c r="C174" s="141" t="s">
        <v>203</v>
      </c>
      <c r="D174" s="141" t="s">
        <v>119</v>
      </c>
      <c r="E174" s="142" t="s">
        <v>204</v>
      </c>
      <c r="F174" s="143" t="s">
        <v>121</v>
      </c>
      <c r="G174" s="144" t="s">
        <v>122</v>
      </c>
      <c r="H174" s="145">
        <v>105</v>
      </c>
      <c r="I174" s="146"/>
      <c r="J174" s="147">
        <f>ROUND(I174*H174,2)</f>
        <v>0</v>
      </c>
      <c r="K174" s="148"/>
      <c r="L174" s="34"/>
      <c r="M174" s="149" t="s">
        <v>1</v>
      </c>
      <c r="N174" s="150" t="s">
        <v>39</v>
      </c>
      <c r="O174" s="59"/>
      <c r="P174" s="151">
        <f>O174*H174</f>
        <v>0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3" t="s">
        <v>123</v>
      </c>
      <c r="AT174" s="153" t="s">
        <v>119</v>
      </c>
      <c r="AU174" s="153" t="s">
        <v>81</v>
      </c>
      <c r="AY174" s="18" t="s">
        <v>116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79</v>
      </c>
      <c r="BK174" s="154">
        <f>ROUND(I174*H174,2)</f>
        <v>0</v>
      </c>
      <c r="BL174" s="18" t="s">
        <v>123</v>
      </c>
      <c r="BM174" s="153" t="s">
        <v>205</v>
      </c>
    </row>
    <row r="175" spans="1:65" s="2" customFormat="1" ht="55.5" customHeight="1">
      <c r="A175" s="33"/>
      <c r="B175" s="140"/>
      <c r="C175" s="141" t="s">
        <v>206</v>
      </c>
      <c r="D175" s="141" t="s">
        <v>119</v>
      </c>
      <c r="E175" s="142" t="s">
        <v>207</v>
      </c>
      <c r="F175" s="143" t="s">
        <v>208</v>
      </c>
      <c r="G175" s="144" t="s">
        <v>122</v>
      </c>
      <c r="H175" s="145">
        <v>135</v>
      </c>
      <c r="I175" s="146"/>
      <c r="J175" s="147">
        <f>ROUND(I175*H175,2)</f>
        <v>0</v>
      </c>
      <c r="K175" s="148"/>
      <c r="L175" s="34"/>
      <c r="M175" s="149" t="s">
        <v>1</v>
      </c>
      <c r="N175" s="150" t="s">
        <v>39</v>
      </c>
      <c r="O175" s="59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3" t="s">
        <v>123</v>
      </c>
      <c r="AT175" s="153" t="s">
        <v>119</v>
      </c>
      <c r="AU175" s="153" t="s">
        <v>81</v>
      </c>
      <c r="AY175" s="18" t="s">
        <v>116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79</v>
      </c>
      <c r="BK175" s="154">
        <f>ROUND(I175*H175,2)</f>
        <v>0</v>
      </c>
      <c r="BL175" s="18" t="s">
        <v>123</v>
      </c>
      <c r="BM175" s="153" t="s">
        <v>209</v>
      </c>
    </row>
    <row r="176" spans="2:51" s="15" customFormat="1" ht="10.2">
      <c r="B176" s="183"/>
      <c r="D176" s="156" t="s">
        <v>125</v>
      </c>
      <c r="E176" s="184" t="s">
        <v>1</v>
      </c>
      <c r="F176" s="185" t="s">
        <v>210</v>
      </c>
      <c r="H176" s="184" t="s">
        <v>1</v>
      </c>
      <c r="I176" s="186"/>
      <c r="L176" s="183"/>
      <c r="M176" s="187"/>
      <c r="N176" s="188"/>
      <c r="O176" s="188"/>
      <c r="P176" s="188"/>
      <c r="Q176" s="188"/>
      <c r="R176" s="188"/>
      <c r="S176" s="188"/>
      <c r="T176" s="189"/>
      <c r="AT176" s="184" t="s">
        <v>125</v>
      </c>
      <c r="AU176" s="184" t="s">
        <v>81</v>
      </c>
      <c r="AV176" s="15" t="s">
        <v>79</v>
      </c>
      <c r="AW176" s="15" t="s">
        <v>30</v>
      </c>
      <c r="AX176" s="15" t="s">
        <v>74</v>
      </c>
      <c r="AY176" s="184" t="s">
        <v>116</v>
      </c>
    </row>
    <row r="177" spans="2:51" s="13" customFormat="1" ht="10.2">
      <c r="B177" s="155"/>
      <c r="D177" s="156" t="s">
        <v>125</v>
      </c>
      <c r="E177" s="157" t="s">
        <v>1</v>
      </c>
      <c r="F177" s="158" t="s">
        <v>211</v>
      </c>
      <c r="H177" s="159">
        <v>88.5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125</v>
      </c>
      <c r="AU177" s="157" t="s">
        <v>81</v>
      </c>
      <c r="AV177" s="13" t="s">
        <v>81</v>
      </c>
      <c r="AW177" s="13" t="s">
        <v>30</v>
      </c>
      <c r="AX177" s="13" t="s">
        <v>74</v>
      </c>
      <c r="AY177" s="157" t="s">
        <v>116</v>
      </c>
    </row>
    <row r="178" spans="2:51" s="13" customFormat="1" ht="10.2">
      <c r="B178" s="155"/>
      <c r="D178" s="156" t="s">
        <v>125</v>
      </c>
      <c r="E178" s="157" t="s">
        <v>1</v>
      </c>
      <c r="F178" s="158" t="s">
        <v>212</v>
      </c>
      <c r="H178" s="159">
        <v>4.5</v>
      </c>
      <c r="I178" s="160"/>
      <c r="L178" s="155"/>
      <c r="M178" s="161"/>
      <c r="N178" s="162"/>
      <c r="O178" s="162"/>
      <c r="P178" s="162"/>
      <c r="Q178" s="162"/>
      <c r="R178" s="162"/>
      <c r="S178" s="162"/>
      <c r="T178" s="163"/>
      <c r="AT178" s="157" t="s">
        <v>125</v>
      </c>
      <c r="AU178" s="157" t="s">
        <v>81</v>
      </c>
      <c r="AV178" s="13" t="s">
        <v>81</v>
      </c>
      <c r="AW178" s="13" t="s">
        <v>30</v>
      </c>
      <c r="AX178" s="13" t="s">
        <v>74</v>
      </c>
      <c r="AY178" s="157" t="s">
        <v>116</v>
      </c>
    </row>
    <row r="179" spans="2:51" s="15" customFormat="1" ht="10.2">
      <c r="B179" s="183"/>
      <c r="D179" s="156" t="s">
        <v>125</v>
      </c>
      <c r="E179" s="184" t="s">
        <v>1</v>
      </c>
      <c r="F179" s="185" t="s">
        <v>213</v>
      </c>
      <c r="H179" s="184" t="s">
        <v>1</v>
      </c>
      <c r="I179" s="186"/>
      <c r="L179" s="183"/>
      <c r="M179" s="187"/>
      <c r="N179" s="188"/>
      <c r="O179" s="188"/>
      <c r="P179" s="188"/>
      <c r="Q179" s="188"/>
      <c r="R179" s="188"/>
      <c r="S179" s="188"/>
      <c r="T179" s="189"/>
      <c r="AT179" s="184" t="s">
        <v>125</v>
      </c>
      <c r="AU179" s="184" t="s">
        <v>81</v>
      </c>
      <c r="AV179" s="15" t="s">
        <v>79</v>
      </c>
      <c r="AW179" s="15" t="s">
        <v>30</v>
      </c>
      <c r="AX179" s="15" t="s">
        <v>74</v>
      </c>
      <c r="AY179" s="184" t="s">
        <v>116</v>
      </c>
    </row>
    <row r="180" spans="2:51" s="13" customFormat="1" ht="10.2">
      <c r="B180" s="155"/>
      <c r="D180" s="156" t="s">
        <v>125</v>
      </c>
      <c r="E180" s="157" t="s">
        <v>1</v>
      </c>
      <c r="F180" s="158" t="s">
        <v>214</v>
      </c>
      <c r="H180" s="159">
        <v>40.5</v>
      </c>
      <c r="I180" s="160"/>
      <c r="L180" s="155"/>
      <c r="M180" s="161"/>
      <c r="N180" s="162"/>
      <c r="O180" s="162"/>
      <c r="P180" s="162"/>
      <c r="Q180" s="162"/>
      <c r="R180" s="162"/>
      <c r="S180" s="162"/>
      <c r="T180" s="163"/>
      <c r="AT180" s="157" t="s">
        <v>125</v>
      </c>
      <c r="AU180" s="157" t="s">
        <v>81</v>
      </c>
      <c r="AV180" s="13" t="s">
        <v>81</v>
      </c>
      <c r="AW180" s="13" t="s">
        <v>30</v>
      </c>
      <c r="AX180" s="13" t="s">
        <v>74</v>
      </c>
      <c r="AY180" s="157" t="s">
        <v>116</v>
      </c>
    </row>
    <row r="181" spans="2:51" s="15" customFormat="1" ht="10.2">
      <c r="B181" s="183"/>
      <c r="D181" s="156" t="s">
        <v>125</v>
      </c>
      <c r="E181" s="184" t="s">
        <v>1</v>
      </c>
      <c r="F181" s="185" t="s">
        <v>215</v>
      </c>
      <c r="H181" s="184" t="s">
        <v>1</v>
      </c>
      <c r="I181" s="186"/>
      <c r="L181" s="183"/>
      <c r="M181" s="187"/>
      <c r="N181" s="188"/>
      <c r="O181" s="188"/>
      <c r="P181" s="188"/>
      <c r="Q181" s="188"/>
      <c r="R181" s="188"/>
      <c r="S181" s="188"/>
      <c r="T181" s="189"/>
      <c r="AT181" s="184" t="s">
        <v>125</v>
      </c>
      <c r="AU181" s="184" t="s">
        <v>81</v>
      </c>
      <c r="AV181" s="15" t="s">
        <v>79</v>
      </c>
      <c r="AW181" s="15" t="s">
        <v>30</v>
      </c>
      <c r="AX181" s="15" t="s">
        <v>74</v>
      </c>
      <c r="AY181" s="184" t="s">
        <v>116</v>
      </c>
    </row>
    <row r="182" spans="2:51" s="13" customFormat="1" ht="10.2">
      <c r="B182" s="155"/>
      <c r="D182" s="156" t="s">
        <v>125</v>
      </c>
      <c r="E182" s="157" t="s">
        <v>1</v>
      </c>
      <c r="F182" s="158" t="s">
        <v>216</v>
      </c>
      <c r="H182" s="159">
        <v>1.5</v>
      </c>
      <c r="I182" s="160"/>
      <c r="L182" s="155"/>
      <c r="M182" s="161"/>
      <c r="N182" s="162"/>
      <c r="O182" s="162"/>
      <c r="P182" s="162"/>
      <c r="Q182" s="162"/>
      <c r="R182" s="162"/>
      <c r="S182" s="162"/>
      <c r="T182" s="163"/>
      <c r="AT182" s="157" t="s">
        <v>125</v>
      </c>
      <c r="AU182" s="157" t="s">
        <v>81</v>
      </c>
      <c r="AV182" s="13" t="s">
        <v>81</v>
      </c>
      <c r="AW182" s="13" t="s">
        <v>30</v>
      </c>
      <c r="AX182" s="13" t="s">
        <v>74</v>
      </c>
      <c r="AY182" s="157" t="s">
        <v>116</v>
      </c>
    </row>
    <row r="183" spans="2:51" s="14" customFormat="1" ht="10.2">
      <c r="B183" s="164"/>
      <c r="D183" s="156" t="s">
        <v>125</v>
      </c>
      <c r="E183" s="165" t="s">
        <v>1</v>
      </c>
      <c r="F183" s="166" t="s">
        <v>127</v>
      </c>
      <c r="H183" s="167">
        <v>135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AT183" s="165" t="s">
        <v>125</v>
      </c>
      <c r="AU183" s="165" t="s">
        <v>81</v>
      </c>
      <c r="AV183" s="14" t="s">
        <v>123</v>
      </c>
      <c r="AW183" s="14" t="s">
        <v>30</v>
      </c>
      <c r="AX183" s="14" t="s">
        <v>79</v>
      </c>
      <c r="AY183" s="165" t="s">
        <v>116</v>
      </c>
    </row>
    <row r="184" spans="1:65" s="2" customFormat="1" ht="37.8" customHeight="1">
      <c r="A184" s="33"/>
      <c r="B184" s="140"/>
      <c r="C184" s="141" t="s">
        <v>217</v>
      </c>
      <c r="D184" s="141" t="s">
        <v>119</v>
      </c>
      <c r="E184" s="142" t="s">
        <v>218</v>
      </c>
      <c r="F184" s="143" t="s">
        <v>219</v>
      </c>
      <c r="G184" s="144" t="s">
        <v>159</v>
      </c>
      <c r="H184" s="145">
        <v>300</v>
      </c>
      <c r="I184" s="146"/>
      <c r="J184" s="147">
        <f>ROUND(I184*H184,2)</f>
        <v>0</v>
      </c>
      <c r="K184" s="148"/>
      <c r="L184" s="34"/>
      <c r="M184" s="149" t="s">
        <v>1</v>
      </c>
      <c r="N184" s="150" t="s">
        <v>39</v>
      </c>
      <c r="O184" s="59"/>
      <c r="P184" s="151">
        <f>O184*H184</f>
        <v>0</v>
      </c>
      <c r="Q184" s="151">
        <v>0.00084</v>
      </c>
      <c r="R184" s="151">
        <f>Q184*H184</f>
        <v>0.252</v>
      </c>
      <c r="S184" s="151">
        <v>0</v>
      </c>
      <c r="T184" s="15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3" t="s">
        <v>123</v>
      </c>
      <c r="AT184" s="153" t="s">
        <v>119</v>
      </c>
      <c r="AU184" s="153" t="s">
        <v>81</v>
      </c>
      <c r="AY184" s="18" t="s">
        <v>116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79</v>
      </c>
      <c r="BK184" s="154">
        <f>ROUND(I184*H184,2)</f>
        <v>0</v>
      </c>
      <c r="BL184" s="18" t="s">
        <v>123</v>
      </c>
      <c r="BM184" s="153" t="s">
        <v>220</v>
      </c>
    </row>
    <row r="185" spans="2:51" s="13" customFormat="1" ht="10.2">
      <c r="B185" s="155"/>
      <c r="D185" s="156" t="s">
        <v>125</v>
      </c>
      <c r="E185" s="157" t="s">
        <v>1</v>
      </c>
      <c r="F185" s="158" t="s">
        <v>221</v>
      </c>
      <c r="H185" s="159">
        <v>177</v>
      </c>
      <c r="I185" s="160"/>
      <c r="L185" s="155"/>
      <c r="M185" s="161"/>
      <c r="N185" s="162"/>
      <c r="O185" s="162"/>
      <c r="P185" s="162"/>
      <c r="Q185" s="162"/>
      <c r="R185" s="162"/>
      <c r="S185" s="162"/>
      <c r="T185" s="163"/>
      <c r="AT185" s="157" t="s">
        <v>125</v>
      </c>
      <c r="AU185" s="157" t="s">
        <v>81</v>
      </c>
      <c r="AV185" s="13" t="s">
        <v>81</v>
      </c>
      <c r="AW185" s="13" t="s">
        <v>30</v>
      </c>
      <c r="AX185" s="13" t="s">
        <v>74</v>
      </c>
      <c r="AY185" s="157" t="s">
        <v>116</v>
      </c>
    </row>
    <row r="186" spans="2:51" s="13" customFormat="1" ht="10.2">
      <c r="B186" s="155"/>
      <c r="D186" s="156" t="s">
        <v>125</v>
      </c>
      <c r="E186" s="157" t="s">
        <v>1</v>
      </c>
      <c r="F186" s="158" t="s">
        <v>818</v>
      </c>
      <c r="H186" s="159">
        <v>9</v>
      </c>
      <c r="I186" s="160"/>
      <c r="L186" s="155"/>
      <c r="M186" s="161"/>
      <c r="N186" s="162"/>
      <c r="O186" s="162"/>
      <c r="P186" s="162"/>
      <c r="Q186" s="162"/>
      <c r="R186" s="162"/>
      <c r="S186" s="162"/>
      <c r="T186" s="163"/>
      <c r="AT186" s="157" t="s">
        <v>125</v>
      </c>
      <c r="AU186" s="157" t="s">
        <v>81</v>
      </c>
      <c r="AV186" s="13" t="s">
        <v>81</v>
      </c>
      <c r="AW186" s="13" t="s">
        <v>30</v>
      </c>
      <c r="AX186" s="13" t="s">
        <v>74</v>
      </c>
      <c r="AY186" s="157" t="s">
        <v>116</v>
      </c>
    </row>
    <row r="187" spans="2:51" s="13" customFormat="1" ht="10.2">
      <c r="B187" s="155"/>
      <c r="D187" s="156" t="s">
        <v>125</v>
      </c>
      <c r="E187" s="157" t="s">
        <v>1</v>
      </c>
      <c r="F187" s="158" t="s">
        <v>222</v>
      </c>
      <c r="H187" s="159">
        <v>108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7" t="s">
        <v>125</v>
      </c>
      <c r="AU187" s="157" t="s">
        <v>81</v>
      </c>
      <c r="AV187" s="13" t="s">
        <v>81</v>
      </c>
      <c r="AW187" s="13" t="s">
        <v>30</v>
      </c>
      <c r="AX187" s="13" t="s">
        <v>74</v>
      </c>
      <c r="AY187" s="157" t="s">
        <v>116</v>
      </c>
    </row>
    <row r="188" spans="2:51" s="13" customFormat="1" ht="10.2">
      <c r="B188" s="155"/>
      <c r="D188" s="156" t="s">
        <v>125</v>
      </c>
      <c r="E188" s="157" t="s">
        <v>1</v>
      </c>
      <c r="F188" s="158" t="s">
        <v>223</v>
      </c>
      <c r="H188" s="159">
        <v>6</v>
      </c>
      <c r="I188" s="160"/>
      <c r="L188" s="155"/>
      <c r="M188" s="161"/>
      <c r="N188" s="162"/>
      <c r="O188" s="162"/>
      <c r="P188" s="162"/>
      <c r="Q188" s="162"/>
      <c r="R188" s="162"/>
      <c r="S188" s="162"/>
      <c r="T188" s="163"/>
      <c r="AT188" s="157" t="s">
        <v>125</v>
      </c>
      <c r="AU188" s="157" t="s">
        <v>81</v>
      </c>
      <c r="AV188" s="13" t="s">
        <v>81</v>
      </c>
      <c r="AW188" s="13" t="s">
        <v>30</v>
      </c>
      <c r="AX188" s="13" t="s">
        <v>74</v>
      </c>
      <c r="AY188" s="157" t="s">
        <v>116</v>
      </c>
    </row>
    <row r="189" spans="2:51" s="14" customFormat="1" ht="10.2">
      <c r="B189" s="164"/>
      <c r="D189" s="156" t="s">
        <v>125</v>
      </c>
      <c r="E189" s="165" t="s">
        <v>1</v>
      </c>
      <c r="F189" s="166" t="s">
        <v>127</v>
      </c>
      <c r="H189" s="167">
        <v>300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65" t="s">
        <v>125</v>
      </c>
      <c r="AU189" s="165" t="s">
        <v>81</v>
      </c>
      <c r="AV189" s="14" t="s">
        <v>123</v>
      </c>
      <c r="AW189" s="14" t="s">
        <v>30</v>
      </c>
      <c r="AX189" s="14" t="s">
        <v>79</v>
      </c>
      <c r="AY189" s="165" t="s">
        <v>116</v>
      </c>
    </row>
    <row r="190" spans="1:65" s="2" customFormat="1" ht="44.25" customHeight="1">
      <c r="A190" s="33"/>
      <c r="B190" s="140"/>
      <c r="C190" s="141" t="s">
        <v>224</v>
      </c>
      <c r="D190" s="141" t="s">
        <v>119</v>
      </c>
      <c r="E190" s="142" t="s">
        <v>225</v>
      </c>
      <c r="F190" s="143" t="s">
        <v>226</v>
      </c>
      <c r="G190" s="144" t="s">
        <v>159</v>
      </c>
      <c r="H190" s="145">
        <v>300</v>
      </c>
      <c r="I190" s="146"/>
      <c r="J190" s="147">
        <f>ROUND(I190*H190,2)</f>
        <v>0</v>
      </c>
      <c r="K190" s="148"/>
      <c r="L190" s="34"/>
      <c r="M190" s="149" t="s">
        <v>1</v>
      </c>
      <c r="N190" s="150" t="s">
        <v>39</v>
      </c>
      <c r="O190" s="59"/>
      <c r="P190" s="151">
        <f>O190*H190</f>
        <v>0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3" t="s">
        <v>123</v>
      </c>
      <c r="AT190" s="153" t="s">
        <v>119</v>
      </c>
      <c r="AU190" s="153" t="s">
        <v>81</v>
      </c>
      <c r="AY190" s="18" t="s">
        <v>116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79</v>
      </c>
      <c r="BK190" s="154">
        <f>ROUND(I190*H190,2)</f>
        <v>0</v>
      </c>
      <c r="BL190" s="18" t="s">
        <v>123</v>
      </c>
      <c r="BM190" s="153" t="s">
        <v>227</v>
      </c>
    </row>
    <row r="191" spans="1:65" s="2" customFormat="1" ht="62.7" customHeight="1">
      <c r="A191" s="33"/>
      <c r="B191" s="140"/>
      <c r="C191" s="141" t="s">
        <v>228</v>
      </c>
      <c r="D191" s="141" t="s">
        <v>119</v>
      </c>
      <c r="E191" s="142" t="s">
        <v>229</v>
      </c>
      <c r="F191" s="143" t="s">
        <v>230</v>
      </c>
      <c r="G191" s="144" t="s">
        <v>122</v>
      </c>
      <c r="H191" s="145">
        <v>1.5</v>
      </c>
      <c r="I191" s="146"/>
      <c r="J191" s="147">
        <f>ROUND(I191*H191,2)</f>
        <v>0</v>
      </c>
      <c r="K191" s="148"/>
      <c r="L191" s="34"/>
      <c r="M191" s="149" t="s">
        <v>1</v>
      </c>
      <c r="N191" s="150" t="s">
        <v>39</v>
      </c>
      <c r="O191" s="59"/>
      <c r="P191" s="151">
        <f>O191*H191</f>
        <v>0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3" t="s">
        <v>123</v>
      </c>
      <c r="AT191" s="153" t="s">
        <v>119</v>
      </c>
      <c r="AU191" s="153" t="s">
        <v>81</v>
      </c>
      <c r="AY191" s="18" t="s">
        <v>116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79</v>
      </c>
      <c r="BK191" s="154">
        <f>ROUND(I191*H191,2)</f>
        <v>0</v>
      </c>
      <c r="BL191" s="18" t="s">
        <v>123</v>
      </c>
      <c r="BM191" s="153" t="s">
        <v>231</v>
      </c>
    </row>
    <row r="192" spans="2:51" s="15" customFormat="1" ht="10.2">
      <c r="B192" s="183"/>
      <c r="D192" s="156" t="s">
        <v>125</v>
      </c>
      <c r="E192" s="184" t="s">
        <v>1</v>
      </c>
      <c r="F192" s="185" t="s">
        <v>232</v>
      </c>
      <c r="H192" s="184" t="s">
        <v>1</v>
      </c>
      <c r="I192" s="186"/>
      <c r="L192" s="183"/>
      <c r="M192" s="187"/>
      <c r="N192" s="188"/>
      <c r="O192" s="188"/>
      <c r="P192" s="188"/>
      <c r="Q192" s="188"/>
      <c r="R192" s="188"/>
      <c r="S192" s="188"/>
      <c r="T192" s="189"/>
      <c r="AT192" s="184" t="s">
        <v>125</v>
      </c>
      <c r="AU192" s="184" t="s">
        <v>81</v>
      </c>
      <c r="AV192" s="15" t="s">
        <v>79</v>
      </c>
      <c r="AW192" s="15" t="s">
        <v>30</v>
      </c>
      <c r="AX192" s="15" t="s">
        <v>74</v>
      </c>
      <c r="AY192" s="184" t="s">
        <v>116</v>
      </c>
    </row>
    <row r="193" spans="2:51" s="13" customFormat="1" ht="10.2">
      <c r="B193" s="155"/>
      <c r="D193" s="156" t="s">
        <v>125</v>
      </c>
      <c r="E193" s="157" t="s">
        <v>1</v>
      </c>
      <c r="F193" s="158" t="s">
        <v>233</v>
      </c>
      <c r="H193" s="159">
        <v>1.5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125</v>
      </c>
      <c r="AU193" s="157" t="s">
        <v>81</v>
      </c>
      <c r="AV193" s="13" t="s">
        <v>81</v>
      </c>
      <c r="AW193" s="13" t="s">
        <v>30</v>
      </c>
      <c r="AX193" s="13" t="s">
        <v>74</v>
      </c>
      <c r="AY193" s="157" t="s">
        <v>116</v>
      </c>
    </row>
    <row r="194" spans="2:51" s="14" customFormat="1" ht="10.2">
      <c r="B194" s="164"/>
      <c r="D194" s="156" t="s">
        <v>125</v>
      </c>
      <c r="E194" s="165" t="s">
        <v>1</v>
      </c>
      <c r="F194" s="166" t="s">
        <v>127</v>
      </c>
      <c r="H194" s="167">
        <v>1.5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125</v>
      </c>
      <c r="AU194" s="165" t="s">
        <v>81</v>
      </c>
      <c r="AV194" s="14" t="s">
        <v>123</v>
      </c>
      <c r="AW194" s="14" t="s">
        <v>30</v>
      </c>
      <c r="AX194" s="14" t="s">
        <v>79</v>
      </c>
      <c r="AY194" s="165" t="s">
        <v>116</v>
      </c>
    </row>
    <row r="195" spans="1:65" s="2" customFormat="1" ht="62.7" customHeight="1">
      <c r="A195" s="33"/>
      <c r="B195" s="140"/>
      <c r="C195" s="141" t="s">
        <v>7</v>
      </c>
      <c r="D195" s="141" t="s">
        <v>119</v>
      </c>
      <c r="E195" s="142" t="s">
        <v>128</v>
      </c>
      <c r="F195" s="143" t="s">
        <v>129</v>
      </c>
      <c r="G195" s="144" t="s">
        <v>122</v>
      </c>
      <c r="H195" s="145">
        <v>238</v>
      </c>
      <c r="I195" s="146"/>
      <c r="J195" s="147">
        <f>ROUND(I195*H195,2)</f>
        <v>0</v>
      </c>
      <c r="K195" s="148"/>
      <c r="L195" s="34"/>
      <c r="M195" s="149" t="s">
        <v>1</v>
      </c>
      <c r="N195" s="150" t="s">
        <v>39</v>
      </c>
      <c r="O195" s="59"/>
      <c r="P195" s="151">
        <f>O195*H195</f>
        <v>0</v>
      </c>
      <c r="Q195" s="151">
        <v>0</v>
      </c>
      <c r="R195" s="151">
        <f>Q195*H195</f>
        <v>0</v>
      </c>
      <c r="S195" s="151">
        <v>0</v>
      </c>
      <c r="T195" s="15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3" t="s">
        <v>123</v>
      </c>
      <c r="AT195" s="153" t="s">
        <v>119</v>
      </c>
      <c r="AU195" s="153" t="s">
        <v>81</v>
      </c>
      <c r="AY195" s="18" t="s">
        <v>116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79</v>
      </c>
      <c r="BK195" s="154">
        <f>ROUND(I195*H195,2)</f>
        <v>0</v>
      </c>
      <c r="BL195" s="18" t="s">
        <v>123</v>
      </c>
      <c r="BM195" s="153" t="s">
        <v>234</v>
      </c>
    </row>
    <row r="196" spans="2:51" s="15" customFormat="1" ht="10.2">
      <c r="B196" s="183"/>
      <c r="D196" s="156" t="s">
        <v>125</v>
      </c>
      <c r="E196" s="184" t="s">
        <v>1</v>
      </c>
      <c r="F196" s="185" t="s">
        <v>235</v>
      </c>
      <c r="H196" s="184" t="s">
        <v>1</v>
      </c>
      <c r="I196" s="186"/>
      <c r="L196" s="183"/>
      <c r="M196" s="187"/>
      <c r="N196" s="188"/>
      <c r="O196" s="188"/>
      <c r="P196" s="188"/>
      <c r="Q196" s="188"/>
      <c r="R196" s="188"/>
      <c r="S196" s="188"/>
      <c r="T196" s="189"/>
      <c r="AT196" s="184" t="s">
        <v>125</v>
      </c>
      <c r="AU196" s="184" t="s">
        <v>81</v>
      </c>
      <c r="AV196" s="15" t="s">
        <v>79</v>
      </c>
      <c r="AW196" s="15" t="s">
        <v>30</v>
      </c>
      <c r="AX196" s="15" t="s">
        <v>74</v>
      </c>
      <c r="AY196" s="184" t="s">
        <v>116</v>
      </c>
    </row>
    <row r="197" spans="2:51" s="13" customFormat="1" ht="10.2">
      <c r="B197" s="155"/>
      <c r="D197" s="156" t="s">
        <v>125</v>
      </c>
      <c r="E197" s="157" t="s">
        <v>1</v>
      </c>
      <c r="F197" s="158" t="s">
        <v>236</v>
      </c>
      <c r="H197" s="159">
        <v>238</v>
      </c>
      <c r="I197" s="160"/>
      <c r="L197" s="155"/>
      <c r="M197" s="161"/>
      <c r="N197" s="162"/>
      <c r="O197" s="162"/>
      <c r="P197" s="162"/>
      <c r="Q197" s="162"/>
      <c r="R197" s="162"/>
      <c r="S197" s="162"/>
      <c r="T197" s="163"/>
      <c r="AT197" s="157" t="s">
        <v>125</v>
      </c>
      <c r="AU197" s="157" t="s">
        <v>81</v>
      </c>
      <c r="AV197" s="13" t="s">
        <v>81</v>
      </c>
      <c r="AW197" s="13" t="s">
        <v>30</v>
      </c>
      <c r="AX197" s="13" t="s">
        <v>74</v>
      </c>
      <c r="AY197" s="157" t="s">
        <v>116</v>
      </c>
    </row>
    <row r="198" spans="2:51" s="14" customFormat="1" ht="10.2">
      <c r="B198" s="164"/>
      <c r="D198" s="156" t="s">
        <v>125</v>
      </c>
      <c r="E198" s="165" t="s">
        <v>1</v>
      </c>
      <c r="F198" s="166" t="s">
        <v>127</v>
      </c>
      <c r="H198" s="167">
        <v>238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65" t="s">
        <v>125</v>
      </c>
      <c r="AU198" s="165" t="s">
        <v>81</v>
      </c>
      <c r="AV198" s="14" t="s">
        <v>123</v>
      </c>
      <c r="AW198" s="14" t="s">
        <v>30</v>
      </c>
      <c r="AX198" s="14" t="s">
        <v>79</v>
      </c>
      <c r="AY198" s="165" t="s">
        <v>116</v>
      </c>
    </row>
    <row r="199" spans="1:65" s="2" customFormat="1" ht="66.75" customHeight="1">
      <c r="A199" s="33"/>
      <c r="B199" s="140"/>
      <c r="C199" s="141" t="s">
        <v>237</v>
      </c>
      <c r="D199" s="141" t="s">
        <v>119</v>
      </c>
      <c r="E199" s="142" t="s">
        <v>132</v>
      </c>
      <c r="F199" s="143" t="s">
        <v>133</v>
      </c>
      <c r="G199" s="144" t="s">
        <v>122</v>
      </c>
      <c r="H199" s="145">
        <v>2380</v>
      </c>
      <c r="I199" s="146"/>
      <c r="J199" s="147">
        <f>ROUND(I199*H199,2)</f>
        <v>0</v>
      </c>
      <c r="K199" s="148"/>
      <c r="L199" s="34"/>
      <c r="M199" s="149" t="s">
        <v>1</v>
      </c>
      <c r="N199" s="150" t="s">
        <v>39</v>
      </c>
      <c r="O199" s="59"/>
      <c r="P199" s="151">
        <f>O199*H199</f>
        <v>0</v>
      </c>
      <c r="Q199" s="151">
        <v>0</v>
      </c>
      <c r="R199" s="151">
        <f>Q199*H199</f>
        <v>0</v>
      </c>
      <c r="S199" s="151">
        <v>0</v>
      </c>
      <c r="T199" s="15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3" t="s">
        <v>123</v>
      </c>
      <c r="AT199" s="153" t="s">
        <v>119</v>
      </c>
      <c r="AU199" s="153" t="s">
        <v>81</v>
      </c>
      <c r="AY199" s="18" t="s">
        <v>116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79</v>
      </c>
      <c r="BK199" s="154">
        <f>ROUND(I199*H199,2)</f>
        <v>0</v>
      </c>
      <c r="BL199" s="18" t="s">
        <v>123</v>
      </c>
      <c r="BM199" s="153" t="s">
        <v>238</v>
      </c>
    </row>
    <row r="200" spans="2:51" s="13" customFormat="1" ht="10.2">
      <c r="B200" s="155"/>
      <c r="D200" s="156" t="s">
        <v>125</v>
      </c>
      <c r="E200" s="157" t="s">
        <v>1</v>
      </c>
      <c r="F200" s="158" t="s">
        <v>239</v>
      </c>
      <c r="H200" s="159">
        <v>2380</v>
      </c>
      <c r="I200" s="160"/>
      <c r="L200" s="155"/>
      <c r="M200" s="161"/>
      <c r="N200" s="162"/>
      <c r="O200" s="162"/>
      <c r="P200" s="162"/>
      <c r="Q200" s="162"/>
      <c r="R200" s="162"/>
      <c r="S200" s="162"/>
      <c r="T200" s="163"/>
      <c r="AT200" s="157" t="s">
        <v>125</v>
      </c>
      <c r="AU200" s="157" t="s">
        <v>81</v>
      </c>
      <c r="AV200" s="13" t="s">
        <v>81</v>
      </c>
      <c r="AW200" s="13" t="s">
        <v>30</v>
      </c>
      <c r="AX200" s="13" t="s">
        <v>74</v>
      </c>
      <c r="AY200" s="157" t="s">
        <v>116</v>
      </c>
    </row>
    <row r="201" spans="2:51" s="14" customFormat="1" ht="10.2">
      <c r="B201" s="164"/>
      <c r="D201" s="156" t="s">
        <v>125</v>
      </c>
      <c r="E201" s="165" t="s">
        <v>1</v>
      </c>
      <c r="F201" s="166" t="s">
        <v>127</v>
      </c>
      <c r="H201" s="167">
        <v>2380</v>
      </c>
      <c r="I201" s="168"/>
      <c r="L201" s="164"/>
      <c r="M201" s="169"/>
      <c r="N201" s="170"/>
      <c r="O201" s="170"/>
      <c r="P201" s="170"/>
      <c r="Q201" s="170"/>
      <c r="R201" s="170"/>
      <c r="S201" s="170"/>
      <c r="T201" s="171"/>
      <c r="AT201" s="165" t="s">
        <v>125</v>
      </c>
      <c r="AU201" s="165" t="s">
        <v>81</v>
      </c>
      <c r="AV201" s="14" t="s">
        <v>123</v>
      </c>
      <c r="AW201" s="14" t="s">
        <v>30</v>
      </c>
      <c r="AX201" s="14" t="s">
        <v>79</v>
      </c>
      <c r="AY201" s="165" t="s">
        <v>116</v>
      </c>
    </row>
    <row r="202" spans="1:65" s="2" customFormat="1" ht="44.25" customHeight="1">
      <c r="A202" s="33"/>
      <c r="B202" s="140"/>
      <c r="C202" s="141" t="s">
        <v>240</v>
      </c>
      <c r="D202" s="141" t="s">
        <v>119</v>
      </c>
      <c r="E202" s="142" t="s">
        <v>148</v>
      </c>
      <c r="F202" s="143" t="s">
        <v>149</v>
      </c>
      <c r="G202" s="144" t="s">
        <v>143</v>
      </c>
      <c r="H202" s="145">
        <v>357</v>
      </c>
      <c r="I202" s="146"/>
      <c r="J202" s="147">
        <f>ROUND(I202*H202,2)</f>
        <v>0</v>
      </c>
      <c r="K202" s="148"/>
      <c r="L202" s="34"/>
      <c r="M202" s="149" t="s">
        <v>1</v>
      </c>
      <c r="N202" s="150" t="s">
        <v>39</v>
      </c>
      <c r="O202" s="59"/>
      <c r="P202" s="151">
        <f>O202*H202</f>
        <v>0</v>
      </c>
      <c r="Q202" s="151">
        <v>0</v>
      </c>
      <c r="R202" s="151">
        <f>Q202*H202</f>
        <v>0</v>
      </c>
      <c r="S202" s="151">
        <v>0</v>
      </c>
      <c r="T202" s="15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3" t="s">
        <v>123</v>
      </c>
      <c r="AT202" s="153" t="s">
        <v>119</v>
      </c>
      <c r="AU202" s="153" t="s">
        <v>81</v>
      </c>
      <c r="AY202" s="18" t="s">
        <v>116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79</v>
      </c>
      <c r="BK202" s="154">
        <f>ROUND(I202*H202,2)</f>
        <v>0</v>
      </c>
      <c r="BL202" s="18" t="s">
        <v>123</v>
      </c>
      <c r="BM202" s="153" t="s">
        <v>241</v>
      </c>
    </row>
    <row r="203" spans="2:51" s="13" customFormat="1" ht="10.2">
      <c r="B203" s="155"/>
      <c r="D203" s="156" t="s">
        <v>125</v>
      </c>
      <c r="E203" s="157" t="s">
        <v>1</v>
      </c>
      <c r="F203" s="158" t="s">
        <v>242</v>
      </c>
      <c r="H203" s="159">
        <v>357</v>
      </c>
      <c r="I203" s="160"/>
      <c r="L203" s="155"/>
      <c r="M203" s="161"/>
      <c r="N203" s="162"/>
      <c r="O203" s="162"/>
      <c r="P203" s="162"/>
      <c r="Q203" s="162"/>
      <c r="R203" s="162"/>
      <c r="S203" s="162"/>
      <c r="T203" s="163"/>
      <c r="AT203" s="157" t="s">
        <v>125</v>
      </c>
      <c r="AU203" s="157" t="s">
        <v>81</v>
      </c>
      <c r="AV203" s="13" t="s">
        <v>81</v>
      </c>
      <c r="AW203" s="13" t="s">
        <v>30</v>
      </c>
      <c r="AX203" s="13" t="s">
        <v>74</v>
      </c>
      <c r="AY203" s="157" t="s">
        <v>116</v>
      </c>
    </row>
    <row r="204" spans="2:51" s="14" customFormat="1" ht="10.2">
      <c r="B204" s="164"/>
      <c r="D204" s="156" t="s">
        <v>125</v>
      </c>
      <c r="E204" s="165" t="s">
        <v>1</v>
      </c>
      <c r="F204" s="166" t="s">
        <v>127</v>
      </c>
      <c r="H204" s="167">
        <v>357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1"/>
      <c r="AT204" s="165" t="s">
        <v>125</v>
      </c>
      <c r="AU204" s="165" t="s">
        <v>81</v>
      </c>
      <c r="AV204" s="14" t="s">
        <v>123</v>
      </c>
      <c r="AW204" s="14" t="s">
        <v>30</v>
      </c>
      <c r="AX204" s="14" t="s">
        <v>79</v>
      </c>
      <c r="AY204" s="165" t="s">
        <v>116</v>
      </c>
    </row>
    <row r="205" spans="1:65" s="2" customFormat="1" ht="37.8" customHeight="1">
      <c r="A205" s="33"/>
      <c r="B205" s="140"/>
      <c r="C205" s="141" t="s">
        <v>243</v>
      </c>
      <c r="D205" s="141" t="s">
        <v>119</v>
      </c>
      <c r="E205" s="142" t="s">
        <v>153</v>
      </c>
      <c r="F205" s="143" t="s">
        <v>154</v>
      </c>
      <c r="G205" s="144" t="s">
        <v>122</v>
      </c>
      <c r="H205" s="145">
        <v>238</v>
      </c>
      <c r="I205" s="146"/>
      <c r="J205" s="147">
        <f>ROUND(I205*H205,2)</f>
        <v>0</v>
      </c>
      <c r="K205" s="148"/>
      <c r="L205" s="34"/>
      <c r="M205" s="149" t="s">
        <v>1</v>
      </c>
      <c r="N205" s="150" t="s">
        <v>39</v>
      </c>
      <c r="O205" s="59"/>
      <c r="P205" s="151">
        <f>O205*H205</f>
        <v>0</v>
      </c>
      <c r="Q205" s="151">
        <v>0</v>
      </c>
      <c r="R205" s="151">
        <f>Q205*H205</f>
        <v>0</v>
      </c>
      <c r="S205" s="151">
        <v>0</v>
      </c>
      <c r="T205" s="15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3" t="s">
        <v>123</v>
      </c>
      <c r="AT205" s="153" t="s">
        <v>119</v>
      </c>
      <c r="AU205" s="153" t="s">
        <v>81</v>
      </c>
      <c r="AY205" s="18" t="s">
        <v>116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79</v>
      </c>
      <c r="BK205" s="154">
        <f>ROUND(I205*H205,2)</f>
        <v>0</v>
      </c>
      <c r="BL205" s="18" t="s">
        <v>123</v>
      </c>
      <c r="BM205" s="153" t="s">
        <v>244</v>
      </c>
    </row>
    <row r="206" spans="1:65" s="2" customFormat="1" ht="44.25" customHeight="1">
      <c r="A206" s="33"/>
      <c r="B206" s="140"/>
      <c r="C206" s="141" t="s">
        <v>245</v>
      </c>
      <c r="D206" s="141" t="s">
        <v>119</v>
      </c>
      <c r="E206" s="142" t="s">
        <v>246</v>
      </c>
      <c r="F206" s="143" t="s">
        <v>247</v>
      </c>
      <c r="G206" s="144" t="s">
        <v>122</v>
      </c>
      <c r="H206" s="145">
        <v>91.546</v>
      </c>
      <c r="I206" s="146"/>
      <c r="J206" s="147">
        <f>ROUND(I206*H206,2)</f>
        <v>0</v>
      </c>
      <c r="K206" s="148"/>
      <c r="L206" s="34"/>
      <c r="M206" s="149" t="s">
        <v>1</v>
      </c>
      <c r="N206" s="150" t="s">
        <v>39</v>
      </c>
      <c r="O206" s="59"/>
      <c r="P206" s="151">
        <f>O206*H206</f>
        <v>0</v>
      </c>
      <c r="Q206" s="151">
        <v>0</v>
      </c>
      <c r="R206" s="151">
        <f>Q206*H206</f>
        <v>0</v>
      </c>
      <c r="S206" s="151">
        <v>0</v>
      </c>
      <c r="T206" s="15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3" t="s">
        <v>123</v>
      </c>
      <c r="AT206" s="153" t="s">
        <v>119</v>
      </c>
      <c r="AU206" s="153" t="s">
        <v>81</v>
      </c>
      <c r="AY206" s="18" t="s">
        <v>116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79</v>
      </c>
      <c r="BK206" s="154">
        <f>ROUND(I206*H206,2)</f>
        <v>0</v>
      </c>
      <c r="BL206" s="18" t="s">
        <v>123</v>
      </c>
      <c r="BM206" s="153" t="s">
        <v>248</v>
      </c>
    </row>
    <row r="207" spans="2:51" s="13" customFormat="1" ht="10.2">
      <c r="B207" s="155"/>
      <c r="D207" s="156" t="s">
        <v>125</v>
      </c>
      <c r="E207" s="157" t="s">
        <v>1</v>
      </c>
      <c r="F207" s="158" t="s">
        <v>249</v>
      </c>
      <c r="H207" s="159">
        <v>135</v>
      </c>
      <c r="I207" s="160"/>
      <c r="L207" s="155"/>
      <c r="M207" s="161"/>
      <c r="N207" s="162"/>
      <c r="O207" s="162"/>
      <c r="P207" s="162"/>
      <c r="Q207" s="162"/>
      <c r="R207" s="162"/>
      <c r="S207" s="162"/>
      <c r="T207" s="163"/>
      <c r="AT207" s="157" t="s">
        <v>125</v>
      </c>
      <c r="AU207" s="157" t="s">
        <v>81</v>
      </c>
      <c r="AV207" s="13" t="s">
        <v>81</v>
      </c>
      <c r="AW207" s="13" t="s">
        <v>30</v>
      </c>
      <c r="AX207" s="13" t="s">
        <v>74</v>
      </c>
      <c r="AY207" s="157" t="s">
        <v>116</v>
      </c>
    </row>
    <row r="208" spans="2:51" s="13" customFormat="1" ht="10.2">
      <c r="B208" s="155"/>
      <c r="D208" s="156" t="s">
        <v>125</v>
      </c>
      <c r="E208" s="157" t="s">
        <v>1</v>
      </c>
      <c r="F208" s="158" t="s">
        <v>250</v>
      </c>
      <c r="H208" s="159">
        <v>-4.5</v>
      </c>
      <c r="I208" s="160"/>
      <c r="L208" s="155"/>
      <c r="M208" s="161"/>
      <c r="N208" s="162"/>
      <c r="O208" s="162"/>
      <c r="P208" s="162"/>
      <c r="Q208" s="162"/>
      <c r="R208" s="162"/>
      <c r="S208" s="162"/>
      <c r="T208" s="163"/>
      <c r="AT208" s="157" t="s">
        <v>125</v>
      </c>
      <c r="AU208" s="157" t="s">
        <v>81</v>
      </c>
      <c r="AV208" s="13" t="s">
        <v>81</v>
      </c>
      <c r="AW208" s="13" t="s">
        <v>30</v>
      </c>
      <c r="AX208" s="13" t="s">
        <v>74</v>
      </c>
      <c r="AY208" s="157" t="s">
        <v>116</v>
      </c>
    </row>
    <row r="209" spans="2:51" s="13" customFormat="1" ht="10.2">
      <c r="B209" s="155"/>
      <c r="D209" s="156" t="s">
        <v>125</v>
      </c>
      <c r="E209" s="157" t="s">
        <v>1</v>
      </c>
      <c r="F209" s="158" t="s">
        <v>251</v>
      </c>
      <c r="H209" s="159">
        <v>-0.35</v>
      </c>
      <c r="I209" s="160"/>
      <c r="L209" s="155"/>
      <c r="M209" s="161"/>
      <c r="N209" s="162"/>
      <c r="O209" s="162"/>
      <c r="P209" s="162"/>
      <c r="Q209" s="162"/>
      <c r="R209" s="162"/>
      <c r="S209" s="162"/>
      <c r="T209" s="163"/>
      <c r="AT209" s="157" t="s">
        <v>125</v>
      </c>
      <c r="AU209" s="157" t="s">
        <v>81</v>
      </c>
      <c r="AV209" s="13" t="s">
        <v>81</v>
      </c>
      <c r="AW209" s="13" t="s">
        <v>30</v>
      </c>
      <c r="AX209" s="13" t="s">
        <v>74</v>
      </c>
      <c r="AY209" s="157" t="s">
        <v>116</v>
      </c>
    </row>
    <row r="210" spans="2:51" s="13" customFormat="1" ht="10.2">
      <c r="B210" s="155"/>
      <c r="D210" s="156" t="s">
        <v>125</v>
      </c>
      <c r="E210" s="157" t="s">
        <v>1</v>
      </c>
      <c r="F210" s="158" t="s">
        <v>252</v>
      </c>
      <c r="H210" s="159">
        <v>-0.104</v>
      </c>
      <c r="I210" s="160"/>
      <c r="L210" s="155"/>
      <c r="M210" s="161"/>
      <c r="N210" s="162"/>
      <c r="O210" s="162"/>
      <c r="P210" s="162"/>
      <c r="Q210" s="162"/>
      <c r="R210" s="162"/>
      <c r="S210" s="162"/>
      <c r="T210" s="163"/>
      <c r="AT210" s="157" t="s">
        <v>125</v>
      </c>
      <c r="AU210" s="157" t="s">
        <v>81</v>
      </c>
      <c r="AV210" s="13" t="s">
        <v>81</v>
      </c>
      <c r="AW210" s="13" t="s">
        <v>30</v>
      </c>
      <c r="AX210" s="13" t="s">
        <v>74</v>
      </c>
      <c r="AY210" s="157" t="s">
        <v>116</v>
      </c>
    </row>
    <row r="211" spans="2:51" s="13" customFormat="1" ht="10.2">
      <c r="B211" s="155"/>
      <c r="D211" s="156" t="s">
        <v>125</v>
      </c>
      <c r="E211" s="157" t="s">
        <v>1</v>
      </c>
      <c r="F211" s="158" t="s">
        <v>253</v>
      </c>
      <c r="H211" s="159">
        <v>-7.35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7" t="s">
        <v>125</v>
      </c>
      <c r="AU211" s="157" t="s">
        <v>81</v>
      </c>
      <c r="AV211" s="13" t="s">
        <v>81</v>
      </c>
      <c r="AW211" s="13" t="s">
        <v>30</v>
      </c>
      <c r="AX211" s="13" t="s">
        <v>74</v>
      </c>
      <c r="AY211" s="157" t="s">
        <v>116</v>
      </c>
    </row>
    <row r="212" spans="2:51" s="13" customFormat="1" ht="10.2">
      <c r="B212" s="155"/>
      <c r="D212" s="156" t="s">
        <v>125</v>
      </c>
      <c r="E212" s="157" t="s">
        <v>1</v>
      </c>
      <c r="F212" s="158" t="s">
        <v>254</v>
      </c>
      <c r="H212" s="159">
        <v>-31.15</v>
      </c>
      <c r="I212" s="160"/>
      <c r="L212" s="155"/>
      <c r="M212" s="161"/>
      <c r="N212" s="162"/>
      <c r="O212" s="162"/>
      <c r="P212" s="162"/>
      <c r="Q212" s="162"/>
      <c r="R212" s="162"/>
      <c r="S212" s="162"/>
      <c r="T212" s="163"/>
      <c r="AT212" s="157" t="s">
        <v>125</v>
      </c>
      <c r="AU212" s="157" t="s">
        <v>81</v>
      </c>
      <c r="AV212" s="13" t="s">
        <v>81</v>
      </c>
      <c r="AW212" s="13" t="s">
        <v>30</v>
      </c>
      <c r="AX212" s="13" t="s">
        <v>74</v>
      </c>
      <c r="AY212" s="157" t="s">
        <v>116</v>
      </c>
    </row>
    <row r="213" spans="2:51" s="14" customFormat="1" ht="10.2">
      <c r="B213" s="164"/>
      <c r="D213" s="156" t="s">
        <v>125</v>
      </c>
      <c r="E213" s="165" t="s">
        <v>1</v>
      </c>
      <c r="F213" s="166" t="s">
        <v>127</v>
      </c>
      <c r="H213" s="167">
        <v>91.546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65" t="s">
        <v>125</v>
      </c>
      <c r="AU213" s="165" t="s">
        <v>81</v>
      </c>
      <c r="AV213" s="14" t="s">
        <v>123</v>
      </c>
      <c r="AW213" s="14" t="s">
        <v>30</v>
      </c>
      <c r="AX213" s="14" t="s">
        <v>79</v>
      </c>
      <c r="AY213" s="165" t="s">
        <v>116</v>
      </c>
    </row>
    <row r="214" spans="1:65" s="2" customFormat="1" ht="16.5" customHeight="1">
      <c r="A214" s="33"/>
      <c r="B214" s="140"/>
      <c r="C214" s="172" t="s">
        <v>255</v>
      </c>
      <c r="D214" s="172" t="s">
        <v>140</v>
      </c>
      <c r="E214" s="173" t="s">
        <v>256</v>
      </c>
      <c r="F214" s="174" t="s">
        <v>257</v>
      </c>
      <c r="G214" s="175" t="s">
        <v>143</v>
      </c>
      <c r="H214" s="176">
        <v>152.882</v>
      </c>
      <c r="I214" s="177"/>
      <c r="J214" s="178">
        <f>ROUND(I214*H214,2)</f>
        <v>0</v>
      </c>
      <c r="K214" s="179"/>
      <c r="L214" s="180"/>
      <c r="M214" s="181" t="s">
        <v>1</v>
      </c>
      <c r="N214" s="182" t="s">
        <v>39</v>
      </c>
      <c r="O214" s="59"/>
      <c r="P214" s="151">
        <f>O214*H214</f>
        <v>0</v>
      </c>
      <c r="Q214" s="151">
        <v>1</v>
      </c>
      <c r="R214" s="151">
        <f>Q214*H214</f>
        <v>152.882</v>
      </c>
      <c r="S214" s="151">
        <v>0</v>
      </c>
      <c r="T214" s="15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3" t="s">
        <v>144</v>
      </c>
      <c r="AT214" s="153" t="s">
        <v>140</v>
      </c>
      <c r="AU214" s="153" t="s">
        <v>81</v>
      </c>
      <c r="AY214" s="18" t="s">
        <v>116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79</v>
      </c>
      <c r="BK214" s="154">
        <f>ROUND(I214*H214,2)</f>
        <v>0</v>
      </c>
      <c r="BL214" s="18" t="s">
        <v>123</v>
      </c>
      <c r="BM214" s="153" t="s">
        <v>258</v>
      </c>
    </row>
    <row r="215" spans="2:51" s="13" customFormat="1" ht="10.2">
      <c r="B215" s="155"/>
      <c r="D215" s="156" t="s">
        <v>125</v>
      </c>
      <c r="E215" s="157" t="s">
        <v>1</v>
      </c>
      <c r="F215" s="158" t="s">
        <v>259</v>
      </c>
      <c r="H215" s="159">
        <v>152.882</v>
      </c>
      <c r="I215" s="160"/>
      <c r="L215" s="155"/>
      <c r="M215" s="161"/>
      <c r="N215" s="162"/>
      <c r="O215" s="162"/>
      <c r="P215" s="162"/>
      <c r="Q215" s="162"/>
      <c r="R215" s="162"/>
      <c r="S215" s="162"/>
      <c r="T215" s="163"/>
      <c r="AT215" s="157" t="s">
        <v>125</v>
      </c>
      <c r="AU215" s="157" t="s">
        <v>81</v>
      </c>
      <c r="AV215" s="13" t="s">
        <v>81</v>
      </c>
      <c r="AW215" s="13" t="s">
        <v>30</v>
      </c>
      <c r="AX215" s="13" t="s">
        <v>74</v>
      </c>
      <c r="AY215" s="157" t="s">
        <v>116</v>
      </c>
    </row>
    <row r="216" spans="2:51" s="14" customFormat="1" ht="10.2">
      <c r="B216" s="164"/>
      <c r="D216" s="156" t="s">
        <v>125</v>
      </c>
      <c r="E216" s="165" t="s">
        <v>1</v>
      </c>
      <c r="F216" s="166" t="s">
        <v>127</v>
      </c>
      <c r="H216" s="167">
        <v>152.882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65" t="s">
        <v>125</v>
      </c>
      <c r="AU216" s="165" t="s">
        <v>81</v>
      </c>
      <c r="AV216" s="14" t="s">
        <v>123</v>
      </c>
      <c r="AW216" s="14" t="s">
        <v>30</v>
      </c>
      <c r="AX216" s="14" t="s">
        <v>79</v>
      </c>
      <c r="AY216" s="165" t="s">
        <v>116</v>
      </c>
    </row>
    <row r="217" spans="1:65" s="2" customFormat="1" ht="66.75" customHeight="1">
      <c r="A217" s="33"/>
      <c r="B217" s="140"/>
      <c r="C217" s="141" t="s">
        <v>260</v>
      </c>
      <c r="D217" s="141" t="s">
        <v>119</v>
      </c>
      <c r="E217" s="142" t="s">
        <v>261</v>
      </c>
      <c r="F217" s="143" t="s">
        <v>262</v>
      </c>
      <c r="G217" s="144" t="s">
        <v>122</v>
      </c>
      <c r="H217" s="145">
        <v>31.15</v>
      </c>
      <c r="I217" s="146"/>
      <c r="J217" s="147">
        <f>ROUND(I217*H217,2)</f>
        <v>0</v>
      </c>
      <c r="K217" s="148"/>
      <c r="L217" s="34"/>
      <c r="M217" s="149" t="s">
        <v>1</v>
      </c>
      <c r="N217" s="150" t="s">
        <v>39</v>
      </c>
      <c r="O217" s="59"/>
      <c r="P217" s="151">
        <f>O217*H217</f>
        <v>0</v>
      </c>
      <c r="Q217" s="151">
        <v>0</v>
      </c>
      <c r="R217" s="151">
        <f>Q217*H217</f>
        <v>0</v>
      </c>
      <c r="S217" s="151">
        <v>0</v>
      </c>
      <c r="T217" s="15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3" t="s">
        <v>123</v>
      </c>
      <c r="AT217" s="153" t="s">
        <v>119</v>
      </c>
      <c r="AU217" s="153" t="s">
        <v>81</v>
      </c>
      <c r="AY217" s="18" t="s">
        <v>116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79</v>
      </c>
      <c r="BK217" s="154">
        <f>ROUND(I217*H217,2)</f>
        <v>0</v>
      </c>
      <c r="BL217" s="18" t="s">
        <v>123</v>
      </c>
      <c r="BM217" s="153" t="s">
        <v>263</v>
      </c>
    </row>
    <row r="218" spans="2:51" s="13" customFormat="1" ht="10.2">
      <c r="B218" s="155"/>
      <c r="D218" s="156" t="s">
        <v>125</v>
      </c>
      <c r="E218" s="157" t="s">
        <v>1</v>
      </c>
      <c r="F218" s="158" t="s">
        <v>264</v>
      </c>
      <c r="H218" s="159">
        <v>29.5</v>
      </c>
      <c r="I218" s="160"/>
      <c r="L218" s="155"/>
      <c r="M218" s="161"/>
      <c r="N218" s="162"/>
      <c r="O218" s="162"/>
      <c r="P218" s="162"/>
      <c r="Q218" s="162"/>
      <c r="R218" s="162"/>
      <c r="S218" s="162"/>
      <c r="T218" s="163"/>
      <c r="AT218" s="157" t="s">
        <v>125</v>
      </c>
      <c r="AU218" s="157" t="s">
        <v>81</v>
      </c>
      <c r="AV218" s="13" t="s">
        <v>81</v>
      </c>
      <c r="AW218" s="13" t="s">
        <v>30</v>
      </c>
      <c r="AX218" s="13" t="s">
        <v>74</v>
      </c>
      <c r="AY218" s="157" t="s">
        <v>116</v>
      </c>
    </row>
    <row r="219" spans="2:51" s="13" customFormat="1" ht="10.2">
      <c r="B219" s="155"/>
      <c r="D219" s="156" t="s">
        <v>125</v>
      </c>
      <c r="E219" s="157" t="s">
        <v>1</v>
      </c>
      <c r="F219" s="158" t="s">
        <v>265</v>
      </c>
      <c r="H219" s="159">
        <v>1.65</v>
      </c>
      <c r="I219" s="160"/>
      <c r="L219" s="155"/>
      <c r="M219" s="161"/>
      <c r="N219" s="162"/>
      <c r="O219" s="162"/>
      <c r="P219" s="162"/>
      <c r="Q219" s="162"/>
      <c r="R219" s="162"/>
      <c r="S219" s="162"/>
      <c r="T219" s="163"/>
      <c r="AT219" s="157" t="s">
        <v>125</v>
      </c>
      <c r="AU219" s="157" t="s">
        <v>81</v>
      </c>
      <c r="AV219" s="13" t="s">
        <v>81</v>
      </c>
      <c r="AW219" s="13" t="s">
        <v>30</v>
      </c>
      <c r="AX219" s="13" t="s">
        <v>74</v>
      </c>
      <c r="AY219" s="157" t="s">
        <v>116</v>
      </c>
    </row>
    <row r="220" spans="2:51" s="14" customFormat="1" ht="10.2">
      <c r="B220" s="164"/>
      <c r="D220" s="156" t="s">
        <v>125</v>
      </c>
      <c r="E220" s="165" t="s">
        <v>1</v>
      </c>
      <c r="F220" s="166" t="s">
        <v>127</v>
      </c>
      <c r="H220" s="167">
        <v>31.15</v>
      </c>
      <c r="I220" s="168"/>
      <c r="L220" s="164"/>
      <c r="M220" s="169"/>
      <c r="N220" s="170"/>
      <c r="O220" s="170"/>
      <c r="P220" s="170"/>
      <c r="Q220" s="170"/>
      <c r="R220" s="170"/>
      <c r="S220" s="170"/>
      <c r="T220" s="171"/>
      <c r="AT220" s="165" t="s">
        <v>125</v>
      </c>
      <c r="AU220" s="165" t="s">
        <v>81</v>
      </c>
      <c r="AV220" s="14" t="s">
        <v>123</v>
      </c>
      <c r="AW220" s="14" t="s">
        <v>30</v>
      </c>
      <c r="AX220" s="14" t="s">
        <v>79</v>
      </c>
      <c r="AY220" s="165" t="s">
        <v>116</v>
      </c>
    </row>
    <row r="221" spans="1:65" s="2" customFormat="1" ht="16.5" customHeight="1">
      <c r="A221" s="33"/>
      <c r="B221" s="140"/>
      <c r="C221" s="172" t="s">
        <v>266</v>
      </c>
      <c r="D221" s="172" t="s">
        <v>140</v>
      </c>
      <c r="E221" s="173" t="s">
        <v>267</v>
      </c>
      <c r="F221" s="174" t="s">
        <v>268</v>
      </c>
      <c r="G221" s="175" t="s">
        <v>143</v>
      </c>
      <c r="H221" s="176">
        <v>52.021</v>
      </c>
      <c r="I221" s="177"/>
      <c r="J221" s="178">
        <f>ROUND(I221*H221,2)</f>
        <v>0</v>
      </c>
      <c r="K221" s="179"/>
      <c r="L221" s="180"/>
      <c r="M221" s="181" t="s">
        <v>1</v>
      </c>
      <c r="N221" s="182" t="s">
        <v>39</v>
      </c>
      <c r="O221" s="59"/>
      <c r="P221" s="151">
        <f>O221*H221</f>
        <v>0</v>
      </c>
      <c r="Q221" s="151">
        <v>1</v>
      </c>
      <c r="R221" s="151">
        <f>Q221*H221</f>
        <v>52.021</v>
      </c>
      <c r="S221" s="151">
        <v>0</v>
      </c>
      <c r="T221" s="15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3" t="s">
        <v>144</v>
      </c>
      <c r="AT221" s="153" t="s">
        <v>140</v>
      </c>
      <c r="AU221" s="153" t="s">
        <v>81</v>
      </c>
      <c r="AY221" s="18" t="s">
        <v>116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79</v>
      </c>
      <c r="BK221" s="154">
        <f>ROUND(I221*H221,2)</f>
        <v>0</v>
      </c>
      <c r="BL221" s="18" t="s">
        <v>123</v>
      </c>
      <c r="BM221" s="153" t="s">
        <v>269</v>
      </c>
    </row>
    <row r="222" spans="2:51" s="13" customFormat="1" ht="10.2">
      <c r="B222" s="155"/>
      <c r="D222" s="156" t="s">
        <v>125</v>
      </c>
      <c r="E222" s="157" t="s">
        <v>1</v>
      </c>
      <c r="F222" s="158" t="s">
        <v>270</v>
      </c>
      <c r="H222" s="159">
        <v>52.021</v>
      </c>
      <c r="I222" s="160"/>
      <c r="L222" s="155"/>
      <c r="M222" s="161"/>
      <c r="N222" s="162"/>
      <c r="O222" s="162"/>
      <c r="P222" s="162"/>
      <c r="Q222" s="162"/>
      <c r="R222" s="162"/>
      <c r="S222" s="162"/>
      <c r="T222" s="163"/>
      <c r="AT222" s="157" t="s">
        <v>125</v>
      </c>
      <c r="AU222" s="157" t="s">
        <v>81</v>
      </c>
      <c r="AV222" s="13" t="s">
        <v>81</v>
      </c>
      <c r="AW222" s="13" t="s">
        <v>30</v>
      </c>
      <c r="AX222" s="13" t="s">
        <v>74</v>
      </c>
      <c r="AY222" s="157" t="s">
        <v>116</v>
      </c>
    </row>
    <row r="223" spans="2:51" s="14" customFormat="1" ht="10.2">
      <c r="B223" s="164"/>
      <c r="D223" s="156" t="s">
        <v>125</v>
      </c>
      <c r="E223" s="165" t="s">
        <v>1</v>
      </c>
      <c r="F223" s="166" t="s">
        <v>127</v>
      </c>
      <c r="H223" s="167">
        <v>52.021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1"/>
      <c r="AT223" s="165" t="s">
        <v>125</v>
      </c>
      <c r="AU223" s="165" t="s">
        <v>81</v>
      </c>
      <c r="AV223" s="14" t="s">
        <v>123</v>
      </c>
      <c r="AW223" s="14" t="s">
        <v>30</v>
      </c>
      <c r="AX223" s="14" t="s">
        <v>79</v>
      </c>
      <c r="AY223" s="165" t="s">
        <v>116</v>
      </c>
    </row>
    <row r="224" spans="1:65" s="2" customFormat="1" ht="37.8" customHeight="1">
      <c r="A224" s="33"/>
      <c r="B224" s="140"/>
      <c r="C224" s="141" t="s">
        <v>271</v>
      </c>
      <c r="D224" s="141" t="s">
        <v>119</v>
      </c>
      <c r="E224" s="142" t="s">
        <v>272</v>
      </c>
      <c r="F224" s="143" t="s">
        <v>273</v>
      </c>
      <c r="G224" s="144" t="s">
        <v>159</v>
      </c>
      <c r="H224" s="145">
        <v>15</v>
      </c>
      <c r="I224" s="146"/>
      <c r="J224" s="147">
        <f>ROUND(I224*H224,2)</f>
        <v>0</v>
      </c>
      <c r="K224" s="148"/>
      <c r="L224" s="34"/>
      <c r="M224" s="149" t="s">
        <v>1</v>
      </c>
      <c r="N224" s="150" t="s">
        <v>39</v>
      </c>
      <c r="O224" s="59"/>
      <c r="P224" s="151">
        <f>O224*H224</f>
        <v>0</v>
      </c>
      <c r="Q224" s="151">
        <v>0</v>
      </c>
      <c r="R224" s="151">
        <f>Q224*H224</f>
        <v>0</v>
      </c>
      <c r="S224" s="151">
        <v>0</v>
      </c>
      <c r="T224" s="15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3" t="s">
        <v>123</v>
      </c>
      <c r="AT224" s="153" t="s">
        <v>119</v>
      </c>
      <c r="AU224" s="153" t="s">
        <v>81</v>
      </c>
      <c r="AY224" s="18" t="s">
        <v>116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79</v>
      </c>
      <c r="BK224" s="154">
        <f>ROUND(I224*H224,2)</f>
        <v>0</v>
      </c>
      <c r="BL224" s="18" t="s">
        <v>123</v>
      </c>
      <c r="BM224" s="153" t="s">
        <v>274</v>
      </c>
    </row>
    <row r="225" spans="1:65" s="2" customFormat="1" ht="16.5" customHeight="1">
      <c r="A225" s="33"/>
      <c r="B225" s="140"/>
      <c r="C225" s="172" t="s">
        <v>275</v>
      </c>
      <c r="D225" s="172" t="s">
        <v>140</v>
      </c>
      <c r="E225" s="173" t="s">
        <v>276</v>
      </c>
      <c r="F225" s="174" t="s">
        <v>277</v>
      </c>
      <c r="G225" s="175" t="s">
        <v>278</v>
      </c>
      <c r="H225" s="176">
        <v>0.375</v>
      </c>
      <c r="I225" s="177"/>
      <c r="J225" s="178">
        <f>ROUND(I225*H225,2)</f>
        <v>0</v>
      </c>
      <c r="K225" s="179"/>
      <c r="L225" s="180"/>
      <c r="M225" s="181" t="s">
        <v>1</v>
      </c>
      <c r="N225" s="182" t="s">
        <v>39</v>
      </c>
      <c r="O225" s="59"/>
      <c r="P225" s="151">
        <f>O225*H225</f>
        <v>0</v>
      </c>
      <c r="Q225" s="151">
        <v>0.001</v>
      </c>
      <c r="R225" s="151">
        <f>Q225*H225</f>
        <v>0.000375</v>
      </c>
      <c r="S225" s="151">
        <v>0</v>
      </c>
      <c r="T225" s="15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3" t="s">
        <v>144</v>
      </c>
      <c r="AT225" s="153" t="s">
        <v>140</v>
      </c>
      <c r="AU225" s="153" t="s">
        <v>81</v>
      </c>
      <c r="AY225" s="18" t="s">
        <v>116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79</v>
      </c>
      <c r="BK225" s="154">
        <f>ROUND(I225*H225,2)</f>
        <v>0</v>
      </c>
      <c r="BL225" s="18" t="s">
        <v>123</v>
      </c>
      <c r="BM225" s="153" t="s">
        <v>279</v>
      </c>
    </row>
    <row r="226" spans="2:51" s="13" customFormat="1" ht="10.2">
      <c r="B226" s="155"/>
      <c r="D226" s="156" t="s">
        <v>125</v>
      </c>
      <c r="E226" s="157" t="s">
        <v>1</v>
      </c>
      <c r="F226" s="158" t="s">
        <v>280</v>
      </c>
      <c r="H226" s="159">
        <v>0.375</v>
      </c>
      <c r="I226" s="160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7" t="s">
        <v>125</v>
      </c>
      <c r="AU226" s="157" t="s">
        <v>81</v>
      </c>
      <c r="AV226" s="13" t="s">
        <v>81</v>
      </c>
      <c r="AW226" s="13" t="s">
        <v>30</v>
      </c>
      <c r="AX226" s="13" t="s">
        <v>74</v>
      </c>
      <c r="AY226" s="157" t="s">
        <v>116</v>
      </c>
    </row>
    <row r="227" spans="2:51" s="14" customFormat="1" ht="10.2">
      <c r="B227" s="164"/>
      <c r="D227" s="156" t="s">
        <v>125</v>
      </c>
      <c r="E227" s="165" t="s">
        <v>1</v>
      </c>
      <c r="F227" s="166" t="s">
        <v>127</v>
      </c>
      <c r="H227" s="167">
        <v>0.375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1"/>
      <c r="AT227" s="165" t="s">
        <v>125</v>
      </c>
      <c r="AU227" s="165" t="s">
        <v>81</v>
      </c>
      <c r="AV227" s="14" t="s">
        <v>123</v>
      </c>
      <c r="AW227" s="14" t="s">
        <v>30</v>
      </c>
      <c r="AX227" s="14" t="s">
        <v>79</v>
      </c>
      <c r="AY227" s="165" t="s">
        <v>116</v>
      </c>
    </row>
    <row r="228" spans="1:65" s="2" customFormat="1" ht="33" customHeight="1">
      <c r="A228" s="33"/>
      <c r="B228" s="140"/>
      <c r="C228" s="141" t="s">
        <v>281</v>
      </c>
      <c r="D228" s="141" t="s">
        <v>119</v>
      </c>
      <c r="E228" s="142" t="s">
        <v>282</v>
      </c>
      <c r="F228" s="143" t="s">
        <v>283</v>
      </c>
      <c r="G228" s="144" t="s">
        <v>159</v>
      </c>
      <c r="H228" s="145">
        <v>860</v>
      </c>
      <c r="I228" s="146"/>
      <c r="J228" s="147">
        <f>ROUND(I228*H228,2)</f>
        <v>0</v>
      </c>
      <c r="K228" s="148"/>
      <c r="L228" s="34"/>
      <c r="M228" s="149" t="s">
        <v>1</v>
      </c>
      <c r="N228" s="150" t="s">
        <v>39</v>
      </c>
      <c r="O228" s="59"/>
      <c r="P228" s="151">
        <f>O228*H228</f>
        <v>0</v>
      </c>
      <c r="Q228" s="151">
        <v>0</v>
      </c>
      <c r="R228" s="151">
        <f>Q228*H228</f>
        <v>0</v>
      </c>
      <c r="S228" s="151">
        <v>0</v>
      </c>
      <c r="T228" s="15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3" t="s">
        <v>123</v>
      </c>
      <c r="AT228" s="153" t="s">
        <v>119</v>
      </c>
      <c r="AU228" s="153" t="s">
        <v>81</v>
      </c>
      <c r="AY228" s="18" t="s">
        <v>116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79</v>
      </c>
      <c r="BK228" s="154">
        <f>ROUND(I228*H228,2)</f>
        <v>0</v>
      </c>
      <c r="BL228" s="18" t="s">
        <v>123</v>
      </c>
      <c r="BM228" s="153" t="s">
        <v>284</v>
      </c>
    </row>
    <row r="229" spans="1:65" s="2" customFormat="1" ht="44.25" customHeight="1">
      <c r="A229" s="33"/>
      <c r="B229" s="140"/>
      <c r="C229" s="141" t="s">
        <v>285</v>
      </c>
      <c r="D229" s="141" t="s">
        <v>119</v>
      </c>
      <c r="E229" s="142" t="s">
        <v>286</v>
      </c>
      <c r="F229" s="143" t="s">
        <v>287</v>
      </c>
      <c r="G229" s="144" t="s">
        <v>288</v>
      </c>
      <c r="H229" s="145">
        <v>80</v>
      </c>
      <c r="I229" s="146"/>
      <c r="J229" s="147">
        <f>ROUND(I229*H229,2)</f>
        <v>0</v>
      </c>
      <c r="K229" s="148"/>
      <c r="L229" s="34"/>
      <c r="M229" s="149" t="s">
        <v>1</v>
      </c>
      <c r="N229" s="150" t="s">
        <v>39</v>
      </c>
      <c r="O229" s="59"/>
      <c r="P229" s="151">
        <f>O229*H229</f>
        <v>0</v>
      </c>
      <c r="Q229" s="151">
        <v>0</v>
      </c>
      <c r="R229" s="151">
        <f>Q229*H229</f>
        <v>0</v>
      </c>
      <c r="S229" s="151">
        <v>0</v>
      </c>
      <c r="T229" s="15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3" t="s">
        <v>123</v>
      </c>
      <c r="AT229" s="153" t="s">
        <v>119</v>
      </c>
      <c r="AU229" s="153" t="s">
        <v>81</v>
      </c>
      <c r="AY229" s="18" t="s">
        <v>116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79</v>
      </c>
      <c r="BK229" s="154">
        <f>ROUND(I229*H229,2)</f>
        <v>0</v>
      </c>
      <c r="BL229" s="18" t="s">
        <v>123</v>
      </c>
      <c r="BM229" s="153" t="s">
        <v>289</v>
      </c>
    </row>
    <row r="230" spans="1:65" s="2" customFormat="1" ht="16.5" customHeight="1">
      <c r="A230" s="33"/>
      <c r="B230" s="140"/>
      <c r="C230" s="172" t="s">
        <v>290</v>
      </c>
      <c r="D230" s="172" t="s">
        <v>140</v>
      </c>
      <c r="E230" s="173" t="s">
        <v>291</v>
      </c>
      <c r="F230" s="174" t="s">
        <v>292</v>
      </c>
      <c r="G230" s="175" t="s">
        <v>122</v>
      </c>
      <c r="H230" s="176">
        <v>0.2</v>
      </c>
      <c r="I230" s="177"/>
      <c r="J230" s="178">
        <f>ROUND(I230*H230,2)</f>
        <v>0</v>
      </c>
      <c r="K230" s="179"/>
      <c r="L230" s="180"/>
      <c r="M230" s="181" t="s">
        <v>1</v>
      </c>
      <c r="N230" s="182" t="s">
        <v>39</v>
      </c>
      <c r="O230" s="59"/>
      <c r="P230" s="151">
        <f>O230*H230</f>
        <v>0</v>
      </c>
      <c r="Q230" s="151">
        <v>0.22</v>
      </c>
      <c r="R230" s="151">
        <f>Q230*H230</f>
        <v>0.044000000000000004</v>
      </c>
      <c r="S230" s="151">
        <v>0</v>
      </c>
      <c r="T230" s="15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3" t="s">
        <v>144</v>
      </c>
      <c r="AT230" s="153" t="s">
        <v>140</v>
      </c>
      <c r="AU230" s="153" t="s">
        <v>81</v>
      </c>
      <c r="AY230" s="18" t="s">
        <v>116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79</v>
      </c>
      <c r="BK230" s="154">
        <f>ROUND(I230*H230,2)</f>
        <v>0</v>
      </c>
      <c r="BL230" s="18" t="s">
        <v>123</v>
      </c>
      <c r="BM230" s="153" t="s">
        <v>293</v>
      </c>
    </row>
    <row r="231" spans="2:51" s="13" customFormat="1" ht="10.2">
      <c r="B231" s="155"/>
      <c r="D231" s="156" t="s">
        <v>125</v>
      </c>
      <c r="E231" s="157" t="s">
        <v>1</v>
      </c>
      <c r="F231" s="158" t="s">
        <v>294</v>
      </c>
      <c r="H231" s="159">
        <v>4</v>
      </c>
      <c r="I231" s="160"/>
      <c r="L231" s="155"/>
      <c r="M231" s="161"/>
      <c r="N231" s="162"/>
      <c r="O231" s="162"/>
      <c r="P231" s="162"/>
      <c r="Q231" s="162"/>
      <c r="R231" s="162"/>
      <c r="S231" s="162"/>
      <c r="T231" s="163"/>
      <c r="AT231" s="157" t="s">
        <v>125</v>
      </c>
      <c r="AU231" s="157" t="s">
        <v>81</v>
      </c>
      <c r="AV231" s="13" t="s">
        <v>81</v>
      </c>
      <c r="AW231" s="13" t="s">
        <v>30</v>
      </c>
      <c r="AX231" s="13" t="s">
        <v>79</v>
      </c>
      <c r="AY231" s="157" t="s">
        <v>116</v>
      </c>
    </row>
    <row r="232" spans="2:51" s="13" customFormat="1" ht="10.2">
      <c r="B232" s="155"/>
      <c r="D232" s="156" t="s">
        <v>125</v>
      </c>
      <c r="F232" s="158" t="s">
        <v>295</v>
      </c>
      <c r="H232" s="159">
        <v>0.2</v>
      </c>
      <c r="I232" s="160"/>
      <c r="L232" s="155"/>
      <c r="M232" s="161"/>
      <c r="N232" s="162"/>
      <c r="O232" s="162"/>
      <c r="P232" s="162"/>
      <c r="Q232" s="162"/>
      <c r="R232" s="162"/>
      <c r="S232" s="162"/>
      <c r="T232" s="163"/>
      <c r="AT232" s="157" t="s">
        <v>125</v>
      </c>
      <c r="AU232" s="157" t="s">
        <v>81</v>
      </c>
      <c r="AV232" s="13" t="s">
        <v>81</v>
      </c>
      <c r="AW232" s="13" t="s">
        <v>3</v>
      </c>
      <c r="AX232" s="13" t="s">
        <v>79</v>
      </c>
      <c r="AY232" s="157" t="s">
        <v>116</v>
      </c>
    </row>
    <row r="233" spans="1:65" s="2" customFormat="1" ht="37.8" customHeight="1">
      <c r="A233" s="33"/>
      <c r="B233" s="140"/>
      <c r="C233" s="141" t="s">
        <v>296</v>
      </c>
      <c r="D233" s="141" t="s">
        <v>119</v>
      </c>
      <c r="E233" s="142" t="s">
        <v>297</v>
      </c>
      <c r="F233" s="143" t="s">
        <v>298</v>
      </c>
      <c r="G233" s="144" t="s">
        <v>288</v>
      </c>
      <c r="H233" s="145">
        <v>80</v>
      </c>
      <c r="I233" s="146"/>
      <c r="J233" s="147">
        <f>ROUND(I233*H233,2)</f>
        <v>0</v>
      </c>
      <c r="K233" s="148"/>
      <c r="L233" s="34"/>
      <c r="M233" s="149" t="s">
        <v>1</v>
      </c>
      <c r="N233" s="150" t="s">
        <v>39</v>
      </c>
      <c r="O233" s="59"/>
      <c r="P233" s="151">
        <f>O233*H233</f>
        <v>0</v>
      </c>
      <c r="Q233" s="151">
        <v>0</v>
      </c>
      <c r="R233" s="151">
        <f>Q233*H233</f>
        <v>0</v>
      </c>
      <c r="S233" s="151">
        <v>0</v>
      </c>
      <c r="T233" s="15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3" t="s">
        <v>123</v>
      </c>
      <c r="AT233" s="153" t="s">
        <v>119</v>
      </c>
      <c r="AU233" s="153" t="s">
        <v>81</v>
      </c>
      <c r="AY233" s="18" t="s">
        <v>116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79</v>
      </c>
      <c r="BK233" s="154">
        <f>ROUND(I233*H233,2)</f>
        <v>0</v>
      </c>
      <c r="BL233" s="18" t="s">
        <v>123</v>
      </c>
      <c r="BM233" s="153" t="s">
        <v>299</v>
      </c>
    </row>
    <row r="234" spans="1:65" s="2" customFormat="1" ht="16.5" customHeight="1">
      <c r="A234" s="33"/>
      <c r="B234" s="140"/>
      <c r="C234" s="172" t="s">
        <v>300</v>
      </c>
      <c r="D234" s="172" t="s">
        <v>140</v>
      </c>
      <c r="E234" s="173" t="s">
        <v>301</v>
      </c>
      <c r="F234" s="174" t="s">
        <v>302</v>
      </c>
      <c r="G234" s="175" t="s">
        <v>303</v>
      </c>
      <c r="H234" s="176">
        <v>80</v>
      </c>
      <c r="I234" s="177"/>
      <c r="J234" s="178">
        <f>ROUND(I234*H234,2)</f>
        <v>0</v>
      </c>
      <c r="K234" s="179"/>
      <c r="L234" s="180"/>
      <c r="M234" s="181" t="s">
        <v>1</v>
      </c>
      <c r="N234" s="182" t="s">
        <v>39</v>
      </c>
      <c r="O234" s="59"/>
      <c r="P234" s="151">
        <f>O234*H234</f>
        <v>0</v>
      </c>
      <c r="Q234" s="151">
        <v>0</v>
      </c>
      <c r="R234" s="151">
        <f>Q234*H234</f>
        <v>0</v>
      </c>
      <c r="S234" s="151">
        <v>0</v>
      </c>
      <c r="T234" s="15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3" t="s">
        <v>144</v>
      </c>
      <c r="AT234" s="153" t="s">
        <v>140</v>
      </c>
      <c r="AU234" s="153" t="s">
        <v>81</v>
      </c>
      <c r="AY234" s="18" t="s">
        <v>116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79</v>
      </c>
      <c r="BK234" s="154">
        <f>ROUND(I234*H234,2)</f>
        <v>0</v>
      </c>
      <c r="BL234" s="18" t="s">
        <v>123</v>
      </c>
      <c r="BM234" s="153" t="s">
        <v>304</v>
      </c>
    </row>
    <row r="235" spans="1:65" s="2" customFormat="1" ht="24.15" customHeight="1">
      <c r="A235" s="33"/>
      <c r="B235" s="140"/>
      <c r="C235" s="141" t="s">
        <v>305</v>
      </c>
      <c r="D235" s="141" t="s">
        <v>119</v>
      </c>
      <c r="E235" s="142" t="s">
        <v>306</v>
      </c>
      <c r="F235" s="143" t="s">
        <v>307</v>
      </c>
      <c r="G235" s="144" t="s">
        <v>288</v>
      </c>
      <c r="H235" s="145">
        <v>160</v>
      </c>
      <c r="I235" s="146"/>
      <c r="J235" s="147">
        <f>ROUND(I235*H235,2)</f>
        <v>0</v>
      </c>
      <c r="K235" s="148"/>
      <c r="L235" s="34"/>
      <c r="M235" s="149" t="s">
        <v>1</v>
      </c>
      <c r="N235" s="150" t="s">
        <v>39</v>
      </c>
      <c r="O235" s="59"/>
      <c r="P235" s="151">
        <f>O235*H235</f>
        <v>0</v>
      </c>
      <c r="Q235" s="151">
        <v>0</v>
      </c>
      <c r="R235" s="151">
        <f>Q235*H235</f>
        <v>0</v>
      </c>
      <c r="S235" s="151">
        <v>0</v>
      </c>
      <c r="T235" s="15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3" t="s">
        <v>123</v>
      </c>
      <c r="AT235" s="153" t="s">
        <v>119</v>
      </c>
      <c r="AU235" s="153" t="s">
        <v>81</v>
      </c>
      <c r="AY235" s="18" t="s">
        <v>116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79</v>
      </c>
      <c r="BK235" s="154">
        <f>ROUND(I235*H235,2)</f>
        <v>0</v>
      </c>
      <c r="BL235" s="18" t="s">
        <v>123</v>
      </c>
      <c r="BM235" s="153" t="s">
        <v>308</v>
      </c>
    </row>
    <row r="236" spans="2:51" s="13" customFormat="1" ht="10.2">
      <c r="B236" s="155"/>
      <c r="D236" s="156" t="s">
        <v>125</v>
      </c>
      <c r="E236" s="157" t="s">
        <v>1</v>
      </c>
      <c r="F236" s="158" t="s">
        <v>309</v>
      </c>
      <c r="H236" s="159">
        <v>160</v>
      </c>
      <c r="I236" s="160"/>
      <c r="L236" s="155"/>
      <c r="M236" s="161"/>
      <c r="N236" s="162"/>
      <c r="O236" s="162"/>
      <c r="P236" s="162"/>
      <c r="Q236" s="162"/>
      <c r="R236" s="162"/>
      <c r="S236" s="162"/>
      <c r="T236" s="163"/>
      <c r="AT236" s="157" t="s">
        <v>125</v>
      </c>
      <c r="AU236" s="157" t="s">
        <v>81</v>
      </c>
      <c r="AV236" s="13" t="s">
        <v>81</v>
      </c>
      <c r="AW236" s="13" t="s">
        <v>30</v>
      </c>
      <c r="AX236" s="13" t="s">
        <v>74</v>
      </c>
      <c r="AY236" s="157" t="s">
        <v>116</v>
      </c>
    </row>
    <row r="237" spans="2:51" s="14" customFormat="1" ht="10.2">
      <c r="B237" s="164"/>
      <c r="D237" s="156" t="s">
        <v>125</v>
      </c>
      <c r="E237" s="165" t="s">
        <v>1</v>
      </c>
      <c r="F237" s="166" t="s">
        <v>127</v>
      </c>
      <c r="H237" s="167">
        <v>160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1"/>
      <c r="AT237" s="165" t="s">
        <v>125</v>
      </c>
      <c r="AU237" s="165" t="s">
        <v>81</v>
      </c>
      <c r="AV237" s="14" t="s">
        <v>123</v>
      </c>
      <c r="AW237" s="14" t="s">
        <v>30</v>
      </c>
      <c r="AX237" s="14" t="s">
        <v>79</v>
      </c>
      <c r="AY237" s="165" t="s">
        <v>116</v>
      </c>
    </row>
    <row r="238" spans="1:65" s="2" customFormat="1" ht="44.25" customHeight="1">
      <c r="A238" s="33"/>
      <c r="B238" s="140"/>
      <c r="C238" s="141" t="s">
        <v>310</v>
      </c>
      <c r="D238" s="141" t="s">
        <v>119</v>
      </c>
      <c r="E238" s="142" t="s">
        <v>311</v>
      </c>
      <c r="F238" s="143" t="s">
        <v>312</v>
      </c>
      <c r="G238" s="144" t="s">
        <v>288</v>
      </c>
      <c r="H238" s="145">
        <v>1</v>
      </c>
      <c r="I238" s="146"/>
      <c r="J238" s="147">
        <f>ROUND(I238*H238,2)</f>
        <v>0</v>
      </c>
      <c r="K238" s="148"/>
      <c r="L238" s="34"/>
      <c r="M238" s="149" t="s">
        <v>1</v>
      </c>
      <c r="N238" s="150" t="s">
        <v>39</v>
      </c>
      <c r="O238" s="59"/>
      <c r="P238" s="151">
        <f>O238*H238</f>
        <v>0</v>
      </c>
      <c r="Q238" s="151">
        <v>0.02135</v>
      </c>
      <c r="R238" s="151">
        <f>Q238*H238</f>
        <v>0.02135</v>
      </c>
      <c r="S238" s="151">
        <v>0</v>
      </c>
      <c r="T238" s="15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3" t="s">
        <v>123</v>
      </c>
      <c r="AT238" s="153" t="s">
        <v>119</v>
      </c>
      <c r="AU238" s="153" t="s">
        <v>81</v>
      </c>
      <c r="AY238" s="18" t="s">
        <v>116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79</v>
      </c>
      <c r="BK238" s="154">
        <f>ROUND(I238*H238,2)</f>
        <v>0</v>
      </c>
      <c r="BL238" s="18" t="s">
        <v>123</v>
      </c>
      <c r="BM238" s="153" t="s">
        <v>313</v>
      </c>
    </row>
    <row r="239" spans="1:65" s="2" customFormat="1" ht="24.15" customHeight="1">
      <c r="A239" s="33"/>
      <c r="B239" s="140"/>
      <c r="C239" s="141" t="s">
        <v>314</v>
      </c>
      <c r="D239" s="141" t="s">
        <v>119</v>
      </c>
      <c r="E239" s="142" t="s">
        <v>315</v>
      </c>
      <c r="F239" s="143" t="s">
        <v>316</v>
      </c>
      <c r="G239" s="144" t="s">
        <v>159</v>
      </c>
      <c r="H239" s="145">
        <v>40</v>
      </c>
      <c r="I239" s="146"/>
      <c r="J239" s="147">
        <f>ROUND(I239*H239,2)</f>
        <v>0</v>
      </c>
      <c r="K239" s="148"/>
      <c r="L239" s="34"/>
      <c r="M239" s="149" t="s">
        <v>1</v>
      </c>
      <c r="N239" s="150" t="s">
        <v>39</v>
      </c>
      <c r="O239" s="59"/>
      <c r="P239" s="151">
        <f>O239*H239</f>
        <v>0</v>
      </c>
      <c r="Q239" s="151">
        <v>0</v>
      </c>
      <c r="R239" s="151">
        <f>Q239*H239</f>
        <v>0</v>
      </c>
      <c r="S239" s="151">
        <v>0</v>
      </c>
      <c r="T239" s="15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3" t="s">
        <v>123</v>
      </c>
      <c r="AT239" s="153" t="s">
        <v>119</v>
      </c>
      <c r="AU239" s="153" t="s">
        <v>81</v>
      </c>
      <c r="AY239" s="18" t="s">
        <v>116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79</v>
      </c>
      <c r="BK239" s="154">
        <f>ROUND(I239*H239,2)</f>
        <v>0</v>
      </c>
      <c r="BL239" s="18" t="s">
        <v>123</v>
      </c>
      <c r="BM239" s="153" t="s">
        <v>317</v>
      </c>
    </row>
    <row r="240" spans="2:51" s="13" customFormat="1" ht="10.2">
      <c r="B240" s="155"/>
      <c r="D240" s="156" t="s">
        <v>125</v>
      </c>
      <c r="E240" s="157" t="s">
        <v>1</v>
      </c>
      <c r="F240" s="158" t="s">
        <v>318</v>
      </c>
      <c r="H240" s="159">
        <v>40</v>
      </c>
      <c r="I240" s="160"/>
      <c r="L240" s="155"/>
      <c r="M240" s="161"/>
      <c r="N240" s="162"/>
      <c r="O240" s="162"/>
      <c r="P240" s="162"/>
      <c r="Q240" s="162"/>
      <c r="R240" s="162"/>
      <c r="S240" s="162"/>
      <c r="T240" s="163"/>
      <c r="AT240" s="157" t="s">
        <v>125</v>
      </c>
      <c r="AU240" s="157" t="s">
        <v>81</v>
      </c>
      <c r="AV240" s="13" t="s">
        <v>81</v>
      </c>
      <c r="AW240" s="13" t="s">
        <v>30</v>
      </c>
      <c r="AX240" s="13" t="s">
        <v>74</v>
      </c>
      <c r="AY240" s="157" t="s">
        <v>116</v>
      </c>
    </row>
    <row r="241" spans="2:51" s="14" customFormat="1" ht="10.2">
      <c r="B241" s="164"/>
      <c r="D241" s="156" t="s">
        <v>125</v>
      </c>
      <c r="E241" s="165" t="s">
        <v>1</v>
      </c>
      <c r="F241" s="166" t="s">
        <v>127</v>
      </c>
      <c r="H241" s="167">
        <v>40</v>
      </c>
      <c r="I241" s="168"/>
      <c r="L241" s="164"/>
      <c r="M241" s="169"/>
      <c r="N241" s="170"/>
      <c r="O241" s="170"/>
      <c r="P241" s="170"/>
      <c r="Q241" s="170"/>
      <c r="R241" s="170"/>
      <c r="S241" s="170"/>
      <c r="T241" s="171"/>
      <c r="AT241" s="165" t="s">
        <v>125</v>
      </c>
      <c r="AU241" s="165" t="s">
        <v>81</v>
      </c>
      <c r="AV241" s="14" t="s">
        <v>123</v>
      </c>
      <c r="AW241" s="14" t="s">
        <v>30</v>
      </c>
      <c r="AX241" s="14" t="s">
        <v>79</v>
      </c>
      <c r="AY241" s="165" t="s">
        <v>116</v>
      </c>
    </row>
    <row r="242" spans="1:65" s="2" customFormat="1" ht="16.5" customHeight="1">
      <c r="A242" s="33"/>
      <c r="B242" s="140"/>
      <c r="C242" s="172" t="s">
        <v>319</v>
      </c>
      <c r="D242" s="172" t="s">
        <v>140</v>
      </c>
      <c r="E242" s="173" t="s">
        <v>320</v>
      </c>
      <c r="F242" s="174" t="s">
        <v>321</v>
      </c>
      <c r="G242" s="175" t="s">
        <v>122</v>
      </c>
      <c r="H242" s="176">
        <v>0.824</v>
      </c>
      <c r="I242" s="177"/>
      <c r="J242" s="178">
        <f>ROUND(I242*H242,2)</f>
        <v>0</v>
      </c>
      <c r="K242" s="179"/>
      <c r="L242" s="180"/>
      <c r="M242" s="181" t="s">
        <v>1</v>
      </c>
      <c r="N242" s="182" t="s">
        <v>39</v>
      </c>
      <c r="O242" s="59"/>
      <c r="P242" s="151">
        <f>O242*H242</f>
        <v>0</v>
      </c>
      <c r="Q242" s="151">
        <v>0.2</v>
      </c>
      <c r="R242" s="151">
        <f>Q242*H242</f>
        <v>0.1648</v>
      </c>
      <c r="S242" s="151">
        <v>0</v>
      </c>
      <c r="T242" s="15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3" t="s">
        <v>144</v>
      </c>
      <c r="AT242" s="153" t="s">
        <v>140</v>
      </c>
      <c r="AU242" s="153" t="s">
        <v>81</v>
      </c>
      <c r="AY242" s="18" t="s">
        <v>116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79</v>
      </c>
      <c r="BK242" s="154">
        <f>ROUND(I242*H242,2)</f>
        <v>0</v>
      </c>
      <c r="BL242" s="18" t="s">
        <v>123</v>
      </c>
      <c r="BM242" s="153" t="s">
        <v>322</v>
      </c>
    </row>
    <row r="243" spans="2:51" s="13" customFormat="1" ht="10.2">
      <c r="B243" s="155"/>
      <c r="D243" s="156" t="s">
        <v>125</v>
      </c>
      <c r="E243" s="157" t="s">
        <v>1</v>
      </c>
      <c r="F243" s="158" t="s">
        <v>323</v>
      </c>
      <c r="H243" s="159">
        <v>8</v>
      </c>
      <c r="I243" s="160"/>
      <c r="L243" s="155"/>
      <c r="M243" s="161"/>
      <c r="N243" s="162"/>
      <c r="O243" s="162"/>
      <c r="P243" s="162"/>
      <c r="Q243" s="162"/>
      <c r="R243" s="162"/>
      <c r="S243" s="162"/>
      <c r="T243" s="163"/>
      <c r="AT243" s="157" t="s">
        <v>125</v>
      </c>
      <c r="AU243" s="157" t="s">
        <v>81</v>
      </c>
      <c r="AV243" s="13" t="s">
        <v>81</v>
      </c>
      <c r="AW243" s="13" t="s">
        <v>30</v>
      </c>
      <c r="AX243" s="13" t="s">
        <v>74</v>
      </c>
      <c r="AY243" s="157" t="s">
        <v>116</v>
      </c>
    </row>
    <row r="244" spans="2:51" s="14" customFormat="1" ht="10.2">
      <c r="B244" s="164"/>
      <c r="D244" s="156" t="s">
        <v>125</v>
      </c>
      <c r="E244" s="165" t="s">
        <v>1</v>
      </c>
      <c r="F244" s="166" t="s">
        <v>127</v>
      </c>
      <c r="H244" s="167">
        <v>8</v>
      </c>
      <c r="I244" s="168"/>
      <c r="L244" s="164"/>
      <c r="M244" s="169"/>
      <c r="N244" s="170"/>
      <c r="O244" s="170"/>
      <c r="P244" s="170"/>
      <c r="Q244" s="170"/>
      <c r="R244" s="170"/>
      <c r="S244" s="170"/>
      <c r="T244" s="171"/>
      <c r="AT244" s="165" t="s">
        <v>125</v>
      </c>
      <c r="AU244" s="165" t="s">
        <v>81</v>
      </c>
      <c r="AV244" s="14" t="s">
        <v>123</v>
      </c>
      <c r="AW244" s="14" t="s">
        <v>30</v>
      </c>
      <c r="AX244" s="14" t="s">
        <v>79</v>
      </c>
      <c r="AY244" s="165" t="s">
        <v>116</v>
      </c>
    </row>
    <row r="245" spans="2:51" s="13" customFormat="1" ht="10.2">
      <c r="B245" s="155"/>
      <c r="D245" s="156" t="s">
        <v>125</v>
      </c>
      <c r="F245" s="158" t="s">
        <v>324</v>
      </c>
      <c r="H245" s="159">
        <v>0.824</v>
      </c>
      <c r="I245" s="160"/>
      <c r="L245" s="155"/>
      <c r="M245" s="161"/>
      <c r="N245" s="162"/>
      <c r="O245" s="162"/>
      <c r="P245" s="162"/>
      <c r="Q245" s="162"/>
      <c r="R245" s="162"/>
      <c r="S245" s="162"/>
      <c r="T245" s="163"/>
      <c r="AT245" s="157" t="s">
        <v>125</v>
      </c>
      <c r="AU245" s="157" t="s">
        <v>81</v>
      </c>
      <c r="AV245" s="13" t="s">
        <v>81</v>
      </c>
      <c r="AW245" s="13" t="s">
        <v>3</v>
      </c>
      <c r="AX245" s="13" t="s">
        <v>79</v>
      </c>
      <c r="AY245" s="157" t="s">
        <v>116</v>
      </c>
    </row>
    <row r="246" spans="1:65" s="2" customFormat="1" ht="24.15" customHeight="1">
      <c r="A246" s="33"/>
      <c r="B246" s="140"/>
      <c r="C246" s="141" t="s">
        <v>325</v>
      </c>
      <c r="D246" s="141" t="s">
        <v>119</v>
      </c>
      <c r="E246" s="142" t="s">
        <v>326</v>
      </c>
      <c r="F246" s="143" t="s">
        <v>327</v>
      </c>
      <c r="G246" s="144" t="s">
        <v>159</v>
      </c>
      <c r="H246" s="145">
        <v>30</v>
      </c>
      <c r="I246" s="146"/>
      <c r="J246" s="147">
        <f>ROUND(I246*H246,2)</f>
        <v>0</v>
      </c>
      <c r="K246" s="148"/>
      <c r="L246" s="34"/>
      <c r="M246" s="149" t="s">
        <v>1</v>
      </c>
      <c r="N246" s="150" t="s">
        <v>39</v>
      </c>
      <c r="O246" s="59"/>
      <c r="P246" s="151">
        <f>O246*H246</f>
        <v>0</v>
      </c>
      <c r="Q246" s="151">
        <v>0</v>
      </c>
      <c r="R246" s="151">
        <f>Q246*H246</f>
        <v>0</v>
      </c>
      <c r="S246" s="151">
        <v>0</v>
      </c>
      <c r="T246" s="15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3" t="s">
        <v>123</v>
      </c>
      <c r="AT246" s="153" t="s">
        <v>119</v>
      </c>
      <c r="AU246" s="153" t="s">
        <v>81</v>
      </c>
      <c r="AY246" s="18" t="s">
        <v>116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79</v>
      </c>
      <c r="BK246" s="154">
        <f>ROUND(I246*H246,2)</f>
        <v>0</v>
      </c>
      <c r="BL246" s="18" t="s">
        <v>123</v>
      </c>
      <c r="BM246" s="153" t="s">
        <v>328</v>
      </c>
    </row>
    <row r="247" spans="2:51" s="13" customFormat="1" ht="10.2">
      <c r="B247" s="155"/>
      <c r="D247" s="156" t="s">
        <v>125</v>
      </c>
      <c r="E247" s="157" t="s">
        <v>1</v>
      </c>
      <c r="F247" s="158" t="s">
        <v>329</v>
      </c>
      <c r="H247" s="159">
        <v>30</v>
      </c>
      <c r="I247" s="160"/>
      <c r="L247" s="155"/>
      <c r="M247" s="161"/>
      <c r="N247" s="162"/>
      <c r="O247" s="162"/>
      <c r="P247" s="162"/>
      <c r="Q247" s="162"/>
      <c r="R247" s="162"/>
      <c r="S247" s="162"/>
      <c r="T247" s="163"/>
      <c r="AT247" s="157" t="s">
        <v>125</v>
      </c>
      <c r="AU247" s="157" t="s">
        <v>81</v>
      </c>
      <c r="AV247" s="13" t="s">
        <v>81</v>
      </c>
      <c r="AW247" s="13" t="s">
        <v>30</v>
      </c>
      <c r="AX247" s="13" t="s">
        <v>74</v>
      </c>
      <c r="AY247" s="157" t="s">
        <v>116</v>
      </c>
    </row>
    <row r="248" spans="2:51" s="14" customFormat="1" ht="10.2">
      <c r="B248" s="164"/>
      <c r="D248" s="156" t="s">
        <v>125</v>
      </c>
      <c r="E248" s="165" t="s">
        <v>1</v>
      </c>
      <c r="F248" s="166" t="s">
        <v>127</v>
      </c>
      <c r="H248" s="167">
        <v>30</v>
      </c>
      <c r="I248" s="168"/>
      <c r="L248" s="164"/>
      <c r="M248" s="169"/>
      <c r="N248" s="170"/>
      <c r="O248" s="170"/>
      <c r="P248" s="170"/>
      <c r="Q248" s="170"/>
      <c r="R248" s="170"/>
      <c r="S248" s="170"/>
      <c r="T248" s="171"/>
      <c r="AT248" s="165" t="s">
        <v>125</v>
      </c>
      <c r="AU248" s="165" t="s">
        <v>81</v>
      </c>
      <c r="AV248" s="14" t="s">
        <v>123</v>
      </c>
      <c r="AW248" s="14" t="s">
        <v>30</v>
      </c>
      <c r="AX248" s="14" t="s">
        <v>79</v>
      </c>
      <c r="AY248" s="165" t="s">
        <v>116</v>
      </c>
    </row>
    <row r="249" spans="1:65" s="2" customFormat="1" ht="16.5" customHeight="1">
      <c r="A249" s="33"/>
      <c r="B249" s="140"/>
      <c r="C249" s="141" t="s">
        <v>330</v>
      </c>
      <c r="D249" s="141" t="s">
        <v>119</v>
      </c>
      <c r="E249" s="142" t="s">
        <v>331</v>
      </c>
      <c r="F249" s="143" t="s">
        <v>332</v>
      </c>
      <c r="G249" s="144" t="s">
        <v>159</v>
      </c>
      <c r="H249" s="145">
        <v>160</v>
      </c>
      <c r="I249" s="146"/>
      <c r="J249" s="147">
        <f>ROUND(I249*H249,2)</f>
        <v>0</v>
      </c>
      <c r="K249" s="148"/>
      <c r="L249" s="34"/>
      <c r="M249" s="149" t="s">
        <v>1</v>
      </c>
      <c r="N249" s="150" t="s">
        <v>39</v>
      </c>
      <c r="O249" s="59"/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3" t="s">
        <v>123</v>
      </c>
      <c r="AT249" s="153" t="s">
        <v>119</v>
      </c>
      <c r="AU249" s="153" t="s">
        <v>81</v>
      </c>
      <c r="AY249" s="18" t="s">
        <v>116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79</v>
      </c>
      <c r="BK249" s="154">
        <f>ROUND(I249*H249,2)</f>
        <v>0</v>
      </c>
      <c r="BL249" s="18" t="s">
        <v>123</v>
      </c>
      <c r="BM249" s="153" t="s">
        <v>333</v>
      </c>
    </row>
    <row r="250" spans="2:51" s="13" customFormat="1" ht="10.2">
      <c r="B250" s="155"/>
      <c r="D250" s="156" t="s">
        <v>125</v>
      </c>
      <c r="E250" s="157" t="s">
        <v>1</v>
      </c>
      <c r="F250" s="158" t="s">
        <v>334</v>
      </c>
      <c r="H250" s="159">
        <v>160</v>
      </c>
      <c r="I250" s="160"/>
      <c r="L250" s="155"/>
      <c r="M250" s="161"/>
      <c r="N250" s="162"/>
      <c r="O250" s="162"/>
      <c r="P250" s="162"/>
      <c r="Q250" s="162"/>
      <c r="R250" s="162"/>
      <c r="S250" s="162"/>
      <c r="T250" s="163"/>
      <c r="AT250" s="157" t="s">
        <v>125</v>
      </c>
      <c r="AU250" s="157" t="s">
        <v>81</v>
      </c>
      <c r="AV250" s="13" t="s">
        <v>81</v>
      </c>
      <c r="AW250" s="13" t="s">
        <v>30</v>
      </c>
      <c r="AX250" s="13" t="s">
        <v>74</v>
      </c>
      <c r="AY250" s="157" t="s">
        <v>116</v>
      </c>
    </row>
    <row r="251" spans="2:51" s="14" customFormat="1" ht="10.2">
      <c r="B251" s="164"/>
      <c r="D251" s="156" t="s">
        <v>125</v>
      </c>
      <c r="E251" s="165" t="s">
        <v>1</v>
      </c>
      <c r="F251" s="166" t="s">
        <v>127</v>
      </c>
      <c r="H251" s="167">
        <v>160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125</v>
      </c>
      <c r="AU251" s="165" t="s">
        <v>81</v>
      </c>
      <c r="AV251" s="14" t="s">
        <v>123</v>
      </c>
      <c r="AW251" s="14" t="s">
        <v>30</v>
      </c>
      <c r="AX251" s="14" t="s">
        <v>79</v>
      </c>
      <c r="AY251" s="165" t="s">
        <v>116</v>
      </c>
    </row>
    <row r="252" spans="1:65" s="2" customFormat="1" ht="21.75" customHeight="1">
      <c r="A252" s="33"/>
      <c r="B252" s="140"/>
      <c r="C252" s="141" t="s">
        <v>335</v>
      </c>
      <c r="D252" s="141" t="s">
        <v>119</v>
      </c>
      <c r="E252" s="142" t="s">
        <v>336</v>
      </c>
      <c r="F252" s="143" t="s">
        <v>337</v>
      </c>
      <c r="G252" s="144" t="s">
        <v>122</v>
      </c>
      <c r="H252" s="145">
        <v>1.6</v>
      </c>
      <c r="I252" s="146"/>
      <c r="J252" s="147">
        <f>ROUND(I252*H252,2)</f>
        <v>0</v>
      </c>
      <c r="K252" s="148"/>
      <c r="L252" s="34"/>
      <c r="M252" s="149" t="s">
        <v>1</v>
      </c>
      <c r="N252" s="150" t="s">
        <v>39</v>
      </c>
      <c r="O252" s="59"/>
      <c r="P252" s="151">
        <f>O252*H252</f>
        <v>0</v>
      </c>
      <c r="Q252" s="151">
        <v>0</v>
      </c>
      <c r="R252" s="151">
        <f>Q252*H252</f>
        <v>0</v>
      </c>
      <c r="S252" s="151">
        <v>0</v>
      </c>
      <c r="T252" s="15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3" t="s">
        <v>123</v>
      </c>
      <c r="AT252" s="153" t="s">
        <v>119</v>
      </c>
      <c r="AU252" s="153" t="s">
        <v>81</v>
      </c>
      <c r="AY252" s="18" t="s">
        <v>116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79</v>
      </c>
      <c r="BK252" s="154">
        <f>ROUND(I252*H252,2)</f>
        <v>0</v>
      </c>
      <c r="BL252" s="18" t="s">
        <v>123</v>
      </c>
      <c r="BM252" s="153" t="s">
        <v>338</v>
      </c>
    </row>
    <row r="253" spans="1:65" s="2" customFormat="1" ht="21.75" customHeight="1">
      <c r="A253" s="33"/>
      <c r="B253" s="140"/>
      <c r="C253" s="141" t="s">
        <v>339</v>
      </c>
      <c r="D253" s="141" t="s">
        <v>119</v>
      </c>
      <c r="E253" s="142" t="s">
        <v>340</v>
      </c>
      <c r="F253" s="143" t="s">
        <v>341</v>
      </c>
      <c r="G253" s="144" t="s">
        <v>122</v>
      </c>
      <c r="H253" s="145">
        <v>1.6</v>
      </c>
      <c r="I253" s="146"/>
      <c r="J253" s="147">
        <f>ROUND(I253*H253,2)</f>
        <v>0</v>
      </c>
      <c r="K253" s="148"/>
      <c r="L253" s="34"/>
      <c r="M253" s="149" t="s">
        <v>1</v>
      </c>
      <c r="N253" s="150" t="s">
        <v>39</v>
      </c>
      <c r="O253" s="59"/>
      <c r="P253" s="151">
        <f>O253*H253</f>
        <v>0</v>
      </c>
      <c r="Q253" s="151">
        <v>0</v>
      </c>
      <c r="R253" s="151">
        <f>Q253*H253</f>
        <v>0</v>
      </c>
      <c r="S253" s="151">
        <v>0</v>
      </c>
      <c r="T253" s="15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3" t="s">
        <v>123</v>
      </c>
      <c r="AT253" s="153" t="s">
        <v>119</v>
      </c>
      <c r="AU253" s="153" t="s">
        <v>81</v>
      </c>
      <c r="AY253" s="18" t="s">
        <v>116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79</v>
      </c>
      <c r="BK253" s="154">
        <f>ROUND(I253*H253,2)</f>
        <v>0</v>
      </c>
      <c r="BL253" s="18" t="s">
        <v>123</v>
      </c>
      <c r="BM253" s="153" t="s">
        <v>342</v>
      </c>
    </row>
    <row r="254" spans="1:65" s="2" customFormat="1" ht="24.15" customHeight="1">
      <c r="A254" s="33"/>
      <c r="B254" s="140"/>
      <c r="C254" s="141" t="s">
        <v>343</v>
      </c>
      <c r="D254" s="141" t="s">
        <v>119</v>
      </c>
      <c r="E254" s="142" t="s">
        <v>344</v>
      </c>
      <c r="F254" s="143" t="s">
        <v>345</v>
      </c>
      <c r="G254" s="144" t="s">
        <v>122</v>
      </c>
      <c r="H254" s="145">
        <v>30.4</v>
      </c>
      <c r="I254" s="146"/>
      <c r="J254" s="147">
        <f>ROUND(I254*H254,2)</f>
        <v>0</v>
      </c>
      <c r="K254" s="148"/>
      <c r="L254" s="34"/>
      <c r="M254" s="149" t="s">
        <v>1</v>
      </c>
      <c r="N254" s="150" t="s">
        <v>39</v>
      </c>
      <c r="O254" s="59"/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3" t="s">
        <v>123</v>
      </c>
      <c r="AT254" s="153" t="s">
        <v>119</v>
      </c>
      <c r="AU254" s="153" t="s">
        <v>81</v>
      </c>
      <c r="AY254" s="18" t="s">
        <v>116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79</v>
      </c>
      <c r="BK254" s="154">
        <f>ROUND(I254*H254,2)</f>
        <v>0</v>
      </c>
      <c r="BL254" s="18" t="s">
        <v>123</v>
      </c>
      <c r="BM254" s="153" t="s">
        <v>346</v>
      </c>
    </row>
    <row r="255" spans="2:51" s="13" customFormat="1" ht="10.2">
      <c r="B255" s="155"/>
      <c r="D255" s="156" t="s">
        <v>125</v>
      </c>
      <c r="E255" s="157" t="s">
        <v>1</v>
      </c>
      <c r="F255" s="158" t="s">
        <v>347</v>
      </c>
      <c r="H255" s="159">
        <v>30.4</v>
      </c>
      <c r="I255" s="160"/>
      <c r="L255" s="155"/>
      <c r="M255" s="161"/>
      <c r="N255" s="162"/>
      <c r="O255" s="162"/>
      <c r="P255" s="162"/>
      <c r="Q255" s="162"/>
      <c r="R255" s="162"/>
      <c r="S255" s="162"/>
      <c r="T255" s="163"/>
      <c r="AT255" s="157" t="s">
        <v>125</v>
      </c>
      <c r="AU255" s="157" t="s">
        <v>81</v>
      </c>
      <c r="AV255" s="13" t="s">
        <v>81</v>
      </c>
      <c r="AW255" s="13" t="s">
        <v>30</v>
      </c>
      <c r="AX255" s="13" t="s">
        <v>74</v>
      </c>
      <c r="AY255" s="157" t="s">
        <v>116</v>
      </c>
    </row>
    <row r="256" spans="2:51" s="14" customFormat="1" ht="10.2">
      <c r="B256" s="164"/>
      <c r="D256" s="156" t="s">
        <v>125</v>
      </c>
      <c r="E256" s="165" t="s">
        <v>1</v>
      </c>
      <c r="F256" s="166" t="s">
        <v>127</v>
      </c>
      <c r="H256" s="167">
        <v>30.4</v>
      </c>
      <c r="I256" s="168"/>
      <c r="L256" s="164"/>
      <c r="M256" s="169"/>
      <c r="N256" s="170"/>
      <c r="O256" s="170"/>
      <c r="P256" s="170"/>
      <c r="Q256" s="170"/>
      <c r="R256" s="170"/>
      <c r="S256" s="170"/>
      <c r="T256" s="171"/>
      <c r="AT256" s="165" t="s">
        <v>125</v>
      </c>
      <c r="AU256" s="165" t="s">
        <v>81</v>
      </c>
      <c r="AV256" s="14" t="s">
        <v>123</v>
      </c>
      <c r="AW256" s="14" t="s">
        <v>30</v>
      </c>
      <c r="AX256" s="14" t="s">
        <v>79</v>
      </c>
      <c r="AY256" s="165" t="s">
        <v>116</v>
      </c>
    </row>
    <row r="257" spans="2:51" s="14" customFormat="1" ht="10.2">
      <c r="B257" s="164"/>
      <c r="D257" s="156" t="s">
        <v>125</v>
      </c>
      <c r="E257" s="165" t="s">
        <v>1</v>
      </c>
      <c r="F257" s="166" t="s">
        <v>127</v>
      </c>
      <c r="H257" s="167">
        <v>0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125</v>
      </c>
      <c r="AU257" s="165" t="s">
        <v>81</v>
      </c>
      <c r="AV257" s="14" t="s">
        <v>123</v>
      </c>
      <c r="AW257" s="14" t="s">
        <v>30</v>
      </c>
      <c r="AX257" s="14" t="s">
        <v>74</v>
      </c>
      <c r="AY257" s="165" t="s">
        <v>116</v>
      </c>
    </row>
    <row r="258" spans="2:63" s="12" customFormat="1" ht="22.8" customHeight="1">
      <c r="B258" s="127"/>
      <c r="D258" s="128" t="s">
        <v>73</v>
      </c>
      <c r="E258" s="138" t="s">
        <v>131</v>
      </c>
      <c r="F258" s="138" t="s">
        <v>348</v>
      </c>
      <c r="I258" s="130"/>
      <c r="J258" s="139">
        <f>BK258</f>
        <v>0</v>
      </c>
      <c r="L258" s="127"/>
      <c r="M258" s="132"/>
      <c r="N258" s="133"/>
      <c r="O258" s="133"/>
      <c r="P258" s="134">
        <f>SUM(P259:P262)</f>
        <v>0</v>
      </c>
      <c r="Q258" s="133"/>
      <c r="R258" s="134">
        <f>SUM(R259:R262)</f>
        <v>10.2068</v>
      </c>
      <c r="S258" s="133"/>
      <c r="T258" s="135">
        <f>SUM(T259:T262)</f>
        <v>0</v>
      </c>
      <c r="AR258" s="128" t="s">
        <v>79</v>
      </c>
      <c r="AT258" s="136" t="s">
        <v>73</v>
      </c>
      <c r="AU258" s="136" t="s">
        <v>79</v>
      </c>
      <c r="AY258" s="128" t="s">
        <v>116</v>
      </c>
      <c r="BK258" s="137">
        <f>SUM(BK259:BK262)</f>
        <v>0</v>
      </c>
    </row>
    <row r="259" spans="1:65" s="2" customFormat="1" ht="37.8" customHeight="1">
      <c r="A259" s="33"/>
      <c r="B259" s="140"/>
      <c r="C259" s="141" t="s">
        <v>349</v>
      </c>
      <c r="D259" s="141" t="s">
        <v>119</v>
      </c>
      <c r="E259" s="142" t="s">
        <v>350</v>
      </c>
      <c r="F259" s="143" t="s">
        <v>351</v>
      </c>
      <c r="G259" s="144" t="s">
        <v>159</v>
      </c>
      <c r="H259" s="145">
        <v>76</v>
      </c>
      <c r="I259" s="146"/>
      <c r="J259" s="147">
        <f>ROUND(I259*H259,2)</f>
        <v>0</v>
      </c>
      <c r="K259" s="148"/>
      <c r="L259" s="34"/>
      <c r="M259" s="149" t="s">
        <v>1</v>
      </c>
      <c r="N259" s="150" t="s">
        <v>39</v>
      </c>
      <c r="O259" s="59"/>
      <c r="P259" s="151">
        <f>O259*H259</f>
        <v>0</v>
      </c>
      <c r="Q259" s="151">
        <v>0.1343</v>
      </c>
      <c r="R259" s="151">
        <f>Q259*H259</f>
        <v>10.2068</v>
      </c>
      <c r="S259" s="151">
        <v>0</v>
      </c>
      <c r="T259" s="15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3" t="s">
        <v>123</v>
      </c>
      <c r="AT259" s="153" t="s">
        <v>119</v>
      </c>
      <c r="AU259" s="153" t="s">
        <v>81</v>
      </c>
      <c r="AY259" s="18" t="s">
        <v>116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79</v>
      </c>
      <c r="BK259" s="154">
        <f>ROUND(I259*H259,2)</f>
        <v>0</v>
      </c>
      <c r="BL259" s="18" t="s">
        <v>123</v>
      </c>
      <c r="BM259" s="153" t="s">
        <v>352</v>
      </c>
    </row>
    <row r="260" spans="2:51" s="15" customFormat="1" ht="10.2">
      <c r="B260" s="183"/>
      <c r="D260" s="156" t="s">
        <v>125</v>
      </c>
      <c r="E260" s="184" t="s">
        <v>1</v>
      </c>
      <c r="F260" s="185" t="s">
        <v>353</v>
      </c>
      <c r="H260" s="184" t="s">
        <v>1</v>
      </c>
      <c r="I260" s="186"/>
      <c r="L260" s="183"/>
      <c r="M260" s="187"/>
      <c r="N260" s="188"/>
      <c r="O260" s="188"/>
      <c r="P260" s="188"/>
      <c r="Q260" s="188"/>
      <c r="R260" s="188"/>
      <c r="S260" s="188"/>
      <c r="T260" s="189"/>
      <c r="AT260" s="184" t="s">
        <v>125</v>
      </c>
      <c r="AU260" s="184" t="s">
        <v>81</v>
      </c>
      <c r="AV260" s="15" t="s">
        <v>79</v>
      </c>
      <c r="AW260" s="15" t="s">
        <v>30</v>
      </c>
      <c r="AX260" s="15" t="s">
        <v>74</v>
      </c>
      <c r="AY260" s="184" t="s">
        <v>116</v>
      </c>
    </row>
    <row r="261" spans="2:51" s="13" customFormat="1" ht="10.2">
      <c r="B261" s="155"/>
      <c r="D261" s="156" t="s">
        <v>125</v>
      </c>
      <c r="E261" s="157" t="s">
        <v>1</v>
      </c>
      <c r="F261" s="158" t="s">
        <v>354</v>
      </c>
      <c r="H261" s="159">
        <v>76</v>
      </c>
      <c r="I261" s="160"/>
      <c r="L261" s="155"/>
      <c r="M261" s="161"/>
      <c r="N261" s="162"/>
      <c r="O261" s="162"/>
      <c r="P261" s="162"/>
      <c r="Q261" s="162"/>
      <c r="R261" s="162"/>
      <c r="S261" s="162"/>
      <c r="T261" s="163"/>
      <c r="AT261" s="157" t="s">
        <v>125</v>
      </c>
      <c r="AU261" s="157" t="s">
        <v>81</v>
      </c>
      <c r="AV261" s="13" t="s">
        <v>81</v>
      </c>
      <c r="AW261" s="13" t="s">
        <v>30</v>
      </c>
      <c r="AX261" s="13" t="s">
        <v>74</v>
      </c>
      <c r="AY261" s="157" t="s">
        <v>116</v>
      </c>
    </row>
    <row r="262" spans="2:51" s="14" customFormat="1" ht="10.2">
      <c r="B262" s="164"/>
      <c r="D262" s="156" t="s">
        <v>125</v>
      </c>
      <c r="E262" s="165" t="s">
        <v>1</v>
      </c>
      <c r="F262" s="166" t="s">
        <v>127</v>
      </c>
      <c r="H262" s="167">
        <v>76</v>
      </c>
      <c r="I262" s="168"/>
      <c r="L262" s="164"/>
      <c r="M262" s="169"/>
      <c r="N262" s="170"/>
      <c r="O262" s="170"/>
      <c r="P262" s="170"/>
      <c r="Q262" s="170"/>
      <c r="R262" s="170"/>
      <c r="S262" s="170"/>
      <c r="T262" s="171"/>
      <c r="AT262" s="165" t="s">
        <v>125</v>
      </c>
      <c r="AU262" s="165" t="s">
        <v>81</v>
      </c>
      <c r="AV262" s="14" t="s">
        <v>123</v>
      </c>
      <c r="AW262" s="14" t="s">
        <v>30</v>
      </c>
      <c r="AX262" s="14" t="s">
        <v>79</v>
      </c>
      <c r="AY262" s="165" t="s">
        <v>116</v>
      </c>
    </row>
    <row r="263" spans="2:63" s="12" customFormat="1" ht="22.8" customHeight="1">
      <c r="B263" s="127"/>
      <c r="D263" s="128" t="s">
        <v>73</v>
      </c>
      <c r="E263" s="138" t="s">
        <v>123</v>
      </c>
      <c r="F263" s="138" t="s">
        <v>355</v>
      </c>
      <c r="I263" s="130"/>
      <c r="J263" s="139">
        <f>BK263</f>
        <v>0</v>
      </c>
      <c r="L263" s="127"/>
      <c r="M263" s="132"/>
      <c r="N263" s="133"/>
      <c r="O263" s="133"/>
      <c r="P263" s="134">
        <f>SUM(P264:P268)</f>
        <v>0</v>
      </c>
      <c r="Q263" s="133"/>
      <c r="R263" s="134">
        <f>SUM(R264:R268)</f>
        <v>0</v>
      </c>
      <c r="S263" s="133"/>
      <c r="T263" s="135">
        <f>SUM(T264:T268)</f>
        <v>0</v>
      </c>
      <c r="AR263" s="128" t="s">
        <v>79</v>
      </c>
      <c r="AT263" s="136" t="s">
        <v>73</v>
      </c>
      <c r="AU263" s="136" t="s">
        <v>79</v>
      </c>
      <c r="AY263" s="128" t="s">
        <v>116</v>
      </c>
      <c r="BK263" s="137">
        <f>SUM(BK264:BK268)</f>
        <v>0</v>
      </c>
    </row>
    <row r="264" spans="1:65" s="2" customFormat="1" ht="33" customHeight="1">
      <c r="A264" s="33"/>
      <c r="B264" s="140"/>
      <c r="C264" s="141" t="s">
        <v>356</v>
      </c>
      <c r="D264" s="141" t="s">
        <v>119</v>
      </c>
      <c r="E264" s="142" t="s">
        <v>357</v>
      </c>
      <c r="F264" s="143" t="s">
        <v>358</v>
      </c>
      <c r="G264" s="144" t="s">
        <v>122</v>
      </c>
      <c r="H264" s="145">
        <v>7.35</v>
      </c>
      <c r="I264" s="146"/>
      <c r="J264" s="147">
        <f>ROUND(I264*H264,2)</f>
        <v>0</v>
      </c>
      <c r="K264" s="148"/>
      <c r="L264" s="34"/>
      <c r="M264" s="149" t="s">
        <v>1</v>
      </c>
      <c r="N264" s="150" t="s">
        <v>39</v>
      </c>
      <c r="O264" s="59"/>
      <c r="P264" s="151">
        <f>O264*H264</f>
        <v>0</v>
      </c>
      <c r="Q264" s="151">
        <v>0</v>
      </c>
      <c r="R264" s="151">
        <f>Q264*H264</f>
        <v>0</v>
      </c>
      <c r="S264" s="151">
        <v>0</v>
      </c>
      <c r="T264" s="15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3" t="s">
        <v>123</v>
      </c>
      <c r="AT264" s="153" t="s">
        <v>119</v>
      </c>
      <c r="AU264" s="153" t="s">
        <v>81</v>
      </c>
      <c r="AY264" s="18" t="s">
        <v>116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79</v>
      </c>
      <c r="BK264" s="154">
        <f>ROUND(I264*H264,2)</f>
        <v>0</v>
      </c>
      <c r="BL264" s="18" t="s">
        <v>123</v>
      </c>
      <c r="BM264" s="153" t="s">
        <v>359</v>
      </c>
    </row>
    <row r="265" spans="2:51" s="13" customFormat="1" ht="10.2">
      <c r="B265" s="155"/>
      <c r="D265" s="156" t="s">
        <v>125</v>
      </c>
      <c r="E265" s="157" t="s">
        <v>1</v>
      </c>
      <c r="F265" s="158" t="s">
        <v>360</v>
      </c>
      <c r="H265" s="159">
        <v>5.9</v>
      </c>
      <c r="I265" s="160"/>
      <c r="L265" s="155"/>
      <c r="M265" s="161"/>
      <c r="N265" s="162"/>
      <c r="O265" s="162"/>
      <c r="P265" s="162"/>
      <c r="Q265" s="162"/>
      <c r="R265" s="162"/>
      <c r="S265" s="162"/>
      <c r="T265" s="163"/>
      <c r="AT265" s="157" t="s">
        <v>125</v>
      </c>
      <c r="AU265" s="157" t="s">
        <v>81</v>
      </c>
      <c r="AV265" s="13" t="s">
        <v>81</v>
      </c>
      <c r="AW265" s="13" t="s">
        <v>30</v>
      </c>
      <c r="AX265" s="13" t="s">
        <v>74</v>
      </c>
      <c r="AY265" s="157" t="s">
        <v>116</v>
      </c>
    </row>
    <row r="266" spans="2:51" s="13" customFormat="1" ht="10.2">
      <c r="B266" s="155"/>
      <c r="D266" s="156" t="s">
        <v>125</v>
      </c>
      <c r="E266" s="157" t="s">
        <v>1</v>
      </c>
      <c r="F266" s="158" t="s">
        <v>361</v>
      </c>
      <c r="H266" s="159">
        <v>1</v>
      </c>
      <c r="I266" s="160"/>
      <c r="L266" s="155"/>
      <c r="M266" s="161"/>
      <c r="N266" s="162"/>
      <c r="O266" s="162"/>
      <c r="P266" s="162"/>
      <c r="Q266" s="162"/>
      <c r="R266" s="162"/>
      <c r="S266" s="162"/>
      <c r="T266" s="163"/>
      <c r="AT266" s="157" t="s">
        <v>125</v>
      </c>
      <c r="AU266" s="157" t="s">
        <v>81</v>
      </c>
      <c r="AV266" s="13" t="s">
        <v>81</v>
      </c>
      <c r="AW266" s="13" t="s">
        <v>30</v>
      </c>
      <c r="AX266" s="13" t="s">
        <v>74</v>
      </c>
      <c r="AY266" s="157" t="s">
        <v>116</v>
      </c>
    </row>
    <row r="267" spans="2:51" s="13" customFormat="1" ht="10.2">
      <c r="B267" s="155"/>
      <c r="D267" s="156" t="s">
        <v>125</v>
      </c>
      <c r="E267" s="157" t="s">
        <v>1</v>
      </c>
      <c r="F267" s="158" t="s">
        <v>817</v>
      </c>
      <c r="H267" s="159">
        <v>0.45</v>
      </c>
      <c r="I267" s="160"/>
      <c r="L267" s="155"/>
      <c r="M267" s="161"/>
      <c r="N267" s="162"/>
      <c r="O267" s="162"/>
      <c r="P267" s="162"/>
      <c r="Q267" s="162"/>
      <c r="R267" s="162"/>
      <c r="S267" s="162"/>
      <c r="T267" s="163"/>
      <c r="AT267" s="157" t="s">
        <v>125</v>
      </c>
      <c r="AU267" s="157" t="s">
        <v>81</v>
      </c>
      <c r="AV267" s="13" t="s">
        <v>81</v>
      </c>
      <c r="AW267" s="13" t="s">
        <v>30</v>
      </c>
      <c r="AX267" s="13" t="s">
        <v>74</v>
      </c>
      <c r="AY267" s="157" t="s">
        <v>116</v>
      </c>
    </row>
    <row r="268" spans="2:51" s="14" customFormat="1" ht="10.2">
      <c r="B268" s="164"/>
      <c r="D268" s="156" t="s">
        <v>125</v>
      </c>
      <c r="E268" s="165" t="s">
        <v>1</v>
      </c>
      <c r="F268" s="166" t="s">
        <v>127</v>
      </c>
      <c r="H268" s="167">
        <v>7.35</v>
      </c>
      <c r="I268" s="168"/>
      <c r="L268" s="164"/>
      <c r="M268" s="169"/>
      <c r="N268" s="170"/>
      <c r="O268" s="170"/>
      <c r="P268" s="170"/>
      <c r="Q268" s="170"/>
      <c r="R268" s="170"/>
      <c r="S268" s="170"/>
      <c r="T268" s="171"/>
      <c r="AT268" s="165" t="s">
        <v>125</v>
      </c>
      <c r="AU268" s="165" t="s">
        <v>81</v>
      </c>
      <c r="AV268" s="14" t="s">
        <v>123</v>
      </c>
      <c r="AW268" s="14" t="s">
        <v>30</v>
      </c>
      <c r="AX268" s="14" t="s">
        <v>79</v>
      </c>
      <c r="AY268" s="165" t="s">
        <v>116</v>
      </c>
    </row>
    <row r="269" spans="2:63" s="12" customFormat="1" ht="22.8" customHeight="1">
      <c r="B269" s="127"/>
      <c r="D269" s="128" t="s">
        <v>73</v>
      </c>
      <c r="E269" s="138" t="s">
        <v>139</v>
      </c>
      <c r="F269" s="138" t="s">
        <v>362</v>
      </c>
      <c r="I269" s="130"/>
      <c r="J269" s="139">
        <f>BK269</f>
        <v>0</v>
      </c>
      <c r="L269" s="127"/>
      <c r="M269" s="132"/>
      <c r="N269" s="133"/>
      <c r="O269" s="133"/>
      <c r="P269" s="134">
        <f>SUM(P270:P319)</f>
        <v>0</v>
      </c>
      <c r="Q269" s="133"/>
      <c r="R269" s="134">
        <f>SUM(R270:R319)</f>
        <v>209.40407999999996</v>
      </c>
      <c r="S269" s="133"/>
      <c r="T269" s="135">
        <f>SUM(T270:T319)</f>
        <v>0</v>
      </c>
      <c r="AR269" s="128" t="s">
        <v>79</v>
      </c>
      <c r="AT269" s="136" t="s">
        <v>73</v>
      </c>
      <c r="AU269" s="136" t="s">
        <v>79</v>
      </c>
      <c r="AY269" s="128" t="s">
        <v>116</v>
      </c>
      <c r="BK269" s="137">
        <f>SUM(BK270:BK319)</f>
        <v>0</v>
      </c>
    </row>
    <row r="270" spans="1:65" s="2" customFormat="1" ht="33" customHeight="1">
      <c r="A270" s="33"/>
      <c r="B270" s="140"/>
      <c r="C270" s="141" t="s">
        <v>363</v>
      </c>
      <c r="D270" s="141" t="s">
        <v>119</v>
      </c>
      <c r="E270" s="142" t="s">
        <v>364</v>
      </c>
      <c r="F270" s="143" t="s">
        <v>365</v>
      </c>
      <c r="G270" s="144" t="s">
        <v>159</v>
      </c>
      <c r="H270" s="145">
        <v>639</v>
      </c>
      <c r="I270" s="146"/>
      <c r="J270" s="147">
        <f>ROUND(I270*H270,2)</f>
        <v>0</v>
      </c>
      <c r="K270" s="148"/>
      <c r="L270" s="34"/>
      <c r="M270" s="149" t="s">
        <v>1</v>
      </c>
      <c r="N270" s="150" t="s">
        <v>39</v>
      </c>
      <c r="O270" s="59"/>
      <c r="P270" s="151">
        <f>O270*H270</f>
        <v>0</v>
      </c>
      <c r="Q270" s="151">
        <v>0</v>
      </c>
      <c r="R270" s="151">
        <f>Q270*H270</f>
        <v>0</v>
      </c>
      <c r="S270" s="151">
        <v>0</v>
      </c>
      <c r="T270" s="15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3" t="s">
        <v>123</v>
      </c>
      <c r="AT270" s="153" t="s">
        <v>119</v>
      </c>
      <c r="AU270" s="153" t="s">
        <v>81</v>
      </c>
      <c r="AY270" s="18" t="s">
        <v>116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8" t="s">
        <v>79</v>
      </c>
      <c r="BK270" s="154">
        <f>ROUND(I270*H270,2)</f>
        <v>0</v>
      </c>
      <c r="BL270" s="18" t="s">
        <v>123</v>
      </c>
      <c r="BM270" s="153" t="s">
        <v>366</v>
      </c>
    </row>
    <row r="271" spans="2:51" s="15" customFormat="1" ht="10.2">
      <c r="B271" s="183"/>
      <c r="D271" s="156" t="s">
        <v>125</v>
      </c>
      <c r="E271" s="184" t="s">
        <v>1</v>
      </c>
      <c r="F271" s="185" t="s">
        <v>367</v>
      </c>
      <c r="H271" s="184" t="s">
        <v>1</v>
      </c>
      <c r="I271" s="186"/>
      <c r="L271" s="183"/>
      <c r="M271" s="187"/>
      <c r="N271" s="188"/>
      <c r="O271" s="188"/>
      <c r="P271" s="188"/>
      <c r="Q271" s="188"/>
      <c r="R271" s="188"/>
      <c r="S271" s="188"/>
      <c r="T271" s="189"/>
      <c r="AT271" s="184" t="s">
        <v>125</v>
      </c>
      <c r="AU271" s="184" t="s">
        <v>81</v>
      </c>
      <c r="AV271" s="15" t="s">
        <v>79</v>
      </c>
      <c r="AW271" s="15" t="s">
        <v>30</v>
      </c>
      <c r="AX271" s="15" t="s">
        <v>74</v>
      </c>
      <c r="AY271" s="184" t="s">
        <v>116</v>
      </c>
    </row>
    <row r="272" spans="2:51" s="13" customFormat="1" ht="10.2">
      <c r="B272" s="155"/>
      <c r="D272" s="156" t="s">
        <v>125</v>
      </c>
      <c r="E272" s="157" t="s">
        <v>1</v>
      </c>
      <c r="F272" s="158" t="s">
        <v>329</v>
      </c>
      <c r="H272" s="159">
        <v>30</v>
      </c>
      <c r="I272" s="160"/>
      <c r="L272" s="155"/>
      <c r="M272" s="161"/>
      <c r="N272" s="162"/>
      <c r="O272" s="162"/>
      <c r="P272" s="162"/>
      <c r="Q272" s="162"/>
      <c r="R272" s="162"/>
      <c r="S272" s="162"/>
      <c r="T272" s="163"/>
      <c r="AT272" s="157" t="s">
        <v>125</v>
      </c>
      <c r="AU272" s="157" t="s">
        <v>81</v>
      </c>
      <c r="AV272" s="13" t="s">
        <v>81</v>
      </c>
      <c r="AW272" s="13" t="s">
        <v>30</v>
      </c>
      <c r="AX272" s="13" t="s">
        <v>74</v>
      </c>
      <c r="AY272" s="157" t="s">
        <v>116</v>
      </c>
    </row>
    <row r="273" spans="2:51" s="15" customFormat="1" ht="10.2">
      <c r="B273" s="183"/>
      <c r="D273" s="156" t="s">
        <v>125</v>
      </c>
      <c r="E273" s="184" t="s">
        <v>1</v>
      </c>
      <c r="F273" s="185" t="s">
        <v>368</v>
      </c>
      <c r="H273" s="184" t="s">
        <v>1</v>
      </c>
      <c r="I273" s="186"/>
      <c r="L273" s="183"/>
      <c r="M273" s="187"/>
      <c r="N273" s="188"/>
      <c r="O273" s="188"/>
      <c r="P273" s="188"/>
      <c r="Q273" s="188"/>
      <c r="R273" s="188"/>
      <c r="S273" s="188"/>
      <c r="T273" s="189"/>
      <c r="AT273" s="184" t="s">
        <v>125</v>
      </c>
      <c r="AU273" s="184" t="s">
        <v>81</v>
      </c>
      <c r="AV273" s="15" t="s">
        <v>79</v>
      </c>
      <c r="AW273" s="15" t="s">
        <v>30</v>
      </c>
      <c r="AX273" s="15" t="s">
        <v>74</v>
      </c>
      <c r="AY273" s="184" t="s">
        <v>116</v>
      </c>
    </row>
    <row r="274" spans="2:51" s="13" customFormat="1" ht="10.2">
      <c r="B274" s="155"/>
      <c r="D274" s="156" t="s">
        <v>125</v>
      </c>
      <c r="E274" s="157" t="s">
        <v>1</v>
      </c>
      <c r="F274" s="158" t="s">
        <v>369</v>
      </c>
      <c r="H274" s="159">
        <v>609</v>
      </c>
      <c r="I274" s="160"/>
      <c r="L274" s="155"/>
      <c r="M274" s="161"/>
      <c r="N274" s="162"/>
      <c r="O274" s="162"/>
      <c r="P274" s="162"/>
      <c r="Q274" s="162"/>
      <c r="R274" s="162"/>
      <c r="S274" s="162"/>
      <c r="T274" s="163"/>
      <c r="AT274" s="157" t="s">
        <v>125</v>
      </c>
      <c r="AU274" s="157" t="s">
        <v>81</v>
      </c>
      <c r="AV274" s="13" t="s">
        <v>81</v>
      </c>
      <c r="AW274" s="13" t="s">
        <v>30</v>
      </c>
      <c r="AX274" s="13" t="s">
        <v>74</v>
      </c>
      <c r="AY274" s="157" t="s">
        <v>116</v>
      </c>
    </row>
    <row r="275" spans="2:51" s="14" customFormat="1" ht="10.2">
      <c r="B275" s="164"/>
      <c r="D275" s="156" t="s">
        <v>125</v>
      </c>
      <c r="E275" s="165" t="s">
        <v>1</v>
      </c>
      <c r="F275" s="166" t="s">
        <v>127</v>
      </c>
      <c r="H275" s="167">
        <v>639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5" t="s">
        <v>125</v>
      </c>
      <c r="AU275" s="165" t="s">
        <v>81</v>
      </c>
      <c r="AV275" s="14" t="s">
        <v>123</v>
      </c>
      <c r="AW275" s="14" t="s">
        <v>30</v>
      </c>
      <c r="AX275" s="14" t="s">
        <v>79</v>
      </c>
      <c r="AY275" s="165" t="s">
        <v>116</v>
      </c>
    </row>
    <row r="276" spans="1:65" s="2" customFormat="1" ht="33" customHeight="1">
      <c r="A276" s="33"/>
      <c r="B276" s="140"/>
      <c r="C276" s="141" t="s">
        <v>370</v>
      </c>
      <c r="D276" s="141" t="s">
        <v>119</v>
      </c>
      <c r="E276" s="142" t="s">
        <v>371</v>
      </c>
      <c r="F276" s="143" t="s">
        <v>372</v>
      </c>
      <c r="G276" s="144" t="s">
        <v>159</v>
      </c>
      <c r="H276" s="145">
        <v>239</v>
      </c>
      <c r="I276" s="146"/>
      <c r="J276" s="147">
        <f>ROUND(I276*H276,2)</f>
        <v>0</v>
      </c>
      <c r="K276" s="148"/>
      <c r="L276" s="34"/>
      <c r="M276" s="149" t="s">
        <v>1</v>
      </c>
      <c r="N276" s="150" t="s">
        <v>39</v>
      </c>
      <c r="O276" s="59"/>
      <c r="P276" s="151">
        <f>O276*H276</f>
        <v>0</v>
      </c>
      <c r="Q276" s="151">
        <v>0</v>
      </c>
      <c r="R276" s="151">
        <f>Q276*H276</f>
        <v>0</v>
      </c>
      <c r="S276" s="151">
        <v>0</v>
      </c>
      <c r="T276" s="15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3" t="s">
        <v>123</v>
      </c>
      <c r="AT276" s="153" t="s">
        <v>119</v>
      </c>
      <c r="AU276" s="153" t="s">
        <v>81</v>
      </c>
      <c r="AY276" s="18" t="s">
        <v>116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79</v>
      </c>
      <c r="BK276" s="154">
        <f>ROUND(I276*H276,2)</f>
        <v>0</v>
      </c>
      <c r="BL276" s="18" t="s">
        <v>123</v>
      </c>
      <c r="BM276" s="153" t="s">
        <v>373</v>
      </c>
    </row>
    <row r="277" spans="2:51" s="13" customFormat="1" ht="10.2">
      <c r="B277" s="155"/>
      <c r="D277" s="156" t="s">
        <v>125</v>
      </c>
      <c r="E277" s="157" t="s">
        <v>1</v>
      </c>
      <c r="F277" s="158" t="s">
        <v>374</v>
      </c>
      <c r="H277" s="159">
        <v>239</v>
      </c>
      <c r="I277" s="160"/>
      <c r="L277" s="155"/>
      <c r="M277" s="161"/>
      <c r="N277" s="162"/>
      <c r="O277" s="162"/>
      <c r="P277" s="162"/>
      <c r="Q277" s="162"/>
      <c r="R277" s="162"/>
      <c r="S277" s="162"/>
      <c r="T277" s="163"/>
      <c r="AT277" s="157" t="s">
        <v>125</v>
      </c>
      <c r="AU277" s="157" t="s">
        <v>81</v>
      </c>
      <c r="AV277" s="13" t="s">
        <v>81</v>
      </c>
      <c r="AW277" s="13" t="s">
        <v>30</v>
      </c>
      <c r="AX277" s="13" t="s">
        <v>74</v>
      </c>
      <c r="AY277" s="157" t="s">
        <v>116</v>
      </c>
    </row>
    <row r="278" spans="2:51" s="14" customFormat="1" ht="10.2">
      <c r="B278" s="164"/>
      <c r="D278" s="156" t="s">
        <v>125</v>
      </c>
      <c r="E278" s="165" t="s">
        <v>1</v>
      </c>
      <c r="F278" s="166" t="s">
        <v>127</v>
      </c>
      <c r="H278" s="167">
        <v>239</v>
      </c>
      <c r="I278" s="168"/>
      <c r="L278" s="164"/>
      <c r="M278" s="169"/>
      <c r="N278" s="170"/>
      <c r="O278" s="170"/>
      <c r="P278" s="170"/>
      <c r="Q278" s="170"/>
      <c r="R278" s="170"/>
      <c r="S278" s="170"/>
      <c r="T278" s="171"/>
      <c r="AT278" s="165" t="s">
        <v>125</v>
      </c>
      <c r="AU278" s="165" t="s">
        <v>81</v>
      </c>
      <c r="AV278" s="14" t="s">
        <v>123</v>
      </c>
      <c r="AW278" s="14" t="s">
        <v>30</v>
      </c>
      <c r="AX278" s="14" t="s">
        <v>79</v>
      </c>
      <c r="AY278" s="165" t="s">
        <v>116</v>
      </c>
    </row>
    <row r="279" spans="1:65" s="2" customFormat="1" ht="49.05" customHeight="1">
      <c r="A279" s="33"/>
      <c r="B279" s="140"/>
      <c r="C279" s="141" t="s">
        <v>375</v>
      </c>
      <c r="D279" s="141" t="s">
        <v>119</v>
      </c>
      <c r="E279" s="142" t="s">
        <v>376</v>
      </c>
      <c r="F279" s="143" t="s">
        <v>377</v>
      </c>
      <c r="G279" s="144" t="s">
        <v>159</v>
      </c>
      <c r="H279" s="145">
        <v>15</v>
      </c>
      <c r="I279" s="146"/>
      <c r="J279" s="147">
        <f>ROUND(I279*H279,2)</f>
        <v>0</v>
      </c>
      <c r="K279" s="148"/>
      <c r="L279" s="34"/>
      <c r="M279" s="149" t="s">
        <v>1</v>
      </c>
      <c r="N279" s="150" t="s">
        <v>39</v>
      </c>
      <c r="O279" s="59"/>
      <c r="P279" s="151">
        <f>O279*H279</f>
        <v>0</v>
      </c>
      <c r="Q279" s="151">
        <v>0</v>
      </c>
      <c r="R279" s="151">
        <f>Q279*H279</f>
        <v>0</v>
      </c>
      <c r="S279" s="151">
        <v>0</v>
      </c>
      <c r="T279" s="15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3" t="s">
        <v>123</v>
      </c>
      <c r="AT279" s="153" t="s">
        <v>119</v>
      </c>
      <c r="AU279" s="153" t="s">
        <v>81</v>
      </c>
      <c r="AY279" s="18" t="s">
        <v>116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79</v>
      </c>
      <c r="BK279" s="154">
        <f>ROUND(I279*H279,2)</f>
        <v>0</v>
      </c>
      <c r="BL279" s="18" t="s">
        <v>123</v>
      </c>
      <c r="BM279" s="153" t="s">
        <v>378</v>
      </c>
    </row>
    <row r="280" spans="2:51" s="15" customFormat="1" ht="10.2">
      <c r="B280" s="183"/>
      <c r="D280" s="156" t="s">
        <v>125</v>
      </c>
      <c r="E280" s="184" t="s">
        <v>1</v>
      </c>
      <c r="F280" s="185" t="s">
        <v>181</v>
      </c>
      <c r="H280" s="184" t="s">
        <v>1</v>
      </c>
      <c r="I280" s="186"/>
      <c r="L280" s="183"/>
      <c r="M280" s="187"/>
      <c r="N280" s="188"/>
      <c r="O280" s="188"/>
      <c r="P280" s="188"/>
      <c r="Q280" s="188"/>
      <c r="R280" s="188"/>
      <c r="S280" s="188"/>
      <c r="T280" s="189"/>
      <c r="AT280" s="184" t="s">
        <v>125</v>
      </c>
      <c r="AU280" s="184" t="s">
        <v>81</v>
      </c>
      <c r="AV280" s="15" t="s">
        <v>79</v>
      </c>
      <c r="AW280" s="15" t="s">
        <v>30</v>
      </c>
      <c r="AX280" s="15" t="s">
        <v>74</v>
      </c>
      <c r="AY280" s="184" t="s">
        <v>116</v>
      </c>
    </row>
    <row r="281" spans="2:51" s="13" customFormat="1" ht="10.2">
      <c r="B281" s="155"/>
      <c r="D281" s="156" t="s">
        <v>125</v>
      </c>
      <c r="E281" s="157" t="s">
        <v>1</v>
      </c>
      <c r="F281" s="158" t="s">
        <v>379</v>
      </c>
      <c r="H281" s="159">
        <v>15</v>
      </c>
      <c r="I281" s="160"/>
      <c r="L281" s="155"/>
      <c r="M281" s="161"/>
      <c r="N281" s="162"/>
      <c r="O281" s="162"/>
      <c r="P281" s="162"/>
      <c r="Q281" s="162"/>
      <c r="R281" s="162"/>
      <c r="S281" s="162"/>
      <c r="T281" s="163"/>
      <c r="AT281" s="157" t="s">
        <v>125</v>
      </c>
      <c r="AU281" s="157" t="s">
        <v>81</v>
      </c>
      <c r="AV281" s="13" t="s">
        <v>81</v>
      </c>
      <c r="AW281" s="13" t="s">
        <v>30</v>
      </c>
      <c r="AX281" s="13" t="s">
        <v>74</v>
      </c>
      <c r="AY281" s="157" t="s">
        <v>116</v>
      </c>
    </row>
    <row r="282" spans="2:51" s="14" customFormat="1" ht="10.2">
      <c r="B282" s="164"/>
      <c r="D282" s="156" t="s">
        <v>125</v>
      </c>
      <c r="E282" s="165" t="s">
        <v>1</v>
      </c>
      <c r="F282" s="166" t="s">
        <v>127</v>
      </c>
      <c r="H282" s="167">
        <v>15</v>
      </c>
      <c r="I282" s="168"/>
      <c r="L282" s="164"/>
      <c r="M282" s="169"/>
      <c r="N282" s="170"/>
      <c r="O282" s="170"/>
      <c r="P282" s="170"/>
      <c r="Q282" s="170"/>
      <c r="R282" s="170"/>
      <c r="S282" s="170"/>
      <c r="T282" s="171"/>
      <c r="AT282" s="165" t="s">
        <v>125</v>
      </c>
      <c r="AU282" s="165" t="s">
        <v>81</v>
      </c>
      <c r="AV282" s="14" t="s">
        <v>123</v>
      </c>
      <c r="AW282" s="14" t="s">
        <v>30</v>
      </c>
      <c r="AX282" s="14" t="s">
        <v>79</v>
      </c>
      <c r="AY282" s="165" t="s">
        <v>116</v>
      </c>
    </row>
    <row r="283" spans="1:65" s="2" customFormat="1" ht="24.15" customHeight="1">
      <c r="A283" s="33"/>
      <c r="B283" s="140"/>
      <c r="C283" s="141" t="s">
        <v>380</v>
      </c>
      <c r="D283" s="141" t="s">
        <v>119</v>
      </c>
      <c r="E283" s="142" t="s">
        <v>381</v>
      </c>
      <c r="F283" s="143" t="s">
        <v>382</v>
      </c>
      <c r="G283" s="144" t="s">
        <v>122</v>
      </c>
      <c r="H283" s="145">
        <v>2</v>
      </c>
      <c r="I283" s="146"/>
      <c r="J283" s="147">
        <f>ROUND(I283*H283,2)</f>
        <v>0</v>
      </c>
      <c r="K283" s="148"/>
      <c r="L283" s="34"/>
      <c r="M283" s="149" t="s">
        <v>1</v>
      </c>
      <c r="N283" s="150" t="s">
        <v>39</v>
      </c>
      <c r="O283" s="59"/>
      <c r="P283" s="151">
        <f>O283*H283</f>
        <v>0</v>
      </c>
      <c r="Q283" s="151">
        <v>0</v>
      </c>
      <c r="R283" s="151">
        <f>Q283*H283</f>
        <v>0</v>
      </c>
      <c r="S283" s="151">
        <v>0</v>
      </c>
      <c r="T283" s="15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3" t="s">
        <v>123</v>
      </c>
      <c r="AT283" s="153" t="s">
        <v>119</v>
      </c>
      <c r="AU283" s="153" t="s">
        <v>81</v>
      </c>
      <c r="AY283" s="18" t="s">
        <v>116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79</v>
      </c>
      <c r="BK283" s="154">
        <f>ROUND(I283*H283,2)</f>
        <v>0</v>
      </c>
      <c r="BL283" s="18" t="s">
        <v>123</v>
      </c>
      <c r="BM283" s="153" t="s">
        <v>383</v>
      </c>
    </row>
    <row r="284" spans="1:65" s="2" customFormat="1" ht="24.15" customHeight="1">
      <c r="A284" s="33"/>
      <c r="B284" s="140"/>
      <c r="C284" s="141" t="s">
        <v>384</v>
      </c>
      <c r="D284" s="141" t="s">
        <v>119</v>
      </c>
      <c r="E284" s="142" t="s">
        <v>385</v>
      </c>
      <c r="F284" s="143" t="s">
        <v>386</v>
      </c>
      <c r="G284" s="144" t="s">
        <v>159</v>
      </c>
      <c r="H284" s="145">
        <v>15</v>
      </c>
      <c r="I284" s="146"/>
      <c r="J284" s="147">
        <f>ROUND(I284*H284,2)</f>
        <v>0</v>
      </c>
      <c r="K284" s="148"/>
      <c r="L284" s="34"/>
      <c r="M284" s="149" t="s">
        <v>1</v>
      </c>
      <c r="N284" s="150" t="s">
        <v>39</v>
      </c>
      <c r="O284" s="59"/>
      <c r="P284" s="151">
        <f>O284*H284</f>
        <v>0</v>
      </c>
      <c r="Q284" s="151">
        <v>0</v>
      </c>
      <c r="R284" s="151">
        <f>Q284*H284</f>
        <v>0</v>
      </c>
      <c r="S284" s="151">
        <v>0</v>
      </c>
      <c r="T284" s="15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3" t="s">
        <v>123</v>
      </c>
      <c r="AT284" s="153" t="s">
        <v>119</v>
      </c>
      <c r="AU284" s="153" t="s">
        <v>81</v>
      </c>
      <c r="AY284" s="18" t="s">
        <v>116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79</v>
      </c>
      <c r="BK284" s="154">
        <f>ROUND(I284*H284,2)</f>
        <v>0</v>
      </c>
      <c r="BL284" s="18" t="s">
        <v>123</v>
      </c>
      <c r="BM284" s="153" t="s">
        <v>387</v>
      </c>
    </row>
    <row r="285" spans="1:65" s="2" customFormat="1" ht="24.15" customHeight="1">
      <c r="A285" s="33"/>
      <c r="B285" s="140"/>
      <c r="C285" s="141" t="s">
        <v>388</v>
      </c>
      <c r="D285" s="141" t="s">
        <v>119</v>
      </c>
      <c r="E285" s="142" t="s">
        <v>389</v>
      </c>
      <c r="F285" s="143" t="s">
        <v>390</v>
      </c>
      <c r="G285" s="144" t="s">
        <v>159</v>
      </c>
      <c r="H285" s="145">
        <v>15</v>
      </c>
      <c r="I285" s="146"/>
      <c r="J285" s="147">
        <f>ROUND(I285*H285,2)</f>
        <v>0</v>
      </c>
      <c r="K285" s="148"/>
      <c r="L285" s="34"/>
      <c r="M285" s="149" t="s">
        <v>1</v>
      </c>
      <c r="N285" s="150" t="s">
        <v>39</v>
      </c>
      <c r="O285" s="59"/>
      <c r="P285" s="151">
        <f>O285*H285</f>
        <v>0</v>
      </c>
      <c r="Q285" s="151">
        <v>0</v>
      </c>
      <c r="R285" s="151">
        <f>Q285*H285</f>
        <v>0</v>
      </c>
      <c r="S285" s="151">
        <v>0</v>
      </c>
      <c r="T285" s="15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3" t="s">
        <v>123</v>
      </c>
      <c r="AT285" s="153" t="s">
        <v>119</v>
      </c>
      <c r="AU285" s="153" t="s">
        <v>81</v>
      </c>
      <c r="AY285" s="18" t="s">
        <v>116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79</v>
      </c>
      <c r="BK285" s="154">
        <f>ROUND(I285*H285,2)</f>
        <v>0</v>
      </c>
      <c r="BL285" s="18" t="s">
        <v>123</v>
      </c>
      <c r="BM285" s="153" t="s">
        <v>391</v>
      </c>
    </row>
    <row r="286" spans="1:65" s="2" customFormat="1" ht="44.25" customHeight="1">
      <c r="A286" s="33"/>
      <c r="B286" s="140"/>
      <c r="C286" s="141" t="s">
        <v>392</v>
      </c>
      <c r="D286" s="141" t="s">
        <v>119</v>
      </c>
      <c r="E286" s="142" t="s">
        <v>393</v>
      </c>
      <c r="F286" s="143" t="s">
        <v>394</v>
      </c>
      <c r="G286" s="144" t="s">
        <v>159</v>
      </c>
      <c r="H286" s="145">
        <v>15</v>
      </c>
      <c r="I286" s="146"/>
      <c r="J286" s="147">
        <f>ROUND(I286*H286,2)</f>
        <v>0</v>
      </c>
      <c r="K286" s="148"/>
      <c r="L286" s="34"/>
      <c r="M286" s="149" t="s">
        <v>1</v>
      </c>
      <c r="N286" s="150" t="s">
        <v>39</v>
      </c>
      <c r="O286" s="59"/>
      <c r="P286" s="151">
        <f>O286*H286</f>
        <v>0</v>
      </c>
      <c r="Q286" s="151">
        <v>0</v>
      </c>
      <c r="R286" s="151">
        <f>Q286*H286</f>
        <v>0</v>
      </c>
      <c r="S286" s="151">
        <v>0</v>
      </c>
      <c r="T286" s="15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3" t="s">
        <v>123</v>
      </c>
      <c r="AT286" s="153" t="s">
        <v>119</v>
      </c>
      <c r="AU286" s="153" t="s">
        <v>81</v>
      </c>
      <c r="AY286" s="18" t="s">
        <v>116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8" t="s">
        <v>79</v>
      </c>
      <c r="BK286" s="154">
        <f>ROUND(I286*H286,2)</f>
        <v>0</v>
      </c>
      <c r="BL286" s="18" t="s">
        <v>123</v>
      </c>
      <c r="BM286" s="153" t="s">
        <v>395</v>
      </c>
    </row>
    <row r="287" spans="1:65" s="2" customFormat="1" ht="78" customHeight="1">
      <c r="A287" s="33"/>
      <c r="B287" s="140"/>
      <c r="C287" s="141" t="s">
        <v>396</v>
      </c>
      <c r="D287" s="141" t="s">
        <v>119</v>
      </c>
      <c r="E287" s="142" t="s">
        <v>397</v>
      </c>
      <c r="F287" s="143" t="s">
        <v>398</v>
      </c>
      <c r="G287" s="144" t="s">
        <v>159</v>
      </c>
      <c r="H287" s="145">
        <v>378</v>
      </c>
      <c r="I287" s="146"/>
      <c r="J287" s="147">
        <f>ROUND(I287*H287,2)</f>
        <v>0</v>
      </c>
      <c r="K287" s="148"/>
      <c r="L287" s="34"/>
      <c r="M287" s="149" t="s">
        <v>1</v>
      </c>
      <c r="N287" s="150" t="s">
        <v>39</v>
      </c>
      <c r="O287" s="59"/>
      <c r="P287" s="151">
        <f>O287*H287</f>
        <v>0</v>
      </c>
      <c r="Q287" s="151">
        <v>0.08922</v>
      </c>
      <c r="R287" s="151">
        <f>Q287*H287</f>
        <v>33.725159999999995</v>
      </c>
      <c r="S287" s="151">
        <v>0</v>
      </c>
      <c r="T287" s="15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3" t="s">
        <v>123</v>
      </c>
      <c r="AT287" s="153" t="s">
        <v>119</v>
      </c>
      <c r="AU287" s="153" t="s">
        <v>81</v>
      </c>
      <c r="AY287" s="18" t="s">
        <v>116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79</v>
      </c>
      <c r="BK287" s="154">
        <f>ROUND(I287*H287,2)</f>
        <v>0</v>
      </c>
      <c r="BL287" s="18" t="s">
        <v>123</v>
      </c>
      <c r="BM287" s="153" t="s">
        <v>399</v>
      </c>
    </row>
    <row r="288" spans="2:51" s="15" customFormat="1" ht="10.2">
      <c r="B288" s="183"/>
      <c r="D288" s="156" t="s">
        <v>125</v>
      </c>
      <c r="E288" s="184" t="s">
        <v>1</v>
      </c>
      <c r="F288" s="185" t="s">
        <v>400</v>
      </c>
      <c r="H288" s="184" t="s">
        <v>1</v>
      </c>
      <c r="I288" s="186"/>
      <c r="L288" s="183"/>
      <c r="M288" s="187"/>
      <c r="N288" s="188"/>
      <c r="O288" s="188"/>
      <c r="P288" s="188"/>
      <c r="Q288" s="188"/>
      <c r="R288" s="188"/>
      <c r="S288" s="188"/>
      <c r="T288" s="189"/>
      <c r="AT288" s="184" t="s">
        <v>125</v>
      </c>
      <c r="AU288" s="184" t="s">
        <v>81</v>
      </c>
      <c r="AV288" s="15" t="s">
        <v>79</v>
      </c>
      <c r="AW288" s="15" t="s">
        <v>30</v>
      </c>
      <c r="AX288" s="15" t="s">
        <v>74</v>
      </c>
      <c r="AY288" s="184" t="s">
        <v>116</v>
      </c>
    </row>
    <row r="289" spans="2:51" s="13" customFormat="1" ht="10.2">
      <c r="B289" s="155"/>
      <c r="D289" s="156" t="s">
        <v>125</v>
      </c>
      <c r="E289" s="157" t="s">
        <v>1</v>
      </c>
      <c r="F289" s="158" t="s">
        <v>401</v>
      </c>
      <c r="H289" s="159">
        <v>300</v>
      </c>
      <c r="I289" s="160"/>
      <c r="L289" s="155"/>
      <c r="M289" s="161"/>
      <c r="N289" s="162"/>
      <c r="O289" s="162"/>
      <c r="P289" s="162"/>
      <c r="Q289" s="162"/>
      <c r="R289" s="162"/>
      <c r="S289" s="162"/>
      <c r="T289" s="163"/>
      <c r="AT289" s="157" t="s">
        <v>125</v>
      </c>
      <c r="AU289" s="157" t="s">
        <v>81</v>
      </c>
      <c r="AV289" s="13" t="s">
        <v>81</v>
      </c>
      <c r="AW289" s="13" t="s">
        <v>30</v>
      </c>
      <c r="AX289" s="13" t="s">
        <v>74</v>
      </c>
      <c r="AY289" s="157" t="s">
        <v>116</v>
      </c>
    </row>
    <row r="290" spans="2:51" s="15" customFormat="1" ht="10.2">
      <c r="B290" s="183"/>
      <c r="D290" s="156" t="s">
        <v>125</v>
      </c>
      <c r="E290" s="184" t="s">
        <v>1</v>
      </c>
      <c r="F290" s="185" t="s">
        <v>402</v>
      </c>
      <c r="H290" s="184" t="s">
        <v>1</v>
      </c>
      <c r="I290" s="186"/>
      <c r="L290" s="183"/>
      <c r="M290" s="187"/>
      <c r="N290" s="188"/>
      <c r="O290" s="188"/>
      <c r="P290" s="188"/>
      <c r="Q290" s="188"/>
      <c r="R290" s="188"/>
      <c r="S290" s="188"/>
      <c r="T290" s="189"/>
      <c r="AT290" s="184" t="s">
        <v>125</v>
      </c>
      <c r="AU290" s="184" t="s">
        <v>81</v>
      </c>
      <c r="AV290" s="15" t="s">
        <v>79</v>
      </c>
      <c r="AW290" s="15" t="s">
        <v>30</v>
      </c>
      <c r="AX290" s="15" t="s">
        <v>74</v>
      </c>
      <c r="AY290" s="184" t="s">
        <v>116</v>
      </c>
    </row>
    <row r="291" spans="2:51" s="13" customFormat="1" ht="10.2">
      <c r="B291" s="155"/>
      <c r="D291" s="156" t="s">
        <v>125</v>
      </c>
      <c r="E291" s="157" t="s">
        <v>1</v>
      </c>
      <c r="F291" s="158" t="s">
        <v>403</v>
      </c>
      <c r="H291" s="159">
        <v>78</v>
      </c>
      <c r="I291" s="160"/>
      <c r="L291" s="155"/>
      <c r="M291" s="161"/>
      <c r="N291" s="162"/>
      <c r="O291" s="162"/>
      <c r="P291" s="162"/>
      <c r="Q291" s="162"/>
      <c r="R291" s="162"/>
      <c r="S291" s="162"/>
      <c r="T291" s="163"/>
      <c r="AT291" s="157" t="s">
        <v>125</v>
      </c>
      <c r="AU291" s="157" t="s">
        <v>81</v>
      </c>
      <c r="AV291" s="13" t="s">
        <v>81</v>
      </c>
      <c r="AW291" s="13" t="s">
        <v>30</v>
      </c>
      <c r="AX291" s="13" t="s">
        <v>74</v>
      </c>
      <c r="AY291" s="157" t="s">
        <v>116</v>
      </c>
    </row>
    <row r="292" spans="2:51" s="14" customFormat="1" ht="10.2">
      <c r="B292" s="164"/>
      <c r="D292" s="156" t="s">
        <v>125</v>
      </c>
      <c r="E292" s="165" t="s">
        <v>1</v>
      </c>
      <c r="F292" s="166" t="s">
        <v>127</v>
      </c>
      <c r="H292" s="167">
        <v>378</v>
      </c>
      <c r="I292" s="168"/>
      <c r="L292" s="164"/>
      <c r="M292" s="169"/>
      <c r="N292" s="170"/>
      <c r="O292" s="170"/>
      <c r="P292" s="170"/>
      <c r="Q292" s="170"/>
      <c r="R292" s="170"/>
      <c r="S292" s="170"/>
      <c r="T292" s="171"/>
      <c r="AT292" s="165" t="s">
        <v>125</v>
      </c>
      <c r="AU292" s="165" t="s">
        <v>81</v>
      </c>
      <c r="AV292" s="14" t="s">
        <v>123</v>
      </c>
      <c r="AW292" s="14" t="s">
        <v>30</v>
      </c>
      <c r="AX292" s="14" t="s">
        <v>79</v>
      </c>
      <c r="AY292" s="165" t="s">
        <v>116</v>
      </c>
    </row>
    <row r="293" spans="1:65" s="2" customFormat="1" ht="21.75" customHeight="1">
      <c r="A293" s="33"/>
      <c r="B293" s="140"/>
      <c r="C293" s="172" t="s">
        <v>404</v>
      </c>
      <c r="D293" s="172" t="s">
        <v>140</v>
      </c>
      <c r="E293" s="173" t="s">
        <v>405</v>
      </c>
      <c r="F293" s="174" t="s">
        <v>406</v>
      </c>
      <c r="G293" s="175" t="s">
        <v>159</v>
      </c>
      <c r="H293" s="176">
        <v>240</v>
      </c>
      <c r="I293" s="177"/>
      <c r="J293" s="178">
        <f>ROUND(I293*H293,2)</f>
        <v>0</v>
      </c>
      <c r="K293" s="179"/>
      <c r="L293" s="180"/>
      <c r="M293" s="181" t="s">
        <v>1</v>
      </c>
      <c r="N293" s="182" t="s">
        <v>39</v>
      </c>
      <c r="O293" s="59"/>
      <c r="P293" s="151">
        <f>O293*H293</f>
        <v>0</v>
      </c>
      <c r="Q293" s="151">
        <v>0.131</v>
      </c>
      <c r="R293" s="151">
        <f>Q293*H293</f>
        <v>31.44</v>
      </c>
      <c r="S293" s="151">
        <v>0</v>
      </c>
      <c r="T293" s="15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3" t="s">
        <v>144</v>
      </c>
      <c r="AT293" s="153" t="s">
        <v>140</v>
      </c>
      <c r="AU293" s="153" t="s">
        <v>81</v>
      </c>
      <c r="AY293" s="18" t="s">
        <v>116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79</v>
      </c>
      <c r="BK293" s="154">
        <f>ROUND(I293*H293,2)</f>
        <v>0</v>
      </c>
      <c r="BL293" s="18" t="s">
        <v>123</v>
      </c>
      <c r="BM293" s="153" t="s">
        <v>407</v>
      </c>
    </row>
    <row r="294" spans="2:51" s="15" customFormat="1" ht="10.2">
      <c r="B294" s="183"/>
      <c r="D294" s="156" t="s">
        <v>125</v>
      </c>
      <c r="E294" s="184" t="s">
        <v>1</v>
      </c>
      <c r="F294" s="185" t="s">
        <v>408</v>
      </c>
      <c r="H294" s="184" t="s">
        <v>1</v>
      </c>
      <c r="I294" s="186"/>
      <c r="L294" s="183"/>
      <c r="M294" s="187"/>
      <c r="N294" s="188"/>
      <c r="O294" s="188"/>
      <c r="P294" s="188"/>
      <c r="Q294" s="188"/>
      <c r="R294" s="188"/>
      <c r="S294" s="188"/>
      <c r="T294" s="189"/>
      <c r="AT294" s="184" t="s">
        <v>125</v>
      </c>
      <c r="AU294" s="184" t="s">
        <v>81</v>
      </c>
      <c r="AV294" s="15" t="s">
        <v>79</v>
      </c>
      <c r="AW294" s="15" t="s">
        <v>30</v>
      </c>
      <c r="AX294" s="15" t="s">
        <v>74</v>
      </c>
      <c r="AY294" s="184" t="s">
        <v>116</v>
      </c>
    </row>
    <row r="295" spans="2:51" s="13" customFormat="1" ht="10.2">
      <c r="B295" s="155"/>
      <c r="D295" s="156" t="s">
        <v>125</v>
      </c>
      <c r="E295" s="157" t="s">
        <v>1</v>
      </c>
      <c r="F295" s="158" t="s">
        <v>409</v>
      </c>
      <c r="H295" s="159">
        <v>240</v>
      </c>
      <c r="I295" s="160"/>
      <c r="L295" s="155"/>
      <c r="M295" s="161"/>
      <c r="N295" s="162"/>
      <c r="O295" s="162"/>
      <c r="P295" s="162"/>
      <c r="Q295" s="162"/>
      <c r="R295" s="162"/>
      <c r="S295" s="162"/>
      <c r="T295" s="163"/>
      <c r="AT295" s="157" t="s">
        <v>125</v>
      </c>
      <c r="AU295" s="157" t="s">
        <v>81</v>
      </c>
      <c r="AV295" s="13" t="s">
        <v>81</v>
      </c>
      <c r="AW295" s="13" t="s">
        <v>30</v>
      </c>
      <c r="AX295" s="13" t="s">
        <v>74</v>
      </c>
      <c r="AY295" s="157" t="s">
        <v>116</v>
      </c>
    </row>
    <row r="296" spans="2:51" s="14" customFormat="1" ht="10.2">
      <c r="B296" s="164"/>
      <c r="D296" s="156" t="s">
        <v>125</v>
      </c>
      <c r="E296" s="165" t="s">
        <v>1</v>
      </c>
      <c r="F296" s="166" t="s">
        <v>127</v>
      </c>
      <c r="H296" s="167">
        <v>240</v>
      </c>
      <c r="I296" s="168"/>
      <c r="L296" s="164"/>
      <c r="M296" s="169"/>
      <c r="N296" s="170"/>
      <c r="O296" s="170"/>
      <c r="P296" s="170"/>
      <c r="Q296" s="170"/>
      <c r="R296" s="170"/>
      <c r="S296" s="170"/>
      <c r="T296" s="171"/>
      <c r="AT296" s="165" t="s">
        <v>125</v>
      </c>
      <c r="AU296" s="165" t="s">
        <v>81</v>
      </c>
      <c r="AV296" s="14" t="s">
        <v>123</v>
      </c>
      <c r="AW296" s="14" t="s">
        <v>30</v>
      </c>
      <c r="AX296" s="14" t="s">
        <v>79</v>
      </c>
      <c r="AY296" s="165" t="s">
        <v>116</v>
      </c>
    </row>
    <row r="297" spans="1:65" s="2" customFormat="1" ht="24.15" customHeight="1">
      <c r="A297" s="33"/>
      <c r="B297" s="140"/>
      <c r="C297" s="172" t="s">
        <v>410</v>
      </c>
      <c r="D297" s="172" t="s">
        <v>140</v>
      </c>
      <c r="E297" s="173" t="s">
        <v>411</v>
      </c>
      <c r="F297" s="174" t="s">
        <v>412</v>
      </c>
      <c r="G297" s="175" t="s">
        <v>159</v>
      </c>
      <c r="H297" s="176">
        <v>78</v>
      </c>
      <c r="I297" s="177"/>
      <c r="J297" s="178">
        <f>ROUND(I297*H297,2)</f>
        <v>0</v>
      </c>
      <c r="K297" s="179"/>
      <c r="L297" s="180"/>
      <c r="M297" s="181" t="s">
        <v>1</v>
      </c>
      <c r="N297" s="182" t="s">
        <v>39</v>
      </c>
      <c r="O297" s="59"/>
      <c r="P297" s="151">
        <f>O297*H297</f>
        <v>0</v>
      </c>
      <c r="Q297" s="151">
        <v>0.131</v>
      </c>
      <c r="R297" s="151">
        <f>Q297*H297</f>
        <v>10.218</v>
      </c>
      <c r="S297" s="151">
        <v>0</v>
      </c>
      <c r="T297" s="15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3" t="s">
        <v>144</v>
      </c>
      <c r="AT297" s="153" t="s">
        <v>140</v>
      </c>
      <c r="AU297" s="153" t="s">
        <v>81</v>
      </c>
      <c r="AY297" s="18" t="s">
        <v>116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8" t="s">
        <v>79</v>
      </c>
      <c r="BK297" s="154">
        <f>ROUND(I297*H297,2)</f>
        <v>0</v>
      </c>
      <c r="BL297" s="18" t="s">
        <v>123</v>
      </c>
      <c r="BM297" s="153" t="s">
        <v>413</v>
      </c>
    </row>
    <row r="298" spans="1:65" s="2" customFormat="1" ht="78" customHeight="1">
      <c r="A298" s="33"/>
      <c r="B298" s="140"/>
      <c r="C298" s="141" t="s">
        <v>414</v>
      </c>
      <c r="D298" s="141" t="s">
        <v>119</v>
      </c>
      <c r="E298" s="142" t="s">
        <v>415</v>
      </c>
      <c r="F298" s="143" t="s">
        <v>416</v>
      </c>
      <c r="G298" s="144" t="s">
        <v>159</v>
      </c>
      <c r="H298" s="145">
        <v>466</v>
      </c>
      <c r="I298" s="146"/>
      <c r="J298" s="147">
        <f>ROUND(I298*H298,2)</f>
        <v>0</v>
      </c>
      <c r="K298" s="148"/>
      <c r="L298" s="34"/>
      <c r="M298" s="149" t="s">
        <v>1</v>
      </c>
      <c r="N298" s="150" t="s">
        <v>39</v>
      </c>
      <c r="O298" s="59"/>
      <c r="P298" s="151">
        <f>O298*H298</f>
        <v>0</v>
      </c>
      <c r="Q298" s="151">
        <v>0.11162</v>
      </c>
      <c r="R298" s="151">
        <f>Q298*H298</f>
        <v>52.01492</v>
      </c>
      <c r="S298" s="151">
        <v>0</v>
      </c>
      <c r="T298" s="15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3" t="s">
        <v>123</v>
      </c>
      <c r="AT298" s="153" t="s">
        <v>119</v>
      </c>
      <c r="AU298" s="153" t="s">
        <v>81</v>
      </c>
      <c r="AY298" s="18" t="s">
        <v>116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79</v>
      </c>
      <c r="BK298" s="154">
        <f>ROUND(I298*H298,2)</f>
        <v>0</v>
      </c>
      <c r="BL298" s="18" t="s">
        <v>123</v>
      </c>
      <c r="BM298" s="153" t="s">
        <v>417</v>
      </c>
    </row>
    <row r="299" spans="2:51" s="15" customFormat="1" ht="10.2">
      <c r="B299" s="183"/>
      <c r="D299" s="156" t="s">
        <v>125</v>
      </c>
      <c r="E299" s="184" t="s">
        <v>1</v>
      </c>
      <c r="F299" s="185" t="s">
        <v>400</v>
      </c>
      <c r="H299" s="184" t="s">
        <v>1</v>
      </c>
      <c r="I299" s="186"/>
      <c r="L299" s="183"/>
      <c r="M299" s="187"/>
      <c r="N299" s="188"/>
      <c r="O299" s="188"/>
      <c r="P299" s="188"/>
      <c r="Q299" s="188"/>
      <c r="R299" s="188"/>
      <c r="S299" s="188"/>
      <c r="T299" s="189"/>
      <c r="AT299" s="184" t="s">
        <v>125</v>
      </c>
      <c r="AU299" s="184" t="s">
        <v>81</v>
      </c>
      <c r="AV299" s="15" t="s">
        <v>79</v>
      </c>
      <c r="AW299" s="15" t="s">
        <v>30</v>
      </c>
      <c r="AX299" s="15" t="s">
        <v>74</v>
      </c>
      <c r="AY299" s="184" t="s">
        <v>116</v>
      </c>
    </row>
    <row r="300" spans="2:51" s="13" customFormat="1" ht="10.2">
      <c r="B300" s="155"/>
      <c r="D300" s="156" t="s">
        <v>125</v>
      </c>
      <c r="E300" s="157" t="s">
        <v>1</v>
      </c>
      <c r="F300" s="158" t="s">
        <v>418</v>
      </c>
      <c r="H300" s="159">
        <v>186</v>
      </c>
      <c r="I300" s="160"/>
      <c r="L300" s="155"/>
      <c r="M300" s="161"/>
      <c r="N300" s="162"/>
      <c r="O300" s="162"/>
      <c r="P300" s="162"/>
      <c r="Q300" s="162"/>
      <c r="R300" s="162"/>
      <c r="S300" s="162"/>
      <c r="T300" s="163"/>
      <c r="AT300" s="157" t="s">
        <v>125</v>
      </c>
      <c r="AU300" s="157" t="s">
        <v>81</v>
      </c>
      <c r="AV300" s="13" t="s">
        <v>81</v>
      </c>
      <c r="AW300" s="13" t="s">
        <v>30</v>
      </c>
      <c r="AX300" s="13" t="s">
        <v>74</v>
      </c>
      <c r="AY300" s="157" t="s">
        <v>116</v>
      </c>
    </row>
    <row r="301" spans="2:51" s="15" customFormat="1" ht="10.2">
      <c r="B301" s="183"/>
      <c r="D301" s="156" t="s">
        <v>125</v>
      </c>
      <c r="E301" s="184" t="s">
        <v>1</v>
      </c>
      <c r="F301" s="185" t="s">
        <v>419</v>
      </c>
      <c r="H301" s="184" t="s">
        <v>1</v>
      </c>
      <c r="I301" s="186"/>
      <c r="L301" s="183"/>
      <c r="M301" s="187"/>
      <c r="N301" s="188"/>
      <c r="O301" s="188"/>
      <c r="P301" s="188"/>
      <c r="Q301" s="188"/>
      <c r="R301" s="188"/>
      <c r="S301" s="188"/>
      <c r="T301" s="189"/>
      <c r="AT301" s="184" t="s">
        <v>125</v>
      </c>
      <c r="AU301" s="184" t="s">
        <v>81</v>
      </c>
      <c r="AV301" s="15" t="s">
        <v>79</v>
      </c>
      <c r="AW301" s="15" t="s">
        <v>30</v>
      </c>
      <c r="AX301" s="15" t="s">
        <v>74</v>
      </c>
      <c r="AY301" s="184" t="s">
        <v>116</v>
      </c>
    </row>
    <row r="302" spans="2:51" s="13" customFormat="1" ht="10.2">
      <c r="B302" s="155"/>
      <c r="D302" s="156" t="s">
        <v>125</v>
      </c>
      <c r="E302" s="157" t="s">
        <v>1</v>
      </c>
      <c r="F302" s="158" t="s">
        <v>420</v>
      </c>
      <c r="H302" s="159">
        <v>12</v>
      </c>
      <c r="I302" s="160"/>
      <c r="L302" s="155"/>
      <c r="M302" s="161"/>
      <c r="N302" s="162"/>
      <c r="O302" s="162"/>
      <c r="P302" s="162"/>
      <c r="Q302" s="162"/>
      <c r="R302" s="162"/>
      <c r="S302" s="162"/>
      <c r="T302" s="163"/>
      <c r="AT302" s="157" t="s">
        <v>125</v>
      </c>
      <c r="AU302" s="157" t="s">
        <v>81</v>
      </c>
      <c r="AV302" s="13" t="s">
        <v>81</v>
      </c>
      <c r="AW302" s="13" t="s">
        <v>30</v>
      </c>
      <c r="AX302" s="13" t="s">
        <v>74</v>
      </c>
      <c r="AY302" s="157" t="s">
        <v>116</v>
      </c>
    </row>
    <row r="303" spans="2:51" s="15" customFormat="1" ht="10.2">
      <c r="B303" s="183"/>
      <c r="D303" s="156" t="s">
        <v>125</v>
      </c>
      <c r="E303" s="184" t="s">
        <v>1</v>
      </c>
      <c r="F303" s="185" t="s">
        <v>421</v>
      </c>
      <c r="H303" s="184" t="s">
        <v>1</v>
      </c>
      <c r="I303" s="186"/>
      <c r="L303" s="183"/>
      <c r="M303" s="187"/>
      <c r="N303" s="188"/>
      <c r="O303" s="188"/>
      <c r="P303" s="188"/>
      <c r="Q303" s="188"/>
      <c r="R303" s="188"/>
      <c r="S303" s="188"/>
      <c r="T303" s="189"/>
      <c r="AT303" s="184" t="s">
        <v>125</v>
      </c>
      <c r="AU303" s="184" t="s">
        <v>81</v>
      </c>
      <c r="AV303" s="15" t="s">
        <v>79</v>
      </c>
      <c r="AW303" s="15" t="s">
        <v>30</v>
      </c>
      <c r="AX303" s="15" t="s">
        <v>74</v>
      </c>
      <c r="AY303" s="184" t="s">
        <v>116</v>
      </c>
    </row>
    <row r="304" spans="2:51" s="13" customFormat="1" ht="10.2">
      <c r="B304" s="155"/>
      <c r="D304" s="156" t="s">
        <v>125</v>
      </c>
      <c r="E304" s="157" t="s">
        <v>1</v>
      </c>
      <c r="F304" s="158" t="s">
        <v>422</v>
      </c>
      <c r="H304" s="159">
        <v>27</v>
      </c>
      <c r="I304" s="160"/>
      <c r="L304" s="155"/>
      <c r="M304" s="161"/>
      <c r="N304" s="162"/>
      <c r="O304" s="162"/>
      <c r="P304" s="162"/>
      <c r="Q304" s="162"/>
      <c r="R304" s="162"/>
      <c r="S304" s="162"/>
      <c r="T304" s="163"/>
      <c r="AT304" s="157" t="s">
        <v>125</v>
      </c>
      <c r="AU304" s="157" t="s">
        <v>81</v>
      </c>
      <c r="AV304" s="13" t="s">
        <v>81</v>
      </c>
      <c r="AW304" s="13" t="s">
        <v>30</v>
      </c>
      <c r="AX304" s="13" t="s">
        <v>74</v>
      </c>
      <c r="AY304" s="157" t="s">
        <v>116</v>
      </c>
    </row>
    <row r="305" spans="2:51" s="15" customFormat="1" ht="10.2">
      <c r="B305" s="183"/>
      <c r="D305" s="156" t="s">
        <v>125</v>
      </c>
      <c r="E305" s="184" t="s">
        <v>1</v>
      </c>
      <c r="F305" s="185" t="s">
        <v>423</v>
      </c>
      <c r="H305" s="184" t="s">
        <v>1</v>
      </c>
      <c r="I305" s="186"/>
      <c r="L305" s="183"/>
      <c r="M305" s="187"/>
      <c r="N305" s="188"/>
      <c r="O305" s="188"/>
      <c r="P305" s="188"/>
      <c r="Q305" s="188"/>
      <c r="R305" s="188"/>
      <c r="S305" s="188"/>
      <c r="T305" s="189"/>
      <c r="AT305" s="184" t="s">
        <v>125</v>
      </c>
      <c r="AU305" s="184" t="s">
        <v>81</v>
      </c>
      <c r="AV305" s="15" t="s">
        <v>79</v>
      </c>
      <c r="AW305" s="15" t="s">
        <v>30</v>
      </c>
      <c r="AX305" s="15" t="s">
        <v>74</v>
      </c>
      <c r="AY305" s="184" t="s">
        <v>116</v>
      </c>
    </row>
    <row r="306" spans="2:51" s="13" customFormat="1" ht="10.2">
      <c r="B306" s="155"/>
      <c r="D306" s="156" t="s">
        <v>125</v>
      </c>
      <c r="E306" s="157" t="s">
        <v>1</v>
      </c>
      <c r="F306" s="158" t="s">
        <v>424</v>
      </c>
      <c r="H306" s="159">
        <v>231</v>
      </c>
      <c r="I306" s="160"/>
      <c r="L306" s="155"/>
      <c r="M306" s="161"/>
      <c r="N306" s="162"/>
      <c r="O306" s="162"/>
      <c r="P306" s="162"/>
      <c r="Q306" s="162"/>
      <c r="R306" s="162"/>
      <c r="S306" s="162"/>
      <c r="T306" s="163"/>
      <c r="AT306" s="157" t="s">
        <v>125</v>
      </c>
      <c r="AU306" s="157" t="s">
        <v>81</v>
      </c>
      <c r="AV306" s="13" t="s">
        <v>81</v>
      </c>
      <c r="AW306" s="13" t="s">
        <v>30</v>
      </c>
      <c r="AX306" s="13" t="s">
        <v>74</v>
      </c>
      <c r="AY306" s="157" t="s">
        <v>116</v>
      </c>
    </row>
    <row r="307" spans="2:51" s="15" customFormat="1" ht="10.2">
      <c r="B307" s="183"/>
      <c r="D307" s="156" t="s">
        <v>125</v>
      </c>
      <c r="E307" s="184" t="s">
        <v>1</v>
      </c>
      <c r="F307" s="185" t="s">
        <v>402</v>
      </c>
      <c r="H307" s="184" t="s">
        <v>1</v>
      </c>
      <c r="I307" s="186"/>
      <c r="L307" s="183"/>
      <c r="M307" s="187"/>
      <c r="N307" s="188"/>
      <c r="O307" s="188"/>
      <c r="P307" s="188"/>
      <c r="Q307" s="188"/>
      <c r="R307" s="188"/>
      <c r="S307" s="188"/>
      <c r="T307" s="189"/>
      <c r="AT307" s="184" t="s">
        <v>125</v>
      </c>
      <c r="AU307" s="184" t="s">
        <v>81</v>
      </c>
      <c r="AV307" s="15" t="s">
        <v>79</v>
      </c>
      <c r="AW307" s="15" t="s">
        <v>30</v>
      </c>
      <c r="AX307" s="15" t="s">
        <v>74</v>
      </c>
      <c r="AY307" s="184" t="s">
        <v>116</v>
      </c>
    </row>
    <row r="308" spans="2:51" s="13" customFormat="1" ht="10.2">
      <c r="B308" s="155"/>
      <c r="D308" s="156" t="s">
        <v>125</v>
      </c>
      <c r="E308" s="157" t="s">
        <v>1</v>
      </c>
      <c r="F308" s="158" t="s">
        <v>425</v>
      </c>
      <c r="H308" s="159">
        <v>10</v>
      </c>
      <c r="I308" s="160"/>
      <c r="L308" s="155"/>
      <c r="M308" s="161"/>
      <c r="N308" s="162"/>
      <c r="O308" s="162"/>
      <c r="P308" s="162"/>
      <c r="Q308" s="162"/>
      <c r="R308" s="162"/>
      <c r="S308" s="162"/>
      <c r="T308" s="163"/>
      <c r="AT308" s="157" t="s">
        <v>125</v>
      </c>
      <c r="AU308" s="157" t="s">
        <v>81</v>
      </c>
      <c r="AV308" s="13" t="s">
        <v>81</v>
      </c>
      <c r="AW308" s="13" t="s">
        <v>30</v>
      </c>
      <c r="AX308" s="13" t="s">
        <v>74</v>
      </c>
      <c r="AY308" s="157" t="s">
        <v>116</v>
      </c>
    </row>
    <row r="309" spans="2:51" s="14" customFormat="1" ht="10.2">
      <c r="B309" s="164"/>
      <c r="D309" s="156" t="s">
        <v>125</v>
      </c>
      <c r="E309" s="165" t="s">
        <v>1</v>
      </c>
      <c r="F309" s="166" t="s">
        <v>127</v>
      </c>
      <c r="H309" s="167">
        <v>466</v>
      </c>
      <c r="I309" s="168"/>
      <c r="L309" s="164"/>
      <c r="M309" s="169"/>
      <c r="N309" s="170"/>
      <c r="O309" s="170"/>
      <c r="P309" s="170"/>
      <c r="Q309" s="170"/>
      <c r="R309" s="170"/>
      <c r="S309" s="170"/>
      <c r="T309" s="171"/>
      <c r="AT309" s="165" t="s">
        <v>125</v>
      </c>
      <c r="AU309" s="165" t="s">
        <v>81</v>
      </c>
      <c r="AV309" s="14" t="s">
        <v>123</v>
      </c>
      <c r="AW309" s="14" t="s">
        <v>30</v>
      </c>
      <c r="AX309" s="14" t="s">
        <v>79</v>
      </c>
      <c r="AY309" s="165" t="s">
        <v>116</v>
      </c>
    </row>
    <row r="310" spans="1:65" s="2" customFormat="1" ht="21.75" customHeight="1">
      <c r="A310" s="33"/>
      <c r="B310" s="140"/>
      <c r="C310" s="172" t="s">
        <v>426</v>
      </c>
      <c r="D310" s="172" t="s">
        <v>140</v>
      </c>
      <c r="E310" s="173" t="s">
        <v>427</v>
      </c>
      <c r="F310" s="174" t="s">
        <v>428</v>
      </c>
      <c r="G310" s="175" t="s">
        <v>159</v>
      </c>
      <c r="H310" s="176">
        <v>186</v>
      </c>
      <c r="I310" s="177"/>
      <c r="J310" s="178">
        <f>ROUND(I310*H310,2)</f>
        <v>0</v>
      </c>
      <c r="K310" s="179"/>
      <c r="L310" s="180"/>
      <c r="M310" s="181" t="s">
        <v>1</v>
      </c>
      <c r="N310" s="182" t="s">
        <v>39</v>
      </c>
      <c r="O310" s="59"/>
      <c r="P310" s="151">
        <f>O310*H310</f>
        <v>0</v>
      </c>
      <c r="Q310" s="151">
        <v>0.176</v>
      </c>
      <c r="R310" s="151">
        <f>Q310*H310</f>
        <v>32.736</v>
      </c>
      <c r="S310" s="151">
        <v>0</v>
      </c>
      <c r="T310" s="15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3" t="s">
        <v>144</v>
      </c>
      <c r="AT310" s="153" t="s">
        <v>140</v>
      </c>
      <c r="AU310" s="153" t="s">
        <v>81</v>
      </c>
      <c r="AY310" s="18" t="s">
        <v>116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79</v>
      </c>
      <c r="BK310" s="154">
        <f>ROUND(I310*H310,2)</f>
        <v>0</v>
      </c>
      <c r="BL310" s="18" t="s">
        <v>123</v>
      </c>
      <c r="BM310" s="153" t="s">
        <v>429</v>
      </c>
    </row>
    <row r="311" spans="1:65" s="2" customFormat="1" ht="21.75" customHeight="1">
      <c r="A311" s="33"/>
      <c r="B311" s="140"/>
      <c r="C311" s="172" t="s">
        <v>430</v>
      </c>
      <c r="D311" s="172" t="s">
        <v>140</v>
      </c>
      <c r="E311" s="173" t="s">
        <v>431</v>
      </c>
      <c r="F311" s="174" t="s">
        <v>432</v>
      </c>
      <c r="G311" s="175" t="s">
        <v>159</v>
      </c>
      <c r="H311" s="176">
        <v>270</v>
      </c>
      <c r="I311" s="177"/>
      <c r="J311" s="178">
        <f>ROUND(I311*H311,2)</f>
        <v>0</v>
      </c>
      <c r="K311" s="179"/>
      <c r="L311" s="180"/>
      <c r="M311" s="181" t="s">
        <v>1</v>
      </c>
      <c r="N311" s="182" t="s">
        <v>39</v>
      </c>
      <c r="O311" s="59"/>
      <c r="P311" s="151">
        <f>O311*H311</f>
        <v>0</v>
      </c>
      <c r="Q311" s="151">
        <v>0.176</v>
      </c>
      <c r="R311" s="151">
        <f>Q311*H311</f>
        <v>47.519999999999996</v>
      </c>
      <c r="S311" s="151">
        <v>0</v>
      </c>
      <c r="T311" s="15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3" t="s">
        <v>144</v>
      </c>
      <c r="AT311" s="153" t="s">
        <v>140</v>
      </c>
      <c r="AU311" s="153" t="s">
        <v>81</v>
      </c>
      <c r="AY311" s="18" t="s">
        <v>116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8" t="s">
        <v>79</v>
      </c>
      <c r="BK311" s="154">
        <f>ROUND(I311*H311,2)</f>
        <v>0</v>
      </c>
      <c r="BL311" s="18" t="s">
        <v>123</v>
      </c>
      <c r="BM311" s="153" t="s">
        <v>433</v>
      </c>
    </row>
    <row r="312" spans="2:51" s="15" customFormat="1" ht="10.2">
      <c r="B312" s="183"/>
      <c r="D312" s="156" t="s">
        <v>125</v>
      </c>
      <c r="E312" s="184" t="s">
        <v>1</v>
      </c>
      <c r="F312" s="185" t="s">
        <v>434</v>
      </c>
      <c r="H312" s="184" t="s">
        <v>1</v>
      </c>
      <c r="I312" s="186"/>
      <c r="L312" s="183"/>
      <c r="M312" s="187"/>
      <c r="N312" s="188"/>
      <c r="O312" s="188"/>
      <c r="P312" s="188"/>
      <c r="Q312" s="188"/>
      <c r="R312" s="188"/>
      <c r="S312" s="188"/>
      <c r="T312" s="189"/>
      <c r="AT312" s="184" t="s">
        <v>125</v>
      </c>
      <c r="AU312" s="184" t="s">
        <v>81</v>
      </c>
      <c r="AV312" s="15" t="s">
        <v>79</v>
      </c>
      <c r="AW312" s="15" t="s">
        <v>30</v>
      </c>
      <c r="AX312" s="15" t="s">
        <v>74</v>
      </c>
      <c r="AY312" s="184" t="s">
        <v>116</v>
      </c>
    </row>
    <row r="313" spans="2:51" s="13" customFormat="1" ht="10.2">
      <c r="B313" s="155"/>
      <c r="D313" s="156" t="s">
        <v>125</v>
      </c>
      <c r="E313" s="157" t="s">
        <v>1</v>
      </c>
      <c r="F313" s="158" t="s">
        <v>420</v>
      </c>
      <c r="H313" s="159">
        <v>12</v>
      </c>
      <c r="I313" s="160"/>
      <c r="L313" s="155"/>
      <c r="M313" s="161"/>
      <c r="N313" s="162"/>
      <c r="O313" s="162"/>
      <c r="P313" s="162"/>
      <c r="Q313" s="162"/>
      <c r="R313" s="162"/>
      <c r="S313" s="162"/>
      <c r="T313" s="163"/>
      <c r="AT313" s="157" t="s">
        <v>125</v>
      </c>
      <c r="AU313" s="157" t="s">
        <v>81</v>
      </c>
      <c r="AV313" s="13" t="s">
        <v>81</v>
      </c>
      <c r="AW313" s="13" t="s">
        <v>30</v>
      </c>
      <c r="AX313" s="13" t="s">
        <v>74</v>
      </c>
      <c r="AY313" s="157" t="s">
        <v>116</v>
      </c>
    </row>
    <row r="314" spans="2:51" s="15" customFormat="1" ht="10.2">
      <c r="B314" s="183"/>
      <c r="D314" s="156" t="s">
        <v>125</v>
      </c>
      <c r="E314" s="184" t="s">
        <v>1</v>
      </c>
      <c r="F314" s="185" t="s">
        <v>435</v>
      </c>
      <c r="H314" s="184" t="s">
        <v>1</v>
      </c>
      <c r="I314" s="186"/>
      <c r="L314" s="183"/>
      <c r="M314" s="187"/>
      <c r="N314" s="188"/>
      <c r="O314" s="188"/>
      <c r="P314" s="188"/>
      <c r="Q314" s="188"/>
      <c r="R314" s="188"/>
      <c r="S314" s="188"/>
      <c r="T314" s="189"/>
      <c r="AT314" s="184" t="s">
        <v>125</v>
      </c>
      <c r="AU314" s="184" t="s">
        <v>81</v>
      </c>
      <c r="AV314" s="15" t="s">
        <v>79</v>
      </c>
      <c r="AW314" s="15" t="s">
        <v>30</v>
      </c>
      <c r="AX314" s="15" t="s">
        <v>74</v>
      </c>
      <c r="AY314" s="184" t="s">
        <v>116</v>
      </c>
    </row>
    <row r="315" spans="2:51" s="13" customFormat="1" ht="10.2">
      <c r="B315" s="155"/>
      <c r="D315" s="156" t="s">
        <v>125</v>
      </c>
      <c r="E315" s="157" t="s">
        <v>1</v>
      </c>
      <c r="F315" s="158" t="s">
        <v>422</v>
      </c>
      <c r="H315" s="159">
        <v>27</v>
      </c>
      <c r="I315" s="160"/>
      <c r="L315" s="155"/>
      <c r="M315" s="161"/>
      <c r="N315" s="162"/>
      <c r="O315" s="162"/>
      <c r="P315" s="162"/>
      <c r="Q315" s="162"/>
      <c r="R315" s="162"/>
      <c r="S315" s="162"/>
      <c r="T315" s="163"/>
      <c r="AT315" s="157" t="s">
        <v>125</v>
      </c>
      <c r="AU315" s="157" t="s">
        <v>81</v>
      </c>
      <c r="AV315" s="13" t="s">
        <v>81</v>
      </c>
      <c r="AW315" s="13" t="s">
        <v>30</v>
      </c>
      <c r="AX315" s="13" t="s">
        <v>74</v>
      </c>
      <c r="AY315" s="157" t="s">
        <v>116</v>
      </c>
    </row>
    <row r="316" spans="2:51" s="15" customFormat="1" ht="10.2">
      <c r="B316" s="183"/>
      <c r="D316" s="156" t="s">
        <v>125</v>
      </c>
      <c r="E316" s="184" t="s">
        <v>1</v>
      </c>
      <c r="F316" s="185" t="s">
        <v>436</v>
      </c>
      <c r="H316" s="184" t="s">
        <v>1</v>
      </c>
      <c r="I316" s="186"/>
      <c r="L316" s="183"/>
      <c r="M316" s="187"/>
      <c r="N316" s="188"/>
      <c r="O316" s="188"/>
      <c r="P316" s="188"/>
      <c r="Q316" s="188"/>
      <c r="R316" s="188"/>
      <c r="S316" s="188"/>
      <c r="T316" s="189"/>
      <c r="AT316" s="184" t="s">
        <v>125</v>
      </c>
      <c r="AU316" s="184" t="s">
        <v>81</v>
      </c>
      <c r="AV316" s="15" t="s">
        <v>79</v>
      </c>
      <c r="AW316" s="15" t="s">
        <v>30</v>
      </c>
      <c r="AX316" s="15" t="s">
        <v>74</v>
      </c>
      <c r="AY316" s="184" t="s">
        <v>116</v>
      </c>
    </row>
    <row r="317" spans="2:51" s="13" customFormat="1" ht="10.2">
      <c r="B317" s="155"/>
      <c r="D317" s="156" t="s">
        <v>125</v>
      </c>
      <c r="E317" s="157" t="s">
        <v>1</v>
      </c>
      <c r="F317" s="158" t="s">
        <v>424</v>
      </c>
      <c r="H317" s="159">
        <v>231</v>
      </c>
      <c r="I317" s="160"/>
      <c r="L317" s="155"/>
      <c r="M317" s="161"/>
      <c r="N317" s="162"/>
      <c r="O317" s="162"/>
      <c r="P317" s="162"/>
      <c r="Q317" s="162"/>
      <c r="R317" s="162"/>
      <c r="S317" s="162"/>
      <c r="T317" s="163"/>
      <c r="AT317" s="157" t="s">
        <v>125</v>
      </c>
      <c r="AU317" s="157" t="s">
        <v>81</v>
      </c>
      <c r="AV317" s="13" t="s">
        <v>81</v>
      </c>
      <c r="AW317" s="13" t="s">
        <v>30</v>
      </c>
      <c r="AX317" s="13" t="s">
        <v>74</v>
      </c>
      <c r="AY317" s="157" t="s">
        <v>116</v>
      </c>
    </row>
    <row r="318" spans="2:51" s="14" customFormat="1" ht="10.2">
      <c r="B318" s="164"/>
      <c r="D318" s="156" t="s">
        <v>125</v>
      </c>
      <c r="E318" s="165" t="s">
        <v>1</v>
      </c>
      <c r="F318" s="166" t="s">
        <v>127</v>
      </c>
      <c r="H318" s="167">
        <v>270</v>
      </c>
      <c r="I318" s="168"/>
      <c r="L318" s="164"/>
      <c r="M318" s="169"/>
      <c r="N318" s="170"/>
      <c r="O318" s="170"/>
      <c r="P318" s="170"/>
      <c r="Q318" s="170"/>
      <c r="R318" s="170"/>
      <c r="S318" s="170"/>
      <c r="T318" s="171"/>
      <c r="AT318" s="165" t="s">
        <v>125</v>
      </c>
      <c r="AU318" s="165" t="s">
        <v>81</v>
      </c>
      <c r="AV318" s="14" t="s">
        <v>123</v>
      </c>
      <c r="AW318" s="14" t="s">
        <v>30</v>
      </c>
      <c r="AX318" s="14" t="s">
        <v>79</v>
      </c>
      <c r="AY318" s="165" t="s">
        <v>116</v>
      </c>
    </row>
    <row r="319" spans="1:65" s="2" customFormat="1" ht="24.15" customHeight="1">
      <c r="A319" s="33"/>
      <c r="B319" s="140"/>
      <c r="C319" s="172" t="s">
        <v>437</v>
      </c>
      <c r="D319" s="172" t="s">
        <v>140</v>
      </c>
      <c r="E319" s="173" t="s">
        <v>438</v>
      </c>
      <c r="F319" s="174" t="s">
        <v>439</v>
      </c>
      <c r="G319" s="175" t="s">
        <v>159</v>
      </c>
      <c r="H319" s="176">
        <v>10</v>
      </c>
      <c r="I319" s="177"/>
      <c r="J319" s="178">
        <f>ROUND(I319*H319,2)</f>
        <v>0</v>
      </c>
      <c r="K319" s="179"/>
      <c r="L319" s="180"/>
      <c r="M319" s="181" t="s">
        <v>1</v>
      </c>
      <c r="N319" s="182" t="s">
        <v>39</v>
      </c>
      <c r="O319" s="59"/>
      <c r="P319" s="151">
        <f>O319*H319</f>
        <v>0</v>
      </c>
      <c r="Q319" s="151">
        <v>0.175</v>
      </c>
      <c r="R319" s="151">
        <f>Q319*H319</f>
        <v>1.75</v>
      </c>
      <c r="S319" s="151">
        <v>0</v>
      </c>
      <c r="T319" s="15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3" t="s">
        <v>144</v>
      </c>
      <c r="AT319" s="153" t="s">
        <v>140</v>
      </c>
      <c r="AU319" s="153" t="s">
        <v>81</v>
      </c>
      <c r="AY319" s="18" t="s">
        <v>116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8" t="s">
        <v>79</v>
      </c>
      <c r="BK319" s="154">
        <f>ROUND(I319*H319,2)</f>
        <v>0</v>
      </c>
      <c r="BL319" s="18" t="s">
        <v>123</v>
      </c>
      <c r="BM319" s="153" t="s">
        <v>440</v>
      </c>
    </row>
    <row r="320" spans="2:63" s="12" customFormat="1" ht="22.8" customHeight="1">
      <c r="B320" s="127"/>
      <c r="D320" s="128" t="s">
        <v>73</v>
      </c>
      <c r="E320" s="138" t="s">
        <v>144</v>
      </c>
      <c r="F320" s="138" t="s">
        <v>441</v>
      </c>
      <c r="I320" s="130"/>
      <c r="J320" s="139">
        <f>BK320</f>
        <v>0</v>
      </c>
      <c r="L320" s="127"/>
      <c r="M320" s="132"/>
      <c r="N320" s="133"/>
      <c r="O320" s="133"/>
      <c r="P320" s="134">
        <f>SUM(P321:P344)</f>
        <v>0</v>
      </c>
      <c r="Q320" s="133"/>
      <c r="R320" s="134">
        <f>SUM(R321:R344)</f>
        <v>16.59044</v>
      </c>
      <c r="S320" s="133"/>
      <c r="T320" s="135">
        <f>SUM(T321:T344)</f>
        <v>0</v>
      </c>
      <c r="AR320" s="128" t="s">
        <v>79</v>
      </c>
      <c r="AT320" s="136" t="s">
        <v>73</v>
      </c>
      <c r="AU320" s="136" t="s">
        <v>79</v>
      </c>
      <c r="AY320" s="128" t="s">
        <v>116</v>
      </c>
      <c r="BK320" s="137">
        <f>SUM(BK321:BK344)</f>
        <v>0</v>
      </c>
    </row>
    <row r="321" spans="1:65" s="2" customFormat="1" ht="16.5" customHeight="1">
      <c r="A321" s="33"/>
      <c r="B321" s="140"/>
      <c r="C321" s="141" t="s">
        <v>442</v>
      </c>
      <c r="D321" s="141" t="s">
        <v>119</v>
      </c>
      <c r="E321" s="142" t="s">
        <v>443</v>
      </c>
      <c r="F321" s="143" t="s">
        <v>444</v>
      </c>
      <c r="G321" s="144" t="s">
        <v>303</v>
      </c>
      <c r="H321" s="145">
        <v>12</v>
      </c>
      <c r="I321" s="146"/>
      <c r="J321" s="147">
        <f aca="true" t="shared" si="0" ref="J321:J326">ROUND(I321*H321,2)</f>
        <v>0</v>
      </c>
      <c r="K321" s="148"/>
      <c r="L321" s="34"/>
      <c r="M321" s="149" t="s">
        <v>1</v>
      </c>
      <c r="N321" s="150" t="s">
        <v>39</v>
      </c>
      <c r="O321" s="59"/>
      <c r="P321" s="151">
        <f aca="true" t="shared" si="1" ref="P321:P326">O321*H321</f>
        <v>0</v>
      </c>
      <c r="Q321" s="151">
        <v>0</v>
      </c>
      <c r="R321" s="151">
        <f aca="true" t="shared" si="2" ref="R321:R326">Q321*H321</f>
        <v>0</v>
      </c>
      <c r="S321" s="151">
        <v>0</v>
      </c>
      <c r="T321" s="152">
        <f aca="true" t="shared" si="3" ref="T321:T326"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3" t="s">
        <v>123</v>
      </c>
      <c r="AT321" s="153" t="s">
        <v>119</v>
      </c>
      <c r="AU321" s="153" t="s">
        <v>81</v>
      </c>
      <c r="AY321" s="18" t="s">
        <v>116</v>
      </c>
      <c r="BE321" s="154">
        <f aca="true" t="shared" si="4" ref="BE321:BE326">IF(N321="základní",J321,0)</f>
        <v>0</v>
      </c>
      <c r="BF321" s="154">
        <f aca="true" t="shared" si="5" ref="BF321:BF326">IF(N321="snížená",J321,0)</f>
        <v>0</v>
      </c>
      <c r="BG321" s="154">
        <f aca="true" t="shared" si="6" ref="BG321:BG326">IF(N321="zákl. přenesená",J321,0)</f>
        <v>0</v>
      </c>
      <c r="BH321" s="154">
        <f aca="true" t="shared" si="7" ref="BH321:BH326">IF(N321="sníž. přenesená",J321,0)</f>
        <v>0</v>
      </c>
      <c r="BI321" s="154">
        <f aca="true" t="shared" si="8" ref="BI321:BI326">IF(N321="nulová",J321,0)</f>
        <v>0</v>
      </c>
      <c r="BJ321" s="18" t="s">
        <v>79</v>
      </c>
      <c r="BK321" s="154">
        <f aca="true" t="shared" si="9" ref="BK321:BK326">ROUND(I321*H321,2)</f>
        <v>0</v>
      </c>
      <c r="BL321" s="18" t="s">
        <v>123</v>
      </c>
      <c r="BM321" s="153" t="s">
        <v>445</v>
      </c>
    </row>
    <row r="322" spans="1:65" s="2" customFormat="1" ht="37.8" customHeight="1">
      <c r="A322" s="33"/>
      <c r="B322" s="140"/>
      <c r="C322" s="141" t="s">
        <v>446</v>
      </c>
      <c r="D322" s="141" t="s">
        <v>119</v>
      </c>
      <c r="E322" s="142" t="s">
        <v>447</v>
      </c>
      <c r="F322" s="143" t="s">
        <v>448</v>
      </c>
      <c r="G322" s="144" t="s">
        <v>187</v>
      </c>
      <c r="H322" s="145">
        <v>59</v>
      </c>
      <c r="I322" s="146"/>
      <c r="J322" s="147">
        <f t="shared" si="0"/>
        <v>0</v>
      </c>
      <c r="K322" s="148"/>
      <c r="L322" s="34"/>
      <c r="M322" s="149" t="s">
        <v>1</v>
      </c>
      <c r="N322" s="150" t="s">
        <v>39</v>
      </c>
      <c r="O322" s="59"/>
      <c r="P322" s="151">
        <f t="shared" si="1"/>
        <v>0</v>
      </c>
      <c r="Q322" s="151">
        <v>1E-05</v>
      </c>
      <c r="R322" s="151">
        <f t="shared" si="2"/>
        <v>0.00059</v>
      </c>
      <c r="S322" s="151">
        <v>0</v>
      </c>
      <c r="T322" s="152">
        <f t="shared" si="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3" t="s">
        <v>123</v>
      </c>
      <c r="AT322" s="153" t="s">
        <v>119</v>
      </c>
      <c r="AU322" s="153" t="s">
        <v>81</v>
      </c>
      <c r="AY322" s="18" t="s">
        <v>116</v>
      </c>
      <c r="BE322" s="154">
        <f t="shared" si="4"/>
        <v>0</v>
      </c>
      <c r="BF322" s="154">
        <f t="shared" si="5"/>
        <v>0</v>
      </c>
      <c r="BG322" s="154">
        <f t="shared" si="6"/>
        <v>0</v>
      </c>
      <c r="BH322" s="154">
        <f t="shared" si="7"/>
        <v>0</v>
      </c>
      <c r="BI322" s="154">
        <f t="shared" si="8"/>
        <v>0</v>
      </c>
      <c r="BJ322" s="18" t="s">
        <v>79</v>
      </c>
      <c r="BK322" s="154">
        <f t="shared" si="9"/>
        <v>0</v>
      </c>
      <c r="BL322" s="18" t="s">
        <v>123</v>
      </c>
      <c r="BM322" s="153" t="s">
        <v>449</v>
      </c>
    </row>
    <row r="323" spans="1:65" s="2" customFormat="1" ht="16.5" customHeight="1">
      <c r="A323" s="33"/>
      <c r="B323" s="140"/>
      <c r="C323" s="172" t="s">
        <v>450</v>
      </c>
      <c r="D323" s="172" t="s">
        <v>140</v>
      </c>
      <c r="E323" s="173" t="s">
        <v>451</v>
      </c>
      <c r="F323" s="174" t="s">
        <v>452</v>
      </c>
      <c r="G323" s="175" t="s">
        <v>187</v>
      </c>
      <c r="H323" s="176">
        <v>59</v>
      </c>
      <c r="I323" s="177"/>
      <c r="J323" s="178">
        <f t="shared" si="0"/>
        <v>0</v>
      </c>
      <c r="K323" s="179"/>
      <c r="L323" s="180"/>
      <c r="M323" s="181" t="s">
        <v>1</v>
      </c>
      <c r="N323" s="182" t="s">
        <v>39</v>
      </c>
      <c r="O323" s="59"/>
      <c r="P323" s="151">
        <f t="shared" si="1"/>
        <v>0</v>
      </c>
      <c r="Q323" s="151">
        <v>0.00259</v>
      </c>
      <c r="R323" s="151">
        <f t="shared" si="2"/>
        <v>0.15281</v>
      </c>
      <c r="S323" s="151">
        <v>0</v>
      </c>
      <c r="T323" s="152">
        <f t="shared" si="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3" t="s">
        <v>144</v>
      </c>
      <c r="AT323" s="153" t="s">
        <v>140</v>
      </c>
      <c r="AU323" s="153" t="s">
        <v>81</v>
      </c>
      <c r="AY323" s="18" t="s">
        <v>116</v>
      </c>
      <c r="BE323" s="154">
        <f t="shared" si="4"/>
        <v>0</v>
      </c>
      <c r="BF323" s="154">
        <f t="shared" si="5"/>
        <v>0</v>
      </c>
      <c r="BG323" s="154">
        <f t="shared" si="6"/>
        <v>0</v>
      </c>
      <c r="BH323" s="154">
        <f t="shared" si="7"/>
        <v>0</v>
      </c>
      <c r="BI323" s="154">
        <f t="shared" si="8"/>
        <v>0</v>
      </c>
      <c r="BJ323" s="18" t="s">
        <v>79</v>
      </c>
      <c r="BK323" s="154">
        <f t="shared" si="9"/>
        <v>0</v>
      </c>
      <c r="BL323" s="18" t="s">
        <v>123</v>
      </c>
      <c r="BM323" s="153" t="s">
        <v>453</v>
      </c>
    </row>
    <row r="324" spans="1:65" s="2" customFormat="1" ht="37.8" customHeight="1">
      <c r="A324" s="33"/>
      <c r="B324" s="140"/>
      <c r="C324" s="141" t="s">
        <v>454</v>
      </c>
      <c r="D324" s="141" t="s">
        <v>119</v>
      </c>
      <c r="E324" s="142" t="s">
        <v>455</v>
      </c>
      <c r="F324" s="143" t="s">
        <v>456</v>
      </c>
      <c r="G324" s="144" t="s">
        <v>187</v>
      </c>
      <c r="H324" s="145">
        <v>6</v>
      </c>
      <c r="I324" s="146"/>
      <c r="J324" s="147">
        <f t="shared" si="0"/>
        <v>0</v>
      </c>
      <c r="K324" s="148"/>
      <c r="L324" s="34"/>
      <c r="M324" s="149" t="s">
        <v>1</v>
      </c>
      <c r="N324" s="150" t="s">
        <v>39</v>
      </c>
      <c r="O324" s="59"/>
      <c r="P324" s="151">
        <f t="shared" si="1"/>
        <v>0</v>
      </c>
      <c r="Q324" s="151">
        <v>1E-05</v>
      </c>
      <c r="R324" s="151">
        <f t="shared" si="2"/>
        <v>6.000000000000001E-05</v>
      </c>
      <c r="S324" s="151">
        <v>0</v>
      </c>
      <c r="T324" s="152">
        <f t="shared" si="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3" t="s">
        <v>123</v>
      </c>
      <c r="AT324" s="153" t="s">
        <v>119</v>
      </c>
      <c r="AU324" s="153" t="s">
        <v>81</v>
      </c>
      <c r="AY324" s="18" t="s">
        <v>116</v>
      </c>
      <c r="BE324" s="154">
        <f t="shared" si="4"/>
        <v>0</v>
      </c>
      <c r="BF324" s="154">
        <f t="shared" si="5"/>
        <v>0</v>
      </c>
      <c r="BG324" s="154">
        <f t="shared" si="6"/>
        <v>0</v>
      </c>
      <c r="BH324" s="154">
        <f t="shared" si="7"/>
        <v>0</v>
      </c>
      <c r="BI324" s="154">
        <f t="shared" si="8"/>
        <v>0</v>
      </c>
      <c r="BJ324" s="18" t="s">
        <v>79</v>
      </c>
      <c r="BK324" s="154">
        <f t="shared" si="9"/>
        <v>0</v>
      </c>
      <c r="BL324" s="18" t="s">
        <v>123</v>
      </c>
      <c r="BM324" s="153" t="s">
        <v>457</v>
      </c>
    </row>
    <row r="325" spans="1:65" s="2" customFormat="1" ht="16.5" customHeight="1">
      <c r="A325" s="33"/>
      <c r="B325" s="140"/>
      <c r="C325" s="172" t="s">
        <v>458</v>
      </c>
      <c r="D325" s="172" t="s">
        <v>140</v>
      </c>
      <c r="E325" s="173" t="s">
        <v>459</v>
      </c>
      <c r="F325" s="174" t="s">
        <v>460</v>
      </c>
      <c r="G325" s="175" t="s">
        <v>187</v>
      </c>
      <c r="H325" s="176">
        <v>6</v>
      </c>
      <c r="I325" s="177"/>
      <c r="J325" s="178">
        <f t="shared" si="0"/>
        <v>0</v>
      </c>
      <c r="K325" s="179"/>
      <c r="L325" s="180"/>
      <c r="M325" s="181" t="s">
        <v>1</v>
      </c>
      <c r="N325" s="182" t="s">
        <v>39</v>
      </c>
      <c r="O325" s="59"/>
      <c r="P325" s="151">
        <f t="shared" si="1"/>
        <v>0</v>
      </c>
      <c r="Q325" s="151">
        <v>0.0052</v>
      </c>
      <c r="R325" s="151">
        <f t="shared" si="2"/>
        <v>0.0312</v>
      </c>
      <c r="S325" s="151">
        <v>0</v>
      </c>
      <c r="T325" s="152">
        <f t="shared" si="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3" t="s">
        <v>144</v>
      </c>
      <c r="AT325" s="153" t="s">
        <v>140</v>
      </c>
      <c r="AU325" s="153" t="s">
        <v>81</v>
      </c>
      <c r="AY325" s="18" t="s">
        <v>116</v>
      </c>
      <c r="BE325" s="154">
        <f t="shared" si="4"/>
        <v>0</v>
      </c>
      <c r="BF325" s="154">
        <f t="shared" si="5"/>
        <v>0</v>
      </c>
      <c r="BG325" s="154">
        <f t="shared" si="6"/>
        <v>0</v>
      </c>
      <c r="BH325" s="154">
        <f t="shared" si="7"/>
        <v>0</v>
      </c>
      <c r="BI325" s="154">
        <f t="shared" si="8"/>
        <v>0</v>
      </c>
      <c r="BJ325" s="18" t="s">
        <v>79</v>
      </c>
      <c r="BK325" s="154">
        <f t="shared" si="9"/>
        <v>0</v>
      </c>
      <c r="BL325" s="18" t="s">
        <v>123</v>
      </c>
      <c r="BM325" s="153" t="s">
        <v>461</v>
      </c>
    </row>
    <row r="326" spans="1:65" s="2" customFormat="1" ht="24.15" customHeight="1">
      <c r="A326" s="33"/>
      <c r="B326" s="140"/>
      <c r="C326" s="141" t="s">
        <v>462</v>
      </c>
      <c r="D326" s="141" t="s">
        <v>119</v>
      </c>
      <c r="E326" s="142" t="s">
        <v>463</v>
      </c>
      <c r="F326" s="143" t="s">
        <v>464</v>
      </c>
      <c r="G326" s="144" t="s">
        <v>288</v>
      </c>
      <c r="H326" s="145">
        <v>10</v>
      </c>
      <c r="I326" s="146"/>
      <c r="J326" s="147">
        <f t="shared" si="0"/>
        <v>0</v>
      </c>
      <c r="K326" s="148"/>
      <c r="L326" s="34"/>
      <c r="M326" s="149" t="s">
        <v>1</v>
      </c>
      <c r="N326" s="150" t="s">
        <v>39</v>
      </c>
      <c r="O326" s="59"/>
      <c r="P326" s="151">
        <f t="shared" si="1"/>
        <v>0</v>
      </c>
      <c r="Q326" s="151">
        <v>0.12526</v>
      </c>
      <c r="R326" s="151">
        <f t="shared" si="2"/>
        <v>1.2526000000000002</v>
      </c>
      <c r="S326" s="151">
        <v>0</v>
      </c>
      <c r="T326" s="152">
        <f t="shared" si="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3" t="s">
        <v>123</v>
      </c>
      <c r="AT326" s="153" t="s">
        <v>119</v>
      </c>
      <c r="AU326" s="153" t="s">
        <v>81</v>
      </c>
      <c r="AY326" s="18" t="s">
        <v>116</v>
      </c>
      <c r="BE326" s="154">
        <f t="shared" si="4"/>
        <v>0</v>
      </c>
      <c r="BF326" s="154">
        <f t="shared" si="5"/>
        <v>0</v>
      </c>
      <c r="BG326" s="154">
        <f t="shared" si="6"/>
        <v>0</v>
      </c>
      <c r="BH326" s="154">
        <f t="shared" si="7"/>
        <v>0</v>
      </c>
      <c r="BI326" s="154">
        <f t="shared" si="8"/>
        <v>0</v>
      </c>
      <c r="BJ326" s="18" t="s">
        <v>79</v>
      </c>
      <c r="BK326" s="154">
        <f t="shared" si="9"/>
        <v>0</v>
      </c>
      <c r="BL326" s="18" t="s">
        <v>123</v>
      </c>
      <c r="BM326" s="153" t="s">
        <v>465</v>
      </c>
    </row>
    <row r="327" spans="2:51" s="15" customFormat="1" ht="10.2">
      <c r="B327" s="183"/>
      <c r="D327" s="156" t="s">
        <v>125</v>
      </c>
      <c r="E327" s="184" t="s">
        <v>1</v>
      </c>
      <c r="F327" s="185" t="s">
        <v>466</v>
      </c>
      <c r="H327" s="184" t="s">
        <v>1</v>
      </c>
      <c r="I327" s="186"/>
      <c r="L327" s="183"/>
      <c r="M327" s="187"/>
      <c r="N327" s="188"/>
      <c r="O327" s="188"/>
      <c r="P327" s="188"/>
      <c r="Q327" s="188"/>
      <c r="R327" s="188"/>
      <c r="S327" s="188"/>
      <c r="T327" s="189"/>
      <c r="AT327" s="184" t="s">
        <v>125</v>
      </c>
      <c r="AU327" s="184" t="s">
        <v>81</v>
      </c>
      <c r="AV327" s="15" t="s">
        <v>79</v>
      </c>
      <c r="AW327" s="15" t="s">
        <v>30</v>
      </c>
      <c r="AX327" s="15" t="s">
        <v>74</v>
      </c>
      <c r="AY327" s="184" t="s">
        <v>116</v>
      </c>
    </row>
    <row r="328" spans="2:51" s="13" customFormat="1" ht="10.2">
      <c r="B328" s="155"/>
      <c r="D328" s="156" t="s">
        <v>125</v>
      </c>
      <c r="E328" s="157" t="s">
        <v>1</v>
      </c>
      <c r="F328" s="158" t="s">
        <v>162</v>
      </c>
      <c r="H328" s="159">
        <v>9</v>
      </c>
      <c r="I328" s="160"/>
      <c r="L328" s="155"/>
      <c r="M328" s="161"/>
      <c r="N328" s="162"/>
      <c r="O328" s="162"/>
      <c r="P328" s="162"/>
      <c r="Q328" s="162"/>
      <c r="R328" s="162"/>
      <c r="S328" s="162"/>
      <c r="T328" s="163"/>
      <c r="AT328" s="157" t="s">
        <v>125</v>
      </c>
      <c r="AU328" s="157" t="s">
        <v>81</v>
      </c>
      <c r="AV328" s="13" t="s">
        <v>81</v>
      </c>
      <c r="AW328" s="13" t="s">
        <v>30</v>
      </c>
      <c r="AX328" s="13" t="s">
        <v>74</v>
      </c>
      <c r="AY328" s="157" t="s">
        <v>116</v>
      </c>
    </row>
    <row r="329" spans="2:51" s="15" customFormat="1" ht="10.2">
      <c r="B329" s="183"/>
      <c r="D329" s="156" t="s">
        <v>125</v>
      </c>
      <c r="E329" s="184" t="s">
        <v>1</v>
      </c>
      <c r="F329" s="185" t="s">
        <v>467</v>
      </c>
      <c r="H329" s="184" t="s">
        <v>1</v>
      </c>
      <c r="I329" s="186"/>
      <c r="L329" s="183"/>
      <c r="M329" s="187"/>
      <c r="N329" s="188"/>
      <c r="O329" s="188"/>
      <c r="P329" s="188"/>
      <c r="Q329" s="188"/>
      <c r="R329" s="188"/>
      <c r="S329" s="188"/>
      <c r="T329" s="189"/>
      <c r="AT329" s="184" t="s">
        <v>125</v>
      </c>
      <c r="AU329" s="184" t="s">
        <v>81</v>
      </c>
      <c r="AV329" s="15" t="s">
        <v>79</v>
      </c>
      <c r="AW329" s="15" t="s">
        <v>30</v>
      </c>
      <c r="AX329" s="15" t="s">
        <v>74</v>
      </c>
      <c r="AY329" s="184" t="s">
        <v>116</v>
      </c>
    </row>
    <row r="330" spans="2:51" s="13" customFormat="1" ht="10.2">
      <c r="B330" s="155"/>
      <c r="D330" s="156" t="s">
        <v>125</v>
      </c>
      <c r="E330" s="157" t="s">
        <v>1</v>
      </c>
      <c r="F330" s="158" t="s">
        <v>79</v>
      </c>
      <c r="H330" s="159">
        <v>1</v>
      </c>
      <c r="I330" s="160"/>
      <c r="L330" s="155"/>
      <c r="M330" s="161"/>
      <c r="N330" s="162"/>
      <c r="O330" s="162"/>
      <c r="P330" s="162"/>
      <c r="Q330" s="162"/>
      <c r="R330" s="162"/>
      <c r="S330" s="162"/>
      <c r="T330" s="163"/>
      <c r="AT330" s="157" t="s">
        <v>125</v>
      </c>
      <c r="AU330" s="157" t="s">
        <v>81</v>
      </c>
      <c r="AV330" s="13" t="s">
        <v>81</v>
      </c>
      <c r="AW330" s="13" t="s">
        <v>30</v>
      </c>
      <c r="AX330" s="13" t="s">
        <v>74</v>
      </c>
      <c r="AY330" s="157" t="s">
        <v>116</v>
      </c>
    </row>
    <row r="331" spans="2:51" s="14" customFormat="1" ht="10.2">
      <c r="B331" s="164"/>
      <c r="D331" s="156" t="s">
        <v>125</v>
      </c>
      <c r="E331" s="165" t="s">
        <v>1</v>
      </c>
      <c r="F331" s="166" t="s">
        <v>127</v>
      </c>
      <c r="H331" s="167">
        <v>10</v>
      </c>
      <c r="I331" s="168"/>
      <c r="L331" s="164"/>
      <c r="M331" s="169"/>
      <c r="N331" s="170"/>
      <c r="O331" s="170"/>
      <c r="P331" s="170"/>
      <c r="Q331" s="170"/>
      <c r="R331" s="170"/>
      <c r="S331" s="170"/>
      <c r="T331" s="171"/>
      <c r="AT331" s="165" t="s">
        <v>125</v>
      </c>
      <c r="AU331" s="165" t="s">
        <v>81</v>
      </c>
      <c r="AV331" s="14" t="s">
        <v>123</v>
      </c>
      <c r="AW331" s="14" t="s">
        <v>30</v>
      </c>
      <c r="AX331" s="14" t="s">
        <v>79</v>
      </c>
      <c r="AY331" s="165" t="s">
        <v>116</v>
      </c>
    </row>
    <row r="332" spans="1:65" s="2" customFormat="1" ht="24.15" customHeight="1">
      <c r="A332" s="33"/>
      <c r="B332" s="140"/>
      <c r="C332" s="141" t="s">
        <v>468</v>
      </c>
      <c r="D332" s="141" t="s">
        <v>119</v>
      </c>
      <c r="E332" s="142" t="s">
        <v>469</v>
      </c>
      <c r="F332" s="143" t="s">
        <v>470</v>
      </c>
      <c r="G332" s="144" t="s">
        <v>288</v>
      </c>
      <c r="H332" s="145">
        <v>5</v>
      </c>
      <c r="I332" s="146"/>
      <c r="J332" s="147">
        <f aca="true" t="shared" si="10" ref="J332:J339">ROUND(I332*H332,2)</f>
        <v>0</v>
      </c>
      <c r="K332" s="148"/>
      <c r="L332" s="34"/>
      <c r="M332" s="149" t="s">
        <v>1</v>
      </c>
      <c r="N332" s="150" t="s">
        <v>39</v>
      </c>
      <c r="O332" s="59"/>
      <c r="P332" s="151">
        <f aca="true" t="shared" si="11" ref="P332:P339">O332*H332</f>
        <v>0</v>
      </c>
      <c r="Q332" s="151">
        <v>0.21734</v>
      </c>
      <c r="R332" s="151">
        <f aca="true" t="shared" si="12" ref="R332:R339">Q332*H332</f>
        <v>1.0867</v>
      </c>
      <c r="S332" s="151">
        <v>0</v>
      </c>
      <c r="T332" s="152">
        <f aca="true" t="shared" si="13" ref="T332:T339"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3" t="s">
        <v>123</v>
      </c>
      <c r="AT332" s="153" t="s">
        <v>119</v>
      </c>
      <c r="AU332" s="153" t="s">
        <v>81</v>
      </c>
      <c r="AY332" s="18" t="s">
        <v>116</v>
      </c>
      <c r="BE332" s="154">
        <f aca="true" t="shared" si="14" ref="BE332:BE339">IF(N332="základní",J332,0)</f>
        <v>0</v>
      </c>
      <c r="BF332" s="154">
        <f aca="true" t="shared" si="15" ref="BF332:BF339">IF(N332="snížená",J332,0)</f>
        <v>0</v>
      </c>
      <c r="BG332" s="154">
        <f aca="true" t="shared" si="16" ref="BG332:BG339">IF(N332="zákl. přenesená",J332,0)</f>
        <v>0</v>
      </c>
      <c r="BH332" s="154">
        <f aca="true" t="shared" si="17" ref="BH332:BH339">IF(N332="sníž. přenesená",J332,0)</f>
        <v>0</v>
      </c>
      <c r="BI332" s="154">
        <f aca="true" t="shared" si="18" ref="BI332:BI339">IF(N332="nulová",J332,0)</f>
        <v>0</v>
      </c>
      <c r="BJ332" s="18" t="s">
        <v>79</v>
      </c>
      <c r="BK332" s="154">
        <f aca="true" t="shared" si="19" ref="BK332:BK339">ROUND(I332*H332,2)</f>
        <v>0</v>
      </c>
      <c r="BL332" s="18" t="s">
        <v>123</v>
      </c>
      <c r="BM332" s="153" t="s">
        <v>471</v>
      </c>
    </row>
    <row r="333" spans="1:65" s="2" customFormat="1" ht="24.15" customHeight="1">
      <c r="A333" s="33"/>
      <c r="B333" s="140"/>
      <c r="C333" s="172" t="s">
        <v>472</v>
      </c>
      <c r="D333" s="172" t="s">
        <v>140</v>
      </c>
      <c r="E333" s="173" t="s">
        <v>473</v>
      </c>
      <c r="F333" s="174" t="s">
        <v>474</v>
      </c>
      <c r="G333" s="175" t="s">
        <v>288</v>
      </c>
      <c r="H333" s="176">
        <v>5</v>
      </c>
      <c r="I333" s="177"/>
      <c r="J333" s="178">
        <f t="shared" si="10"/>
        <v>0</v>
      </c>
      <c r="K333" s="179"/>
      <c r="L333" s="180"/>
      <c r="M333" s="181" t="s">
        <v>1</v>
      </c>
      <c r="N333" s="182" t="s">
        <v>39</v>
      </c>
      <c r="O333" s="59"/>
      <c r="P333" s="151">
        <f t="shared" si="11"/>
        <v>0</v>
      </c>
      <c r="Q333" s="151">
        <v>0.156</v>
      </c>
      <c r="R333" s="151">
        <f t="shared" si="12"/>
        <v>0.78</v>
      </c>
      <c r="S333" s="151">
        <v>0</v>
      </c>
      <c r="T333" s="15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3" t="s">
        <v>144</v>
      </c>
      <c r="AT333" s="153" t="s">
        <v>140</v>
      </c>
      <c r="AU333" s="153" t="s">
        <v>81</v>
      </c>
      <c r="AY333" s="18" t="s">
        <v>116</v>
      </c>
      <c r="BE333" s="154">
        <f t="shared" si="14"/>
        <v>0</v>
      </c>
      <c r="BF333" s="154">
        <f t="shared" si="15"/>
        <v>0</v>
      </c>
      <c r="BG333" s="154">
        <f t="shared" si="16"/>
        <v>0</v>
      </c>
      <c r="BH333" s="154">
        <f t="shared" si="17"/>
        <v>0</v>
      </c>
      <c r="BI333" s="154">
        <f t="shared" si="18"/>
        <v>0</v>
      </c>
      <c r="BJ333" s="18" t="s">
        <v>79</v>
      </c>
      <c r="BK333" s="154">
        <f t="shared" si="19"/>
        <v>0</v>
      </c>
      <c r="BL333" s="18" t="s">
        <v>123</v>
      </c>
      <c r="BM333" s="153" t="s">
        <v>475</v>
      </c>
    </row>
    <row r="334" spans="1:65" s="2" customFormat="1" ht="24.15" customHeight="1">
      <c r="A334" s="33"/>
      <c r="B334" s="140"/>
      <c r="C334" s="141" t="s">
        <v>476</v>
      </c>
      <c r="D334" s="141" t="s">
        <v>119</v>
      </c>
      <c r="E334" s="142" t="s">
        <v>477</v>
      </c>
      <c r="F334" s="143" t="s">
        <v>478</v>
      </c>
      <c r="G334" s="144" t="s">
        <v>288</v>
      </c>
      <c r="H334" s="145">
        <v>10</v>
      </c>
      <c r="I334" s="146"/>
      <c r="J334" s="147">
        <f t="shared" si="10"/>
        <v>0</v>
      </c>
      <c r="K334" s="148"/>
      <c r="L334" s="34"/>
      <c r="M334" s="149" t="s">
        <v>1</v>
      </c>
      <c r="N334" s="150" t="s">
        <v>39</v>
      </c>
      <c r="O334" s="59"/>
      <c r="P334" s="151">
        <f t="shared" si="11"/>
        <v>0</v>
      </c>
      <c r="Q334" s="151">
        <v>0.21734</v>
      </c>
      <c r="R334" s="151">
        <f t="shared" si="12"/>
        <v>2.1734</v>
      </c>
      <c r="S334" s="151">
        <v>0</v>
      </c>
      <c r="T334" s="15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3" t="s">
        <v>123</v>
      </c>
      <c r="AT334" s="153" t="s">
        <v>119</v>
      </c>
      <c r="AU334" s="153" t="s">
        <v>81</v>
      </c>
      <c r="AY334" s="18" t="s">
        <v>116</v>
      </c>
      <c r="BE334" s="154">
        <f t="shared" si="14"/>
        <v>0</v>
      </c>
      <c r="BF334" s="154">
        <f t="shared" si="15"/>
        <v>0</v>
      </c>
      <c r="BG334" s="154">
        <f t="shared" si="16"/>
        <v>0</v>
      </c>
      <c r="BH334" s="154">
        <f t="shared" si="17"/>
        <v>0</v>
      </c>
      <c r="BI334" s="154">
        <f t="shared" si="18"/>
        <v>0</v>
      </c>
      <c r="BJ334" s="18" t="s">
        <v>79</v>
      </c>
      <c r="BK334" s="154">
        <f t="shared" si="19"/>
        <v>0</v>
      </c>
      <c r="BL334" s="18" t="s">
        <v>123</v>
      </c>
      <c r="BM334" s="153" t="s">
        <v>479</v>
      </c>
    </row>
    <row r="335" spans="1:65" s="2" customFormat="1" ht="24.15" customHeight="1">
      <c r="A335" s="33"/>
      <c r="B335" s="140"/>
      <c r="C335" s="172" t="s">
        <v>480</v>
      </c>
      <c r="D335" s="172" t="s">
        <v>140</v>
      </c>
      <c r="E335" s="173" t="s">
        <v>481</v>
      </c>
      <c r="F335" s="174" t="s">
        <v>482</v>
      </c>
      <c r="G335" s="175" t="s">
        <v>288</v>
      </c>
      <c r="H335" s="176">
        <v>10</v>
      </c>
      <c r="I335" s="177"/>
      <c r="J335" s="178">
        <f t="shared" si="10"/>
        <v>0</v>
      </c>
      <c r="K335" s="179"/>
      <c r="L335" s="180"/>
      <c r="M335" s="181" t="s">
        <v>1</v>
      </c>
      <c r="N335" s="182" t="s">
        <v>39</v>
      </c>
      <c r="O335" s="59"/>
      <c r="P335" s="151">
        <f t="shared" si="11"/>
        <v>0</v>
      </c>
      <c r="Q335" s="151">
        <v>0.0958</v>
      </c>
      <c r="R335" s="151">
        <f t="shared" si="12"/>
        <v>0.958</v>
      </c>
      <c r="S335" s="151">
        <v>0</v>
      </c>
      <c r="T335" s="15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3" t="s">
        <v>144</v>
      </c>
      <c r="AT335" s="153" t="s">
        <v>140</v>
      </c>
      <c r="AU335" s="153" t="s">
        <v>81</v>
      </c>
      <c r="AY335" s="18" t="s">
        <v>116</v>
      </c>
      <c r="BE335" s="154">
        <f t="shared" si="14"/>
        <v>0</v>
      </c>
      <c r="BF335" s="154">
        <f t="shared" si="15"/>
        <v>0</v>
      </c>
      <c r="BG335" s="154">
        <f t="shared" si="16"/>
        <v>0</v>
      </c>
      <c r="BH335" s="154">
        <f t="shared" si="17"/>
        <v>0</v>
      </c>
      <c r="BI335" s="154">
        <f t="shared" si="18"/>
        <v>0</v>
      </c>
      <c r="BJ335" s="18" t="s">
        <v>79</v>
      </c>
      <c r="BK335" s="154">
        <f t="shared" si="19"/>
        <v>0</v>
      </c>
      <c r="BL335" s="18" t="s">
        <v>123</v>
      </c>
      <c r="BM335" s="153" t="s">
        <v>483</v>
      </c>
    </row>
    <row r="336" spans="1:65" s="2" customFormat="1" ht="21.75" customHeight="1">
      <c r="A336" s="33"/>
      <c r="B336" s="140"/>
      <c r="C336" s="172" t="s">
        <v>484</v>
      </c>
      <c r="D336" s="172" t="s">
        <v>140</v>
      </c>
      <c r="E336" s="173" t="s">
        <v>443</v>
      </c>
      <c r="F336" s="174" t="s">
        <v>485</v>
      </c>
      <c r="G336" s="175" t="s">
        <v>303</v>
      </c>
      <c r="H336" s="176">
        <v>9</v>
      </c>
      <c r="I336" s="177"/>
      <c r="J336" s="178">
        <f t="shared" si="10"/>
        <v>0</v>
      </c>
      <c r="K336" s="179"/>
      <c r="L336" s="180"/>
      <c r="M336" s="181" t="s">
        <v>1</v>
      </c>
      <c r="N336" s="182" t="s">
        <v>39</v>
      </c>
      <c r="O336" s="59"/>
      <c r="P336" s="151">
        <f t="shared" si="11"/>
        <v>0</v>
      </c>
      <c r="Q336" s="151">
        <v>0.5</v>
      </c>
      <c r="R336" s="151">
        <f t="shared" si="12"/>
        <v>4.5</v>
      </c>
      <c r="S336" s="151">
        <v>0</v>
      </c>
      <c r="T336" s="15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3" t="s">
        <v>144</v>
      </c>
      <c r="AT336" s="153" t="s">
        <v>140</v>
      </c>
      <c r="AU336" s="153" t="s">
        <v>81</v>
      </c>
      <c r="AY336" s="18" t="s">
        <v>116</v>
      </c>
      <c r="BE336" s="154">
        <f t="shared" si="14"/>
        <v>0</v>
      </c>
      <c r="BF336" s="154">
        <f t="shared" si="15"/>
        <v>0</v>
      </c>
      <c r="BG336" s="154">
        <f t="shared" si="16"/>
        <v>0</v>
      </c>
      <c r="BH336" s="154">
        <f t="shared" si="17"/>
        <v>0</v>
      </c>
      <c r="BI336" s="154">
        <f t="shared" si="18"/>
        <v>0</v>
      </c>
      <c r="BJ336" s="18" t="s">
        <v>79</v>
      </c>
      <c r="BK336" s="154">
        <f t="shared" si="19"/>
        <v>0</v>
      </c>
      <c r="BL336" s="18" t="s">
        <v>123</v>
      </c>
      <c r="BM336" s="153" t="s">
        <v>486</v>
      </c>
    </row>
    <row r="337" spans="1:65" s="2" customFormat="1" ht="16.5" customHeight="1">
      <c r="A337" s="33"/>
      <c r="B337" s="140"/>
      <c r="C337" s="172" t="s">
        <v>487</v>
      </c>
      <c r="D337" s="172" t="s">
        <v>140</v>
      </c>
      <c r="E337" s="173" t="s">
        <v>488</v>
      </c>
      <c r="F337" s="174" t="s">
        <v>489</v>
      </c>
      <c r="G337" s="175" t="s">
        <v>303</v>
      </c>
      <c r="H337" s="176">
        <v>1</v>
      </c>
      <c r="I337" s="177"/>
      <c r="J337" s="178">
        <f t="shared" si="10"/>
        <v>0</v>
      </c>
      <c r="K337" s="179"/>
      <c r="L337" s="180"/>
      <c r="M337" s="181" t="s">
        <v>1</v>
      </c>
      <c r="N337" s="182" t="s">
        <v>39</v>
      </c>
      <c r="O337" s="59"/>
      <c r="P337" s="151">
        <f t="shared" si="11"/>
        <v>0</v>
      </c>
      <c r="Q337" s="151">
        <v>0.55</v>
      </c>
      <c r="R337" s="151">
        <f t="shared" si="12"/>
        <v>0.55</v>
      </c>
      <c r="S337" s="151">
        <v>0</v>
      </c>
      <c r="T337" s="152">
        <f t="shared" si="13"/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3" t="s">
        <v>144</v>
      </c>
      <c r="AT337" s="153" t="s">
        <v>140</v>
      </c>
      <c r="AU337" s="153" t="s">
        <v>81</v>
      </c>
      <c r="AY337" s="18" t="s">
        <v>116</v>
      </c>
      <c r="BE337" s="154">
        <f t="shared" si="14"/>
        <v>0</v>
      </c>
      <c r="BF337" s="154">
        <f t="shared" si="15"/>
        <v>0</v>
      </c>
      <c r="BG337" s="154">
        <f t="shared" si="16"/>
        <v>0</v>
      </c>
      <c r="BH337" s="154">
        <f t="shared" si="17"/>
        <v>0</v>
      </c>
      <c r="BI337" s="154">
        <f t="shared" si="18"/>
        <v>0</v>
      </c>
      <c r="BJ337" s="18" t="s">
        <v>79</v>
      </c>
      <c r="BK337" s="154">
        <f t="shared" si="19"/>
        <v>0</v>
      </c>
      <c r="BL337" s="18" t="s">
        <v>123</v>
      </c>
      <c r="BM337" s="153" t="s">
        <v>490</v>
      </c>
    </row>
    <row r="338" spans="1:65" s="2" customFormat="1" ht="24.15" customHeight="1">
      <c r="A338" s="33"/>
      <c r="B338" s="140"/>
      <c r="C338" s="141" t="s">
        <v>491</v>
      </c>
      <c r="D338" s="141" t="s">
        <v>119</v>
      </c>
      <c r="E338" s="142" t="s">
        <v>492</v>
      </c>
      <c r="F338" s="143" t="s">
        <v>493</v>
      </c>
      <c r="G338" s="144" t="s">
        <v>288</v>
      </c>
      <c r="H338" s="145">
        <v>4</v>
      </c>
      <c r="I338" s="146"/>
      <c r="J338" s="147">
        <f t="shared" si="10"/>
        <v>0</v>
      </c>
      <c r="K338" s="148"/>
      <c r="L338" s="34"/>
      <c r="M338" s="149" t="s">
        <v>1</v>
      </c>
      <c r="N338" s="150" t="s">
        <v>39</v>
      </c>
      <c r="O338" s="59"/>
      <c r="P338" s="151">
        <f t="shared" si="11"/>
        <v>0</v>
      </c>
      <c r="Q338" s="151">
        <v>0.4208</v>
      </c>
      <c r="R338" s="151">
        <f t="shared" si="12"/>
        <v>1.6832</v>
      </c>
      <c r="S338" s="151">
        <v>0</v>
      </c>
      <c r="T338" s="152">
        <f t="shared" si="13"/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3" t="s">
        <v>123</v>
      </c>
      <c r="AT338" s="153" t="s">
        <v>119</v>
      </c>
      <c r="AU338" s="153" t="s">
        <v>81</v>
      </c>
      <c r="AY338" s="18" t="s">
        <v>116</v>
      </c>
      <c r="BE338" s="154">
        <f t="shared" si="14"/>
        <v>0</v>
      </c>
      <c r="BF338" s="154">
        <f t="shared" si="15"/>
        <v>0</v>
      </c>
      <c r="BG338" s="154">
        <f t="shared" si="16"/>
        <v>0</v>
      </c>
      <c r="BH338" s="154">
        <f t="shared" si="17"/>
        <v>0</v>
      </c>
      <c r="BI338" s="154">
        <f t="shared" si="18"/>
        <v>0</v>
      </c>
      <c r="BJ338" s="18" t="s">
        <v>79</v>
      </c>
      <c r="BK338" s="154">
        <f t="shared" si="19"/>
        <v>0</v>
      </c>
      <c r="BL338" s="18" t="s">
        <v>123</v>
      </c>
      <c r="BM338" s="153" t="s">
        <v>494</v>
      </c>
    </row>
    <row r="339" spans="1:65" s="2" customFormat="1" ht="37.8" customHeight="1">
      <c r="A339" s="33"/>
      <c r="B339" s="140"/>
      <c r="C339" s="141" t="s">
        <v>495</v>
      </c>
      <c r="D339" s="141" t="s">
        <v>119</v>
      </c>
      <c r="E339" s="142" t="s">
        <v>496</v>
      </c>
      <c r="F339" s="143" t="s">
        <v>497</v>
      </c>
      <c r="G339" s="144" t="s">
        <v>288</v>
      </c>
      <c r="H339" s="145">
        <v>11</v>
      </c>
      <c r="I339" s="146"/>
      <c r="J339" s="147">
        <f t="shared" si="10"/>
        <v>0</v>
      </c>
      <c r="K339" s="148"/>
      <c r="L339" s="34"/>
      <c r="M339" s="149" t="s">
        <v>1</v>
      </c>
      <c r="N339" s="150" t="s">
        <v>39</v>
      </c>
      <c r="O339" s="59"/>
      <c r="P339" s="151">
        <f t="shared" si="11"/>
        <v>0</v>
      </c>
      <c r="Q339" s="151">
        <v>0.31108</v>
      </c>
      <c r="R339" s="151">
        <f t="shared" si="12"/>
        <v>3.4218800000000003</v>
      </c>
      <c r="S339" s="151">
        <v>0</v>
      </c>
      <c r="T339" s="152">
        <f t="shared" si="13"/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3" t="s">
        <v>123</v>
      </c>
      <c r="AT339" s="153" t="s">
        <v>119</v>
      </c>
      <c r="AU339" s="153" t="s">
        <v>81</v>
      </c>
      <c r="AY339" s="18" t="s">
        <v>116</v>
      </c>
      <c r="BE339" s="154">
        <f t="shared" si="14"/>
        <v>0</v>
      </c>
      <c r="BF339" s="154">
        <f t="shared" si="15"/>
        <v>0</v>
      </c>
      <c r="BG339" s="154">
        <f t="shared" si="16"/>
        <v>0</v>
      </c>
      <c r="BH339" s="154">
        <f t="shared" si="17"/>
        <v>0</v>
      </c>
      <c r="BI339" s="154">
        <f t="shared" si="18"/>
        <v>0</v>
      </c>
      <c r="BJ339" s="18" t="s">
        <v>79</v>
      </c>
      <c r="BK339" s="154">
        <f t="shared" si="19"/>
        <v>0</v>
      </c>
      <c r="BL339" s="18" t="s">
        <v>123</v>
      </c>
      <c r="BM339" s="153" t="s">
        <v>498</v>
      </c>
    </row>
    <row r="340" spans="2:51" s="15" customFormat="1" ht="10.2">
      <c r="B340" s="183"/>
      <c r="D340" s="156" t="s">
        <v>125</v>
      </c>
      <c r="E340" s="184" t="s">
        <v>1</v>
      </c>
      <c r="F340" s="185" t="s">
        <v>499</v>
      </c>
      <c r="H340" s="184" t="s">
        <v>1</v>
      </c>
      <c r="I340" s="186"/>
      <c r="L340" s="183"/>
      <c r="M340" s="187"/>
      <c r="N340" s="188"/>
      <c r="O340" s="188"/>
      <c r="P340" s="188"/>
      <c r="Q340" s="188"/>
      <c r="R340" s="188"/>
      <c r="S340" s="188"/>
      <c r="T340" s="189"/>
      <c r="AT340" s="184" t="s">
        <v>125</v>
      </c>
      <c r="AU340" s="184" t="s">
        <v>81</v>
      </c>
      <c r="AV340" s="15" t="s">
        <v>79</v>
      </c>
      <c r="AW340" s="15" t="s">
        <v>30</v>
      </c>
      <c r="AX340" s="15" t="s">
        <v>74</v>
      </c>
      <c r="AY340" s="184" t="s">
        <v>116</v>
      </c>
    </row>
    <row r="341" spans="2:51" s="13" customFormat="1" ht="10.2">
      <c r="B341" s="155"/>
      <c r="D341" s="156" t="s">
        <v>125</v>
      </c>
      <c r="E341" s="157" t="s">
        <v>1</v>
      </c>
      <c r="F341" s="158" t="s">
        <v>425</v>
      </c>
      <c r="H341" s="159">
        <v>10</v>
      </c>
      <c r="I341" s="160"/>
      <c r="L341" s="155"/>
      <c r="M341" s="161"/>
      <c r="N341" s="162"/>
      <c r="O341" s="162"/>
      <c r="P341" s="162"/>
      <c r="Q341" s="162"/>
      <c r="R341" s="162"/>
      <c r="S341" s="162"/>
      <c r="T341" s="163"/>
      <c r="AT341" s="157" t="s">
        <v>125</v>
      </c>
      <c r="AU341" s="157" t="s">
        <v>81</v>
      </c>
      <c r="AV341" s="13" t="s">
        <v>81</v>
      </c>
      <c r="AW341" s="13" t="s">
        <v>30</v>
      </c>
      <c r="AX341" s="13" t="s">
        <v>74</v>
      </c>
      <c r="AY341" s="157" t="s">
        <v>116</v>
      </c>
    </row>
    <row r="342" spans="2:51" s="15" customFormat="1" ht="10.2">
      <c r="B342" s="183"/>
      <c r="D342" s="156" t="s">
        <v>125</v>
      </c>
      <c r="E342" s="184" t="s">
        <v>1</v>
      </c>
      <c r="F342" s="185" t="s">
        <v>500</v>
      </c>
      <c r="H342" s="184" t="s">
        <v>1</v>
      </c>
      <c r="I342" s="186"/>
      <c r="L342" s="183"/>
      <c r="M342" s="187"/>
      <c r="N342" s="188"/>
      <c r="O342" s="188"/>
      <c r="P342" s="188"/>
      <c r="Q342" s="188"/>
      <c r="R342" s="188"/>
      <c r="S342" s="188"/>
      <c r="T342" s="189"/>
      <c r="AT342" s="184" t="s">
        <v>125</v>
      </c>
      <c r="AU342" s="184" t="s">
        <v>81</v>
      </c>
      <c r="AV342" s="15" t="s">
        <v>79</v>
      </c>
      <c r="AW342" s="15" t="s">
        <v>30</v>
      </c>
      <c r="AX342" s="15" t="s">
        <v>74</v>
      </c>
      <c r="AY342" s="184" t="s">
        <v>116</v>
      </c>
    </row>
    <row r="343" spans="2:51" s="13" customFormat="1" ht="10.2">
      <c r="B343" s="155"/>
      <c r="D343" s="156" t="s">
        <v>125</v>
      </c>
      <c r="E343" s="157" t="s">
        <v>1</v>
      </c>
      <c r="F343" s="158" t="s">
        <v>79</v>
      </c>
      <c r="H343" s="159">
        <v>1</v>
      </c>
      <c r="I343" s="160"/>
      <c r="L343" s="155"/>
      <c r="M343" s="161"/>
      <c r="N343" s="162"/>
      <c r="O343" s="162"/>
      <c r="P343" s="162"/>
      <c r="Q343" s="162"/>
      <c r="R343" s="162"/>
      <c r="S343" s="162"/>
      <c r="T343" s="163"/>
      <c r="AT343" s="157" t="s">
        <v>125</v>
      </c>
      <c r="AU343" s="157" t="s">
        <v>81</v>
      </c>
      <c r="AV343" s="13" t="s">
        <v>81</v>
      </c>
      <c r="AW343" s="13" t="s">
        <v>30</v>
      </c>
      <c r="AX343" s="13" t="s">
        <v>74</v>
      </c>
      <c r="AY343" s="157" t="s">
        <v>116</v>
      </c>
    </row>
    <row r="344" spans="2:51" s="14" customFormat="1" ht="10.2">
      <c r="B344" s="164"/>
      <c r="D344" s="156" t="s">
        <v>125</v>
      </c>
      <c r="E344" s="165" t="s">
        <v>1</v>
      </c>
      <c r="F344" s="166" t="s">
        <v>127</v>
      </c>
      <c r="H344" s="167">
        <v>11</v>
      </c>
      <c r="I344" s="168"/>
      <c r="L344" s="164"/>
      <c r="M344" s="169"/>
      <c r="N344" s="170"/>
      <c r="O344" s="170"/>
      <c r="P344" s="170"/>
      <c r="Q344" s="170"/>
      <c r="R344" s="170"/>
      <c r="S344" s="170"/>
      <c r="T344" s="171"/>
      <c r="AT344" s="165" t="s">
        <v>125</v>
      </c>
      <c r="AU344" s="165" t="s">
        <v>81</v>
      </c>
      <c r="AV344" s="14" t="s">
        <v>123</v>
      </c>
      <c r="AW344" s="14" t="s">
        <v>30</v>
      </c>
      <c r="AX344" s="14" t="s">
        <v>79</v>
      </c>
      <c r="AY344" s="165" t="s">
        <v>116</v>
      </c>
    </row>
    <row r="345" spans="2:63" s="12" customFormat="1" ht="22.8" customHeight="1">
      <c r="B345" s="127"/>
      <c r="D345" s="128" t="s">
        <v>73</v>
      </c>
      <c r="E345" s="138" t="s">
        <v>162</v>
      </c>
      <c r="F345" s="138" t="s">
        <v>501</v>
      </c>
      <c r="I345" s="130"/>
      <c r="J345" s="139">
        <f>BK345</f>
        <v>0</v>
      </c>
      <c r="L345" s="127"/>
      <c r="M345" s="132"/>
      <c r="N345" s="133"/>
      <c r="O345" s="133"/>
      <c r="P345" s="134">
        <f>SUM(P346:P515)</f>
        <v>0</v>
      </c>
      <c r="Q345" s="133"/>
      <c r="R345" s="134">
        <f>SUM(R346:R515)</f>
        <v>121.16407</v>
      </c>
      <c r="S345" s="133"/>
      <c r="T345" s="135">
        <f>SUM(T346:T515)</f>
        <v>0.6100000000000001</v>
      </c>
      <c r="AR345" s="128" t="s">
        <v>79</v>
      </c>
      <c r="AT345" s="136" t="s">
        <v>73</v>
      </c>
      <c r="AU345" s="136" t="s">
        <v>79</v>
      </c>
      <c r="AY345" s="128" t="s">
        <v>116</v>
      </c>
      <c r="BK345" s="137">
        <f>SUM(BK346:BK515)</f>
        <v>0</v>
      </c>
    </row>
    <row r="346" spans="1:65" s="2" customFormat="1" ht="24.15" customHeight="1">
      <c r="A346" s="33"/>
      <c r="B346" s="140"/>
      <c r="C346" s="141" t="s">
        <v>502</v>
      </c>
      <c r="D346" s="141" t="s">
        <v>119</v>
      </c>
      <c r="E346" s="142" t="s">
        <v>503</v>
      </c>
      <c r="F346" s="143" t="s">
        <v>504</v>
      </c>
      <c r="G346" s="144" t="s">
        <v>288</v>
      </c>
      <c r="H346" s="145">
        <v>4</v>
      </c>
      <c r="I346" s="146"/>
      <c r="J346" s="147">
        <f>ROUND(I346*H346,2)</f>
        <v>0</v>
      </c>
      <c r="K346" s="148"/>
      <c r="L346" s="34"/>
      <c r="M346" s="149" t="s">
        <v>1</v>
      </c>
      <c r="N346" s="150" t="s">
        <v>39</v>
      </c>
      <c r="O346" s="59"/>
      <c r="P346" s="151">
        <f>O346*H346</f>
        <v>0</v>
      </c>
      <c r="Q346" s="151">
        <v>3E-05</v>
      </c>
      <c r="R346" s="151">
        <f>Q346*H346</f>
        <v>0.00012</v>
      </c>
      <c r="S346" s="151">
        <v>0</v>
      </c>
      <c r="T346" s="15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3" t="s">
        <v>123</v>
      </c>
      <c r="AT346" s="153" t="s">
        <v>119</v>
      </c>
      <c r="AU346" s="153" t="s">
        <v>81</v>
      </c>
      <c r="AY346" s="18" t="s">
        <v>116</v>
      </c>
      <c r="BE346" s="154">
        <f>IF(N346="základní",J346,0)</f>
        <v>0</v>
      </c>
      <c r="BF346" s="154">
        <f>IF(N346="snížená",J346,0)</f>
        <v>0</v>
      </c>
      <c r="BG346" s="154">
        <f>IF(N346="zákl. přenesená",J346,0)</f>
        <v>0</v>
      </c>
      <c r="BH346" s="154">
        <f>IF(N346="sníž. přenesená",J346,0)</f>
        <v>0</v>
      </c>
      <c r="BI346" s="154">
        <f>IF(N346="nulová",J346,0)</f>
        <v>0</v>
      </c>
      <c r="BJ346" s="18" t="s">
        <v>79</v>
      </c>
      <c r="BK346" s="154">
        <f>ROUND(I346*H346,2)</f>
        <v>0</v>
      </c>
      <c r="BL346" s="18" t="s">
        <v>123</v>
      </c>
      <c r="BM346" s="153" t="s">
        <v>505</v>
      </c>
    </row>
    <row r="347" spans="1:65" s="2" customFormat="1" ht="16.5" customHeight="1">
      <c r="A347" s="33"/>
      <c r="B347" s="140"/>
      <c r="C347" s="172" t="s">
        <v>506</v>
      </c>
      <c r="D347" s="172" t="s">
        <v>140</v>
      </c>
      <c r="E347" s="173" t="s">
        <v>507</v>
      </c>
      <c r="F347" s="174" t="s">
        <v>508</v>
      </c>
      <c r="G347" s="175" t="s">
        <v>288</v>
      </c>
      <c r="H347" s="176">
        <v>4</v>
      </c>
      <c r="I347" s="177"/>
      <c r="J347" s="178">
        <f>ROUND(I347*H347,2)</f>
        <v>0</v>
      </c>
      <c r="K347" s="179"/>
      <c r="L347" s="180"/>
      <c r="M347" s="181" t="s">
        <v>1</v>
      </c>
      <c r="N347" s="182" t="s">
        <v>39</v>
      </c>
      <c r="O347" s="59"/>
      <c r="P347" s="151">
        <f>O347*H347</f>
        <v>0</v>
      </c>
      <c r="Q347" s="151">
        <v>0.0018</v>
      </c>
      <c r="R347" s="151">
        <f>Q347*H347</f>
        <v>0.0072</v>
      </c>
      <c r="S347" s="151">
        <v>0</v>
      </c>
      <c r="T347" s="15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3" t="s">
        <v>144</v>
      </c>
      <c r="AT347" s="153" t="s">
        <v>140</v>
      </c>
      <c r="AU347" s="153" t="s">
        <v>81</v>
      </c>
      <c r="AY347" s="18" t="s">
        <v>116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8" t="s">
        <v>79</v>
      </c>
      <c r="BK347" s="154">
        <f>ROUND(I347*H347,2)</f>
        <v>0</v>
      </c>
      <c r="BL347" s="18" t="s">
        <v>123</v>
      </c>
      <c r="BM347" s="153" t="s">
        <v>509</v>
      </c>
    </row>
    <row r="348" spans="1:65" s="2" customFormat="1" ht="24.15" customHeight="1">
      <c r="A348" s="33"/>
      <c r="B348" s="140"/>
      <c r="C348" s="141" t="s">
        <v>510</v>
      </c>
      <c r="D348" s="141" t="s">
        <v>119</v>
      </c>
      <c r="E348" s="142" t="s">
        <v>511</v>
      </c>
      <c r="F348" s="143" t="s">
        <v>512</v>
      </c>
      <c r="G348" s="144" t="s">
        <v>288</v>
      </c>
      <c r="H348" s="145">
        <v>44</v>
      </c>
      <c r="I348" s="146"/>
      <c r="J348" s="147">
        <f>ROUND(I348*H348,2)</f>
        <v>0</v>
      </c>
      <c r="K348" s="148"/>
      <c r="L348" s="34"/>
      <c r="M348" s="149" t="s">
        <v>1</v>
      </c>
      <c r="N348" s="150" t="s">
        <v>39</v>
      </c>
      <c r="O348" s="59"/>
      <c r="P348" s="151">
        <f>O348*H348</f>
        <v>0</v>
      </c>
      <c r="Q348" s="151">
        <v>0.0007</v>
      </c>
      <c r="R348" s="151">
        <f>Q348*H348</f>
        <v>0.0308</v>
      </c>
      <c r="S348" s="151">
        <v>0</v>
      </c>
      <c r="T348" s="15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3" t="s">
        <v>123</v>
      </c>
      <c r="AT348" s="153" t="s">
        <v>119</v>
      </c>
      <c r="AU348" s="153" t="s">
        <v>81</v>
      </c>
      <c r="AY348" s="18" t="s">
        <v>116</v>
      </c>
      <c r="BE348" s="154">
        <f>IF(N348="základní",J348,0)</f>
        <v>0</v>
      </c>
      <c r="BF348" s="154">
        <f>IF(N348="snížená",J348,0)</f>
        <v>0</v>
      </c>
      <c r="BG348" s="154">
        <f>IF(N348="zákl. přenesená",J348,0)</f>
        <v>0</v>
      </c>
      <c r="BH348" s="154">
        <f>IF(N348="sníž. přenesená",J348,0)</f>
        <v>0</v>
      </c>
      <c r="BI348" s="154">
        <f>IF(N348="nulová",J348,0)</f>
        <v>0</v>
      </c>
      <c r="BJ348" s="18" t="s">
        <v>79</v>
      </c>
      <c r="BK348" s="154">
        <f>ROUND(I348*H348,2)</f>
        <v>0</v>
      </c>
      <c r="BL348" s="18" t="s">
        <v>123</v>
      </c>
      <c r="BM348" s="153" t="s">
        <v>513</v>
      </c>
    </row>
    <row r="349" spans="2:51" s="15" customFormat="1" ht="10.2">
      <c r="B349" s="183"/>
      <c r="D349" s="156" t="s">
        <v>125</v>
      </c>
      <c r="E349" s="184" t="s">
        <v>1</v>
      </c>
      <c r="F349" s="185" t="s">
        <v>514</v>
      </c>
      <c r="H349" s="184" t="s">
        <v>1</v>
      </c>
      <c r="I349" s="186"/>
      <c r="L349" s="183"/>
      <c r="M349" s="187"/>
      <c r="N349" s="188"/>
      <c r="O349" s="188"/>
      <c r="P349" s="188"/>
      <c r="Q349" s="188"/>
      <c r="R349" s="188"/>
      <c r="S349" s="188"/>
      <c r="T349" s="189"/>
      <c r="AT349" s="184" t="s">
        <v>125</v>
      </c>
      <c r="AU349" s="184" t="s">
        <v>81</v>
      </c>
      <c r="AV349" s="15" t="s">
        <v>79</v>
      </c>
      <c r="AW349" s="15" t="s">
        <v>30</v>
      </c>
      <c r="AX349" s="15" t="s">
        <v>74</v>
      </c>
      <c r="AY349" s="184" t="s">
        <v>116</v>
      </c>
    </row>
    <row r="350" spans="2:51" s="13" customFormat="1" ht="10.2">
      <c r="B350" s="155"/>
      <c r="D350" s="156" t="s">
        <v>125</v>
      </c>
      <c r="E350" s="157" t="s">
        <v>1</v>
      </c>
      <c r="F350" s="158" t="s">
        <v>515</v>
      </c>
      <c r="H350" s="159">
        <v>5</v>
      </c>
      <c r="I350" s="160"/>
      <c r="L350" s="155"/>
      <c r="M350" s="161"/>
      <c r="N350" s="162"/>
      <c r="O350" s="162"/>
      <c r="P350" s="162"/>
      <c r="Q350" s="162"/>
      <c r="R350" s="162"/>
      <c r="S350" s="162"/>
      <c r="T350" s="163"/>
      <c r="AT350" s="157" t="s">
        <v>125</v>
      </c>
      <c r="AU350" s="157" t="s">
        <v>81</v>
      </c>
      <c r="AV350" s="13" t="s">
        <v>81</v>
      </c>
      <c r="AW350" s="13" t="s">
        <v>30</v>
      </c>
      <c r="AX350" s="13" t="s">
        <v>74</v>
      </c>
      <c r="AY350" s="157" t="s">
        <v>116</v>
      </c>
    </row>
    <row r="351" spans="2:51" s="15" customFormat="1" ht="10.2">
      <c r="B351" s="183"/>
      <c r="D351" s="156" t="s">
        <v>125</v>
      </c>
      <c r="E351" s="184" t="s">
        <v>1</v>
      </c>
      <c r="F351" s="185" t="s">
        <v>516</v>
      </c>
      <c r="H351" s="184" t="s">
        <v>1</v>
      </c>
      <c r="I351" s="186"/>
      <c r="L351" s="183"/>
      <c r="M351" s="187"/>
      <c r="N351" s="188"/>
      <c r="O351" s="188"/>
      <c r="P351" s="188"/>
      <c r="Q351" s="188"/>
      <c r="R351" s="188"/>
      <c r="S351" s="188"/>
      <c r="T351" s="189"/>
      <c r="AT351" s="184" t="s">
        <v>125</v>
      </c>
      <c r="AU351" s="184" t="s">
        <v>81</v>
      </c>
      <c r="AV351" s="15" t="s">
        <v>79</v>
      </c>
      <c r="AW351" s="15" t="s">
        <v>30</v>
      </c>
      <c r="AX351" s="15" t="s">
        <v>74</v>
      </c>
      <c r="AY351" s="184" t="s">
        <v>116</v>
      </c>
    </row>
    <row r="352" spans="2:51" s="13" customFormat="1" ht="10.2">
      <c r="B352" s="155"/>
      <c r="D352" s="156" t="s">
        <v>125</v>
      </c>
      <c r="E352" s="157" t="s">
        <v>1</v>
      </c>
      <c r="F352" s="158" t="s">
        <v>139</v>
      </c>
      <c r="H352" s="159">
        <v>5</v>
      </c>
      <c r="I352" s="160"/>
      <c r="L352" s="155"/>
      <c r="M352" s="161"/>
      <c r="N352" s="162"/>
      <c r="O352" s="162"/>
      <c r="P352" s="162"/>
      <c r="Q352" s="162"/>
      <c r="R352" s="162"/>
      <c r="S352" s="162"/>
      <c r="T352" s="163"/>
      <c r="AT352" s="157" t="s">
        <v>125</v>
      </c>
      <c r="AU352" s="157" t="s">
        <v>81</v>
      </c>
      <c r="AV352" s="13" t="s">
        <v>81</v>
      </c>
      <c r="AW352" s="13" t="s">
        <v>30</v>
      </c>
      <c r="AX352" s="13" t="s">
        <v>74</v>
      </c>
      <c r="AY352" s="157" t="s">
        <v>116</v>
      </c>
    </row>
    <row r="353" spans="2:51" s="15" customFormat="1" ht="10.2">
      <c r="B353" s="183"/>
      <c r="D353" s="156" t="s">
        <v>125</v>
      </c>
      <c r="E353" s="184" t="s">
        <v>1</v>
      </c>
      <c r="F353" s="185" t="s">
        <v>517</v>
      </c>
      <c r="H353" s="184" t="s">
        <v>1</v>
      </c>
      <c r="I353" s="186"/>
      <c r="L353" s="183"/>
      <c r="M353" s="187"/>
      <c r="N353" s="188"/>
      <c r="O353" s="188"/>
      <c r="P353" s="188"/>
      <c r="Q353" s="188"/>
      <c r="R353" s="188"/>
      <c r="S353" s="188"/>
      <c r="T353" s="189"/>
      <c r="AT353" s="184" t="s">
        <v>125</v>
      </c>
      <c r="AU353" s="184" t="s">
        <v>81</v>
      </c>
      <c r="AV353" s="15" t="s">
        <v>79</v>
      </c>
      <c r="AW353" s="15" t="s">
        <v>30</v>
      </c>
      <c r="AX353" s="15" t="s">
        <v>74</v>
      </c>
      <c r="AY353" s="184" t="s">
        <v>116</v>
      </c>
    </row>
    <row r="354" spans="2:51" s="13" customFormat="1" ht="10.2">
      <c r="B354" s="155"/>
      <c r="D354" s="156" t="s">
        <v>125</v>
      </c>
      <c r="E354" s="157" t="s">
        <v>1</v>
      </c>
      <c r="F354" s="158" t="s">
        <v>79</v>
      </c>
      <c r="H354" s="159">
        <v>1</v>
      </c>
      <c r="I354" s="160"/>
      <c r="L354" s="155"/>
      <c r="M354" s="161"/>
      <c r="N354" s="162"/>
      <c r="O354" s="162"/>
      <c r="P354" s="162"/>
      <c r="Q354" s="162"/>
      <c r="R354" s="162"/>
      <c r="S354" s="162"/>
      <c r="T354" s="163"/>
      <c r="AT354" s="157" t="s">
        <v>125</v>
      </c>
      <c r="AU354" s="157" t="s">
        <v>81</v>
      </c>
      <c r="AV354" s="13" t="s">
        <v>81</v>
      </c>
      <c r="AW354" s="13" t="s">
        <v>30</v>
      </c>
      <c r="AX354" s="13" t="s">
        <v>74</v>
      </c>
      <c r="AY354" s="157" t="s">
        <v>116</v>
      </c>
    </row>
    <row r="355" spans="2:51" s="15" customFormat="1" ht="10.2">
      <c r="B355" s="183"/>
      <c r="D355" s="156" t="s">
        <v>125</v>
      </c>
      <c r="E355" s="184" t="s">
        <v>1</v>
      </c>
      <c r="F355" s="185" t="s">
        <v>518</v>
      </c>
      <c r="H355" s="184" t="s">
        <v>1</v>
      </c>
      <c r="I355" s="186"/>
      <c r="L355" s="183"/>
      <c r="M355" s="187"/>
      <c r="N355" s="188"/>
      <c r="O355" s="188"/>
      <c r="P355" s="188"/>
      <c r="Q355" s="188"/>
      <c r="R355" s="188"/>
      <c r="S355" s="188"/>
      <c r="T355" s="189"/>
      <c r="AT355" s="184" t="s">
        <v>125</v>
      </c>
      <c r="AU355" s="184" t="s">
        <v>81</v>
      </c>
      <c r="AV355" s="15" t="s">
        <v>79</v>
      </c>
      <c r="AW355" s="15" t="s">
        <v>30</v>
      </c>
      <c r="AX355" s="15" t="s">
        <v>74</v>
      </c>
      <c r="AY355" s="184" t="s">
        <v>116</v>
      </c>
    </row>
    <row r="356" spans="2:51" s="13" customFormat="1" ht="10.2">
      <c r="B356" s="155"/>
      <c r="D356" s="156" t="s">
        <v>125</v>
      </c>
      <c r="E356" s="157" t="s">
        <v>1</v>
      </c>
      <c r="F356" s="158" t="s">
        <v>123</v>
      </c>
      <c r="H356" s="159">
        <v>4</v>
      </c>
      <c r="I356" s="160"/>
      <c r="L356" s="155"/>
      <c r="M356" s="161"/>
      <c r="N356" s="162"/>
      <c r="O356" s="162"/>
      <c r="P356" s="162"/>
      <c r="Q356" s="162"/>
      <c r="R356" s="162"/>
      <c r="S356" s="162"/>
      <c r="T356" s="163"/>
      <c r="AT356" s="157" t="s">
        <v>125</v>
      </c>
      <c r="AU356" s="157" t="s">
        <v>81</v>
      </c>
      <c r="AV356" s="13" t="s">
        <v>81</v>
      </c>
      <c r="AW356" s="13" t="s">
        <v>30</v>
      </c>
      <c r="AX356" s="13" t="s">
        <v>74</v>
      </c>
      <c r="AY356" s="157" t="s">
        <v>116</v>
      </c>
    </row>
    <row r="357" spans="2:51" s="15" customFormat="1" ht="10.2">
      <c r="B357" s="183"/>
      <c r="D357" s="156" t="s">
        <v>125</v>
      </c>
      <c r="E357" s="184" t="s">
        <v>1</v>
      </c>
      <c r="F357" s="185" t="s">
        <v>519</v>
      </c>
      <c r="H357" s="184" t="s">
        <v>1</v>
      </c>
      <c r="I357" s="186"/>
      <c r="L357" s="183"/>
      <c r="M357" s="187"/>
      <c r="N357" s="188"/>
      <c r="O357" s="188"/>
      <c r="P357" s="188"/>
      <c r="Q357" s="188"/>
      <c r="R357" s="188"/>
      <c r="S357" s="188"/>
      <c r="T357" s="189"/>
      <c r="AT357" s="184" t="s">
        <v>125</v>
      </c>
      <c r="AU357" s="184" t="s">
        <v>81</v>
      </c>
      <c r="AV357" s="15" t="s">
        <v>79</v>
      </c>
      <c r="AW357" s="15" t="s">
        <v>30</v>
      </c>
      <c r="AX357" s="15" t="s">
        <v>74</v>
      </c>
      <c r="AY357" s="184" t="s">
        <v>116</v>
      </c>
    </row>
    <row r="358" spans="2:51" s="13" customFormat="1" ht="10.2">
      <c r="B358" s="155"/>
      <c r="D358" s="156" t="s">
        <v>125</v>
      </c>
      <c r="E358" s="157" t="s">
        <v>1</v>
      </c>
      <c r="F358" s="158" t="s">
        <v>123</v>
      </c>
      <c r="H358" s="159">
        <v>4</v>
      </c>
      <c r="I358" s="160"/>
      <c r="L358" s="155"/>
      <c r="M358" s="161"/>
      <c r="N358" s="162"/>
      <c r="O358" s="162"/>
      <c r="P358" s="162"/>
      <c r="Q358" s="162"/>
      <c r="R358" s="162"/>
      <c r="S358" s="162"/>
      <c r="T358" s="163"/>
      <c r="AT358" s="157" t="s">
        <v>125</v>
      </c>
      <c r="AU358" s="157" t="s">
        <v>81</v>
      </c>
      <c r="AV358" s="13" t="s">
        <v>81</v>
      </c>
      <c r="AW358" s="13" t="s">
        <v>30</v>
      </c>
      <c r="AX358" s="13" t="s">
        <v>74</v>
      </c>
      <c r="AY358" s="157" t="s">
        <v>116</v>
      </c>
    </row>
    <row r="359" spans="2:51" s="15" customFormat="1" ht="10.2">
      <c r="B359" s="183"/>
      <c r="D359" s="156" t="s">
        <v>125</v>
      </c>
      <c r="E359" s="184" t="s">
        <v>1</v>
      </c>
      <c r="F359" s="185" t="s">
        <v>520</v>
      </c>
      <c r="H359" s="184" t="s">
        <v>1</v>
      </c>
      <c r="I359" s="186"/>
      <c r="L359" s="183"/>
      <c r="M359" s="187"/>
      <c r="N359" s="188"/>
      <c r="O359" s="188"/>
      <c r="P359" s="188"/>
      <c r="Q359" s="188"/>
      <c r="R359" s="188"/>
      <c r="S359" s="188"/>
      <c r="T359" s="189"/>
      <c r="AT359" s="184" t="s">
        <v>125</v>
      </c>
      <c r="AU359" s="184" t="s">
        <v>81</v>
      </c>
      <c r="AV359" s="15" t="s">
        <v>79</v>
      </c>
      <c r="AW359" s="15" t="s">
        <v>30</v>
      </c>
      <c r="AX359" s="15" t="s">
        <v>74</v>
      </c>
      <c r="AY359" s="184" t="s">
        <v>116</v>
      </c>
    </row>
    <row r="360" spans="2:51" s="13" customFormat="1" ht="10.2">
      <c r="B360" s="155"/>
      <c r="D360" s="156" t="s">
        <v>125</v>
      </c>
      <c r="E360" s="157" t="s">
        <v>1</v>
      </c>
      <c r="F360" s="158" t="s">
        <v>79</v>
      </c>
      <c r="H360" s="159">
        <v>1</v>
      </c>
      <c r="I360" s="160"/>
      <c r="L360" s="155"/>
      <c r="M360" s="161"/>
      <c r="N360" s="162"/>
      <c r="O360" s="162"/>
      <c r="P360" s="162"/>
      <c r="Q360" s="162"/>
      <c r="R360" s="162"/>
      <c r="S360" s="162"/>
      <c r="T360" s="163"/>
      <c r="AT360" s="157" t="s">
        <v>125</v>
      </c>
      <c r="AU360" s="157" t="s">
        <v>81</v>
      </c>
      <c r="AV360" s="13" t="s">
        <v>81</v>
      </c>
      <c r="AW360" s="13" t="s">
        <v>30</v>
      </c>
      <c r="AX360" s="13" t="s">
        <v>74</v>
      </c>
      <c r="AY360" s="157" t="s">
        <v>116</v>
      </c>
    </row>
    <row r="361" spans="2:51" s="15" customFormat="1" ht="10.2">
      <c r="B361" s="183"/>
      <c r="D361" s="156" t="s">
        <v>125</v>
      </c>
      <c r="E361" s="184" t="s">
        <v>1</v>
      </c>
      <c r="F361" s="185" t="s">
        <v>521</v>
      </c>
      <c r="H361" s="184" t="s">
        <v>1</v>
      </c>
      <c r="I361" s="186"/>
      <c r="L361" s="183"/>
      <c r="M361" s="187"/>
      <c r="N361" s="188"/>
      <c r="O361" s="188"/>
      <c r="P361" s="188"/>
      <c r="Q361" s="188"/>
      <c r="R361" s="188"/>
      <c r="S361" s="188"/>
      <c r="T361" s="189"/>
      <c r="AT361" s="184" t="s">
        <v>125</v>
      </c>
      <c r="AU361" s="184" t="s">
        <v>81</v>
      </c>
      <c r="AV361" s="15" t="s">
        <v>79</v>
      </c>
      <c r="AW361" s="15" t="s">
        <v>30</v>
      </c>
      <c r="AX361" s="15" t="s">
        <v>74</v>
      </c>
      <c r="AY361" s="184" t="s">
        <v>116</v>
      </c>
    </row>
    <row r="362" spans="2:51" s="13" customFormat="1" ht="10.2">
      <c r="B362" s="155"/>
      <c r="D362" s="156" t="s">
        <v>125</v>
      </c>
      <c r="E362" s="157" t="s">
        <v>1</v>
      </c>
      <c r="F362" s="158" t="s">
        <v>522</v>
      </c>
      <c r="H362" s="159">
        <v>3</v>
      </c>
      <c r="I362" s="160"/>
      <c r="L362" s="155"/>
      <c r="M362" s="161"/>
      <c r="N362" s="162"/>
      <c r="O362" s="162"/>
      <c r="P362" s="162"/>
      <c r="Q362" s="162"/>
      <c r="R362" s="162"/>
      <c r="S362" s="162"/>
      <c r="T362" s="163"/>
      <c r="AT362" s="157" t="s">
        <v>125</v>
      </c>
      <c r="AU362" s="157" t="s">
        <v>81</v>
      </c>
      <c r="AV362" s="13" t="s">
        <v>81</v>
      </c>
      <c r="AW362" s="13" t="s">
        <v>30</v>
      </c>
      <c r="AX362" s="13" t="s">
        <v>74</v>
      </c>
      <c r="AY362" s="157" t="s">
        <v>116</v>
      </c>
    </row>
    <row r="363" spans="2:51" s="15" customFormat="1" ht="10.2">
      <c r="B363" s="183"/>
      <c r="D363" s="156" t="s">
        <v>125</v>
      </c>
      <c r="E363" s="184" t="s">
        <v>1</v>
      </c>
      <c r="F363" s="185" t="s">
        <v>523</v>
      </c>
      <c r="H363" s="184" t="s">
        <v>1</v>
      </c>
      <c r="I363" s="186"/>
      <c r="L363" s="183"/>
      <c r="M363" s="187"/>
      <c r="N363" s="188"/>
      <c r="O363" s="188"/>
      <c r="P363" s="188"/>
      <c r="Q363" s="188"/>
      <c r="R363" s="188"/>
      <c r="S363" s="188"/>
      <c r="T363" s="189"/>
      <c r="AT363" s="184" t="s">
        <v>125</v>
      </c>
      <c r="AU363" s="184" t="s">
        <v>81</v>
      </c>
      <c r="AV363" s="15" t="s">
        <v>79</v>
      </c>
      <c r="AW363" s="15" t="s">
        <v>30</v>
      </c>
      <c r="AX363" s="15" t="s">
        <v>74</v>
      </c>
      <c r="AY363" s="184" t="s">
        <v>116</v>
      </c>
    </row>
    <row r="364" spans="2:51" s="13" customFormat="1" ht="10.2">
      <c r="B364" s="155"/>
      <c r="D364" s="156" t="s">
        <v>125</v>
      </c>
      <c r="E364" s="157" t="s">
        <v>1</v>
      </c>
      <c r="F364" s="158" t="s">
        <v>524</v>
      </c>
      <c r="H364" s="159">
        <v>4</v>
      </c>
      <c r="I364" s="160"/>
      <c r="L364" s="155"/>
      <c r="M364" s="161"/>
      <c r="N364" s="162"/>
      <c r="O364" s="162"/>
      <c r="P364" s="162"/>
      <c r="Q364" s="162"/>
      <c r="R364" s="162"/>
      <c r="S364" s="162"/>
      <c r="T364" s="163"/>
      <c r="AT364" s="157" t="s">
        <v>125</v>
      </c>
      <c r="AU364" s="157" t="s">
        <v>81</v>
      </c>
      <c r="AV364" s="13" t="s">
        <v>81</v>
      </c>
      <c r="AW364" s="13" t="s">
        <v>30</v>
      </c>
      <c r="AX364" s="13" t="s">
        <v>74</v>
      </c>
      <c r="AY364" s="157" t="s">
        <v>116</v>
      </c>
    </row>
    <row r="365" spans="2:51" s="15" customFormat="1" ht="10.2">
      <c r="B365" s="183"/>
      <c r="D365" s="156" t="s">
        <v>125</v>
      </c>
      <c r="E365" s="184" t="s">
        <v>1</v>
      </c>
      <c r="F365" s="185" t="s">
        <v>525</v>
      </c>
      <c r="H365" s="184" t="s">
        <v>1</v>
      </c>
      <c r="I365" s="186"/>
      <c r="L365" s="183"/>
      <c r="M365" s="187"/>
      <c r="N365" s="188"/>
      <c r="O365" s="188"/>
      <c r="P365" s="188"/>
      <c r="Q365" s="188"/>
      <c r="R365" s="188"/>
      <c r="S365" s="188"/>
      <c r="T365" s="189"/>
      <c r="AT365" s="184" t="s">
        <v>125</v>
      </c>
      <c r="AU365" s="184" t="s">
        <v>81</v>
      </c>
      <c r="AV365" s="15" t="s">
        <v>79</v>
      </c>
      <c r="AW365" s="15" t="s">
        <v>30</v>
      </c>
      <c r="AX365" s="15" t="s">
        <v>74</v>
      </c>
      <c r="AY365" s="184" t="s">
        <v>116</v>
      </c>
    </row>
    <row r="366" spans="2:51" s="13" customFormat="1" ht="10.2">
      <c r="B366" s="155"/>
      <c r="D366" s="156" t="s">
        <v>125</v>
      </c>
      <c r="E366" s="157" t="s">
        <v>1</v>
      </c>
      <c r="F366" s="158" t="s">
        <v>524</v>
      </c>
      <c r="H366" s="159">
        <v>4</v>
      </c>
      <c r="I366" s="160"/>
      <c r="L366" s="155"/>
      <c r="M366" s="161"/>
      <c r="N366" s="162"/>
      <c r="O366" s="162"/>
      <c r="P366" s="162"/>
      <c r="Q366" s="162"/>
      <c r="R366" s="162"/>
      <c r="S366" s="162"/>
      <c r="T366" s="163"/>
      <c r="AT366" s="157" t="s">
        <v>125</v>
      </c>
      <c r="AU366" s="157" t="s">
        <v>81</v>
      </c>
      <c r="AV366" s="13" t="s">
        <v>81</v>
      </c>
      <c r="AW366" s="13" t="s">
        <v>30</v>
      </c>
      <c r="AX366" s="13" t="s">
        <v>74</v>
      </c>
      <c r="AY366" s="157" t="s">
        <v>116</v>
      </c>
    </row>
    <row r="367" spans="2:51" s="15" customFormat="1" ht="10.2">
      <c r="B367" s="183"/>
      <c r="D367" s="156" t="s">
        <v>125</v>
      </c>
      <c r="E367" s="184" t="s">
        <v>1</v>
      </c>
      <c r="F367" s="185" t="s">
        <v>526</v>
      </c>
      <c r="H367" s="184" t="s">
        <v>1</v>
      </c>
      <c r="I367" s="186"/>
      <c r="L367" s="183"/>
      <c r="M367" s="187"/>
      <c r="N367" s="188"/>
      <c r="O367" s="188"/>
      <c r="P367" s="188"/>
      <c r="Q367" s="188"/>
      <c r="R367" s="188"/>
      <c r="S367" s="188"/>
      <c r="T367" s="189"/>
      <c r="AT367" s="184" t="s">
        <v>125</v>
      </c>
      <c r="AU367" s="184" t="s">
        <v>81</v>
      </c>
      <c r="AV367" s="15" t="s">
        <v>79</v>
      </c>
      <c r="AW367" s="15" t="s">
        <v>30</v>
      </c>
      <c r="AX367" s="15" t="s">
        <v>74</v>
      </c>
      <c r="AY367" s="184" t="s">
        <v>116</v>
      </c>
    </row>
    <row r="368" spans="2:51" s="13" customFormat="1" ht="10.2">
      <c r="B368" s="155"/>
      <c r="D368" s="156" t="s">
        <v>125</v>
      </c>
      <c r="E368" s="157" t="s">
        <v>1</v>
      </c>
      <c r="F368" s="158" t="s">
        <v>79</v>
      </c>
      <c r="H368" s="159">
        <v>1</v>
      </c>
      <c r="I368" s="160"/>
      <c r="L368" s="155"/>
      <c r="M368" s="161"/>
      <c r="N368" s="162"/>
      <c r="O368" s="162"/>
      <c r="P368" s="162"/>
      <c r="Q368" s="162"/>
      <c r="R368" s="162"/>
      <c r="S368" s="162"/>
      <c r="T368" s="163"/>
      <c r="AT368" s="157" t="s">
        <v>125</v>
      </c>
      <c r="AU368" s="157" t="s">
        <v>81</v>
      </c>
      <c r="AV368" s="13" t="s">
        <v>81</v>
      </c>
      <c r="AW368" s="13" t="s">
        <v>30</v>
      </c>
      <c r="AX368" s="13" t="s">
        <v>74</v>
      </c>
      <c r="AY368" s="157" t="s">
        <v>116</v>
      </c>
    </row>
    <row r="369" spans="2:51" s="15" customFormat="1" ht="10.2">
      <c r="B369" s="183"/>
      <c r="D369" s="156" t="s">
        <v>125</v>
      </c>
      <c r="E369" s="184" t="s">
        <v>1</v>
      </c>
      <c r="F369" s="185" t="s">
        <v>527</v>
      </c>
      <c r="H369" s="184" t="s">
        <v>1</v>
      </c>
      <c r="I369" s="186"/>
      <c r="L369" s="183"/>
      <c r="M369" s="187"/>
      <c r="N369" s="188"/>
      <c r="O369" s="188"/>
      <c r="P369" s="188"/>
      <c r="Q369" s="188"/>
      <c r="R369" s="188"/>
      <c r="S369" s="188"/>
      <c r="T369" s="189"/>
      <c r="AT369" s="184" t="s">
        <v>125</v>
      </c>
      <c r="AU369" s="184" t="s">
        <v>81</v>
      </c>
      <c r="AV369" s="15" t="s">
        <v>79</v>
      </c>
      <c r="AW369" s="15" t="s">
        <v>30</v>
      </c>
      <c r="AX369" s="15" t="s">
        <v>74</v>
      </c>
      <c r="AY369" s="184" t="s">
        <v>116</v>
      </c>
    </row>
    <row r="370" spans="2:51" s="13" customFormat="1" ht="10.2">
      <c r="B370" s="155"/>
      <c r="D370" s="156" t="s">
        <v>125</v>
      </c>
      <c r="E370" s="157" t="s">
        <v>1</v>
      </c>
      <c r="F370" s="158" t="s">
        <v>81</v>
      </c>
      <c r="H370" s="159">
        <v>2</v>
      </c>
      <c r="I370" s="160"/>
      <c r="L370" s="155"/>
      <c r="M370" s="161"/>
      <c r="N370" s="162"/>
      <c r="O370" s="162"/>
      <c r="P370" s="162"/>
      <c r="Q370" s="162"/>
      <c r="R370" s="162"/>
      <c r="S370" s="162"/>
      <c r="T370" s="163"/>
      <c r="AT370" s="157" t="s">
        <v>125</v>
      </c>
      <c r="AU370" s="157" t="s">
        <v>81</v>
      </c>
      <c r="AV370" s="13" t="s">
        <v>81</v>
      </c>
      <c r="AW370" s="13" t="s">
        <v>30</v>
      </c>
      <c r="AX370" s="13" t="s">
        <v>74</v>
      </c>
      <c r="AY370" s="157" t="s">
        <v>116</v>
      </c>
    </row>
    <row r="371" spans="2:51" s="15" customFormat="1" ht="10.2">
      <c r="B371" s="183"/>
      <c r="D371" s="156" t="s">
        <v>125</v>
      </c>
      <c r="E371" s="184" t="s">
        <v>1</v>
      </c>
      <c r="F371" s="185" t="s">
        <v>528</v>
      </c>
      <c r="H371" s="184" t="s">
        <v>1</v>
      </c>
      <c r="I371" s="186"/>
      <c r="L371" s="183"/>
      <c r="M371" s="187"/>
      <c r="N371" s="188"/>
      <c r="O371" s="188"/>
      <c r="P371" s="188"/>
      <c r="Q371" s="188"/>
      <c r="R371" s="188"/>
      <c r="S371" s="188"/>
      <c r="T371" s="189"/>
      <c r="AT371" s="184" t="s">
        <v>125</v>
      </c>
      <c r="AU371" s="184" t="s">
        <v>81</v>
      </c>
      <c r="AV371" s="15" t="s">
        <v>79</v>
      </c>
      <c r="AW371" s="15" t="s">
        <v>30</v>
      </c>
      <c r="AX371" s="15" t="s">
        <v>74</v>
      </c>
      <c r="AY371" s="184" t="s">
        <v>116</v>
      </c>
    </row>
    <row r="372" spans="2:51" s="13" customFormat="1" ht="10.2">
      <c r="B372" s="155"/>
      <c r="D372" s="156" t="s">
        <v>125</v>
      </c>
      <c r="E372" s="157" t="s">
        <v>1</v>
      </c>
      <c r="F372" s="158" t="s">
        <v>81</v>
      </c>
      <c r="H372" s="159">
        <v>2</v>
      </c>
      <c r="I372" s="160"/>
      <c r="L372" s="155"/>
      <c r="M372" s="161"/>
      <c r="N372" s="162"/>
      <c r="O372" s="162"/>
      <c r="P372" s="162"/>
      <c r="Q372" s="162"/>
      <c r="R372" s="162"/>
      <c r="S372" s="162"/>
      <c r="T372" s="163"/>
      <c r="AT372" s="157" t="s">
        <v>125</v>
      </c>
      <c r="AU372" s="157" t="s">
        <v>81</v>
      </c>
      <c r="AV372" s="13" t="s">
        <v>81</v>
      </c>
      <c r="AW372" s="13" t="s">
        <v>30</v>
      </c>
      <c r="AX372" s="13" t="s">
        <v>74</v>
      </c>
      <c r="AY372" s="157" t="s">
        <v>116</v>
      </c>
    </row>
    <row r="373" spans="2:51" s="16" customFormat="1" ht="10.2">
      <c r="B373" s="190"/>
      <c r="D373" s="156" t="s">
        <v>125</v>
      </c>
      <c r="E373" s="191" t="s">
        <v>1</v>
      </c>
      <c r="F373" s="192" t="s">
        <v>529</v>
      </c>
      <c r="H373" s="193">
        <v>36</v>
      </c>
      <c r="I373" s="194"/>
      <c r="L373" s="190"/>
      <c r="M373" s="195"/>
      <c r="N373" s="196"/>
      <c r="O373" s="196"/>
      <c r="P373" s="196"/>
      <c r="Q373" s="196"/>
      <c r="R373" s="196"/>
      <c r="S373" s="196"/>
      <c r="T373" s="197"/>
      <c r="AT373" s="191" t="s">
        <v>125</v>
      </c>
      <c r="AU373" s="191" t="s">
        <v>81</v>
      </c>
      <c r="AV373" s="16" t="s">
        <v>131</v>
      </c>
      <c r="AW373" s="16" t="s">
        <v>30</v>
      </c>
      <c r="AX373" s="16" t="s">
        <v>74</v>
      </c>
      <c r="AY373" s="191" t="s">
        <v>116</v>
      </c>
    </row>
    <row r="374" spans="2:51" s="15" customFormat="1" ht="10.2">
      <c r="B374" s="183"/>
      <c r="D374" s="156" t="s">
        <v>125</v>
      </c>
      <c r="E374" s="184" t="s">
        <v>1</v>
      </c>
      <c r="F374" s="185" t="s">
        <v>530</v>
      </c>
      <c r="H374" s="184" t="s">
        <v>1</v>
      </c>
      <c r="I374" s="186"/>
      <c r="L374" s="183"/>
      <c r="M374" s="187"/>
      <c r="N374" s="188"/>
      <c r="O374" s="188"/>
      <c r="P374" s="188"/>
      <c r="Q374" s="188"/>
      <c r="R374" s="188"/>
      <c r="S374" s="188"/>
      <c r="T374" s="189"/>
      <c r="AT374" s="184" t="s">
        <v>125</v>
      </c>
      <c r="AU374" s="184" t="s">
        <v>81</v>
      </c>
      <c r="AV374" s="15" t="s">
        <v>79</v>
      </c>
      <c r="AW374" s="15" t="s">
        <v>30</v>
      </c>
      <c r="AX374" s="15" t="s">
        <v>74</v>
      </c>
      <c r="AY374" s="184" t="s">
        <v>116</v>
      </c>
    </row>
    <row r="375" spans="2:51" s="13" customFormat="1" ht="10.2">
      <c r="B375" s="155"/>
      <c r="D375" s="156" t="s">
        <v>125</v>
      </c>
      <c r="E375" s="157" t="s">
        <v>1</v>
      </c>
      <c r="F375" s="158" t="s">
        <v>79</v>
      </c>
      <c r="H375" s="159">
        <v>1</v>
      </c>
      <c r="I375" s="160"/>
      <c r="L375" s="155"/>
      <c r="M375" s="161"/>
      <c r="N375" s="162"/>
      <c r="O375" s="162"/>
      <c r="P375" s="162"/>
      <c r="Q375" s="162"/>
      <c r="R375" s="162"/>
      <c r="S375" s="162"/>
      <c r="T375" s="163"/>
      <c r="AT375" s="157" t="s">
        <v>125</v>
      </c>
      <c r="AU375" s="157" t="s">
        <v>81</v>
      </c>
      <c r="AV375" s="13" t="s">
        <v>81</v>
      </c>
      <c r="AW375" s="13" t="s">
        <v>30</v>
      </c>
      <c r="AX375" s="13" t="s">
        <v>74</v>
      </c>
      <c r="AY375" s="157" t="s">
        <v>116</v>
      </c>
    </row>
    <row r="376" spans="2:51" s="15" customFormat="1" ht="10.2">
      <c r="B376" s="183"/>
      <c r="D376" s="156" t="s">
        <v>125</v>
      </c>
      <c r="E376" s="184" t="s">
        <v>1</v>
      </c>
      <c r="F376" s="185" t="s">
        <v>531</v>
      </c>
      <c r="H376" s="184" t="s">
        <v>1</v>
      </c>
      <c r="I376" s="186"/>
      <c r="L376" s="183"/>
      <c r="M376" s="187"/>
      <c r="N376" s="188"/>
      <c r="O376" s="188"/>
      <c r="P376" s="188"/>
      <c r="Q376" s="188"/>
      <c r="R376" s="188"/>
      <c r="S376" s="188"/>
      <c r="T376" s="189"/>
      <c r="AT376" s="184" t="s">
        <v>125</v>
      </c>
      <c r="AU376" s="184" t="s">
        <v>81</v>
      </c>
      <c r="AV376" s="15" t="s">
        <v>79</v>
      </c>
      <c r="AW376" s="15" t="s">
        <v>30</v>
      </c>
      <c r="AX376" s="15" t="s">
        <v>74</v>
      </c>
      <c r="AY376" s="184" t="s">
        <v>116</v>
      </c>
    </row>
    <row r="377" spans="2:51" s="13" customFormat="1" ht="10.2">
      <c r="B377" s="155"/>
      <c r="D377" s="156" t="s">
        <v>125</v>
      </c>
      <c r="E377" s="157" t="s">
        <v>1</v>
      </c>
      <c r="F377" s="158" t="s">
        <v>79</v>
      </c>
      <c r="H377" s="159">
        <v>1</v>
      </c>
      <c r="I377" s="160"/>
      <c r="L377" s="155"/>
      <c r="M377" s="161"/>
      <c r="N377" s="162"/>
      <c r="O377" s="162"/>
      <c r="P377" s="162"/>
      <c r="Q377" s="162"/>
      <c r="R377" s="162"/>
      <c r="S377" s="162"/>
      <c r="T377" s="163"/>
      <c r="AT377" s="157" t="s">
        <v>125</v>
      </c>
      <c r="AU377" s="157" t="s">
        <v>81</v>
      </c>
      <c r="AV377" s="13" t="s">
        <v>81</v>
      </c>
      <c r="AW377" s="13" t="s">
        <v>30</v>
      </c>
      <c r="AX377" s="13" t="s">
        <v>74</v>
      </c>
      <c r="AY377" s="157" t="s">
        <v>116</v>
      </c>
    </row>
    <row r="378" spans="2:51" s="15" customFormat="1" ht="10.2">
      <c r="B378" s="183"/>
      <c r="D378" s="156" t="s">
        <v>125</v>
      </c>
      <c r="E378" s="184" t="s">
        <v>1</v>
      </c>
      <c r="F378" s="185" t="s">
        <v>532</v>
      </c>
      <c r="H378" s="184" t="s">
        <v>1</v>
      </c>
      <c r="I378" s="186"/>
      <c r="L378" s="183"/>
      <c r="M378" s="187"/>
      <c r="N378" s="188"/>
      <c r="O378" s="188"/>
      <c r="P378" s="188"/>
      <c r="Q378" s="188"/>
      <c r="R378" s="188"/>
      <c r="S378" s="188"/>
      <c r="T378" s="189"/>
      <c r="AT378" s="184" t="s">
        <v>125</v>
      </c>
      <c r="AU378" s="184" t="s">
        <v>81</v>
      </c>
      <c r="AV378" s="15" t="s">
        <v>79</v>
      </c>
      <c r="AW378" s="15" t="s">
        <v>30</v>
      </c>
      <c r="AX378" s="15" t="s">
        <v>74</v>
      </c>
      <c r="AY378" s="184" t="s">
        <v>116</v>
      </c>
    </row>
    <row r="379" spans="2:51" s="13" customFormat="1" ht="10.2">
      <c r="B379" s="155"/>
      <c r="D379" s="156" t="s">
        <v>125</v>
      </c>
      <c r="E379" s="157" t="s">
        <v>1</v>
      </c>
      <c r="F379" s="158" t="s">
        <v>79</v>
      </c>
      <c r="H379" s="159">
        <v>1</v>
      </c>
      <c r="I379" s="160"/>
      <c r="L379" s="155"/>
      <c r="M379" s="161"/>
      <c r="N379" s="162"/>
      <c r="O379" s="162"/>
      <c r="P379" s="162"/>
      <c r="Q379" s="162"/>
      <c r="R379" s="162"/>
      <c r="S379" s="162"/>
      <c r="T379" s="163"/>
      <c r="AT379" s="157" t="s">
        <v>125</v>
      </c>
      <c r="AU379" s="157" t="s">
        <v>81</v>
      </c>
      <c r="AV379" s="13" t="s">
        <v>81</v>
      </c>
      <c r="AW379" s="13" t="s">
        <v>30</v>
      </c>
      <c r="AX379" s="13" t="s">
        <v>74</v>
      </c>
      <c r="AY379" s="157" t="s">
        <v>116</v>
      </c>
    </row>
    <row r="380" spans="2:51" s="15" customFormat="1" ht="10.2">
      <c r="B380" s="183"/>
      <c r="D380" s="156" t="s">
        <v>125</v>
      </c>
      <c r="E380" s="184" t="s">
        <v>1</v>
      </c>
      <c r="F380" s="185" t="s">
        <v>533</v>
      </c>
      <c r="H380" s="184" t="s">
        <v>1</v>
      </c>
      <c r="I380" s="186"/>
      <c r="L380" s="183"/>
      <c r="M380" s="187"/>
      <c r="N380" s="188"/>
      <c r="O380" s="188"/>
      <c r="P380" s="188"/>
      <c r="Q380" s="188"/>
      <c r="R380" s="188"/>
      <c r="S380" s="188"/>
      <c r="T380" s="189"/>
      <c r="AT380" s="184" t="s">
        <v>125</v>
      </c>
      <c r="AU380" s="184" t="s">
        <v>81</v>
      </c>
      <c r="AV380" s="15" t="s">
        <v>79</v>
      </c>
      <c r="AW380" s="15" t="s">
        <v>30</v>
      </c>
      <c r="AX380" s="15" t="s">
        <v>74</v>
      </c>
      <c r="AY380" s="184" t="s">
        <v>116</v>
      </c>
    </row>
    <row r="381" spans="2:51" s="13" customFormat="1" ht="10.2">
      <c r="B381" s="155"/>
      <c r="D381" s="156" t="s">
        <v>125</v>
      </c>
      <c r="E381" s="157" t="s">
        <v>1</v>
      </c>
      <c r="F381" s="158" t="s">
        <v>79</v>
      </c>
      <c r="H381" s="159">
        <v>1</v>
      </c>
      <c r="I381" s="160"/>
      <c r="L381" s="155"/>
      <c r="M381" s="161"/>
      <c r="N381" s="162"/>
      <c r="O381" s="162"/>
      <c r="P381" s="162"/>
      <c r="Q381" s="162"/>
      <c r="R381" s="162"/>
      <c r="S381" s="162"/>
      <c r="T381" s="163"/>
      <c r="AT381" s="157" t="s">
        <v>125</v>
      </c>
      <c r="AU381" s="157" t="s">
        <v>81</v>
      </c>
      <c r="AV381" s="13" t="s">
        <v>81</v>
      </c>
      <c r="AW381" s="13" t="s">
        <v>30</v>
      </c>
      <c r="AX381" s="13" t="s">
        <v>74</v>
      </c>
      <c r="AY381" s="157" t="s">
        <v>116</v>
      </c>
    </row>
    <row r="382" spans="2:51" s="15" customFormat="1" ht="10.2">
      <c r="B382" s="183"/>
      <c r="D382" s="156" t="s">
        <v>125</v>
      </c>
      <c r="E382" s="184" t="s">
        <v>1</v>
      </c>
      <c r="F382" s="185" t="s">
        <v>534</v>
      </c>
      <c r="H382" s="184" t="s">
        <v>1</v>
      </c>
      <c r="I382" s="186"/>
      <c r="L382" s="183"/>
      <c r="M382" s="187"/>
      <c r="N382" s="188"/>
      <c r="O382" s="188"/>
      <c r="P382" s="188"/>
      <c r="Q382" s="188"/>
      <c r="R382" s="188"/>
      <c r="S382" s="188"/>
      <c r="T382" s="189"/>
      <c r="AT382" s="184" t="s">
        <v>125</v>
      </c>
      <c r="AU382" s="184" t="s">
        <v>81</v>
      </c>
      <c r="AV382" s="15" t="s">
        <v>79</v>
      </c>
      <c r="AW382" s="15" t="s">
        <v>30</v>
      </c>
      <c r="AX382" s="15" t="s">
        <v>74</v>
      </c>
      <c r="AY382" s="184" t="s">
        <v>116</v>
      </c>
    </row>
    <row r="383" spans="2:51" s="13" customFormat="1" ht="10.2">
      <c r="B383" s="155"/>
      <c r="D383" s="156" t="s">
        <v>125</v>
      </c>
      <c r="E383" s="157" t="s">
        <v>1</v>
      </c>
      <c r="F383" s="158" t="s">
        <v>79</v>
      </c>
      <c r="H383" s="159">
        <v>1</v>
      </c>
      <c r="I383" s="160"/>
      <c r="L383" s="155"/>
      <c r="M383" s="161"/>
      <c r="N383" s="162"/>
      <c r="O383" s="162"/>
      <c r="P383" s="162"/>
      <c r="Q383" s="162"/>
      <c r="R383" s="162"/>
      <c r="S383" s="162"/>
      <c r="T383" s="163"/>
      <c r="AT383" s="157" t="s">
        <v>125</v>
      </c>
      <c r="AU383" s="157" t="s">
        <v>81</v>
      </c>
      <c r="AV383" s="13" t="s">
        <v>81</v>
      </c>
      <c r="AW383" s="13" t="s">
        <v>30</v>
      </c>
      <c r="AX383" s="13" t="s">
        <v>74</v>
      </c>
      <c r="AY383" s="157" t="s">
        <v>116</v>
      </c>
    </row>
    <row r="384" spans="2:51" s="15" customFormat="1" ht="10.2">
      <c r="B384" s="183"/>
      <c r="D384" s="156" t="s">
        <v>125</v>
      </c>
      <c r="E384" s="184" t="s">
        <v>1</v>
      </c>
      <c r="F384" s="185" t="s">
        <v>535</v>
      </c>
      <c r="H384" s="184" t="s">
        <v>1</v>
      </c>
      <c r="I384" s="186"/>
      <c r="L384" s="183"/>
      <c r="M384" s="187"/>
      <c r="N384" s="188"/>
      <c r="O384" s="188"/>
      <c r="P384" s="188"/>
      <c r="Q384" s="188"/>
      <c r="R384" s="188"/>
      <c r="S384" s="188"/>
      <c r="T384" s="189"/>
      <c r="AT384" s="184" t="s">
        <v>125</v>
      </c>
      <c r="AU384" s="184" t="s">
        <v>81</v>
      </c>
      <c r="AV384" s="15" t="s">
        <v>79</v>
      </c>
      <c r="AW384" s="15" t="s">
        <v>30</v>
      </c>
      <c r="AX384" s="15" t="s">
        <v>74</v>
      </c>
      <c r="AY384" s="184" t="s">
        <v>116</v>
      </c>
    </row>
    <row r="385" spans="2:51" s="13" customFormat="1" ht="10.2">
      <c r="B385" s="155"/>
      <c r="D385" s="156" t="s">
        <v>125</v>
      </c>
      <c r="E385" s="157" t="s">
        <v>1</v>
      </c>
      <c r="F385" s="158" t="s">
        <v>79</v>
      </c>
      <c r="H385" s="159">
        <v>1</v>
      </c>
      <c r="I385" s="160"/>
      <c r="L385" s="155"/>
      <c r="M385" s="161"/>
      <c r="N385" s="162"/>
      <c r="O385" s="162"/>
      <c r="P385" s="162"/>
      <c r="Q385" s="162"/>
      <c r="R385" s="162"/>
      <c r="S385" s="162"/>
      <c r="T385" s="163"/>
      <c r="AT385" s="157" t="s">
        <v>125</v>
      </c>
      <c r="AU385" s="157" t="s">
        <v>81</v>
      </c>
      <c r="AV385" s="13" t="s">
        <v>81</v>
      </c>
      <c r="AW385" s="13" t="s">
        <v>30</v>
      </c>
      <c r="AX385" s="13" t="s">
        <v>74</v>
      </c>
      <c r="AY385" s="157" t="s">
        <v>116</v>
      </c>
    </row>
    <row r="386" spans="2:51" s="15" customFormat="1" ht="10.2">
      <c r="B386" s="183"/>
      <c r="D386" s="156" t="s">
        <v>125</v>
      </c>
      <c r="E386" s="184" t="s">
        <v>1</v>
      </c>
      <c r="F386" s="185" t="s">
        <v>536</v>
      </c>
      <c r="H386" s="184" t="s">
        <v>1</v>
      </c>
      <c r="I386" s="186"/>
      <c r="L386" s="183"/>
      <c r="M386" s="187"/>
      <c r="N386" s="188"/>
      <c r="O386" s="188"/>
      <c r="P386" s="188"/>
      <c r="Q386" s="188"/>
      <c r="R386" s="188"/>
      <c r="S386" s="188"/>
      <c r="T386" s="189"/>
      <c r="AT386" s="184" t="s">
        <v>125</v>
      </c>
      <c r="AU386" s="184" t="s">
        <v>81</v>
      </c>
      <c r="AV386" s="15" t="s">
        <v>79</v>
      </c>
      <c r="AW386" s="15" t="s">
        <v>30</v>
      </c>
      <c r="AX386" s="15" t="s">
        <v>74</v>
      </c>
      <c r="AY386" s="184" t="s">
        <v>116</v>
      </c>
    </row>
    <row r="387" spans="2:51" s="13" customFormat="1" ht="10.2">
      <c r="B387" s="155"/>
      <c r="D387" s="156" t="s">
        <v>125</v>
      </c>
      <c r="E387" s="157" t="s">
        <v>1</v>
      </c>
      <c r="F387" s="158" t="s">
        <v>79</v>
      </c>
      <c r="H387" s="159">
        <v>1</v>
      </c>
      <c r="I387" s="160"/>
      <c r="L387" s="155"/>
      <c r="M387" s="161"/>
      <c r="N387" s="162"/>
      <c r="O387" s="162"/>
      <c r="P387" s="162"/>
      <c r="Q387" s="162"/>
      <c r="R387" s="162"/>
      <c r="S387" s="162"/>
      <c r="T387" s="163"/>
      <c r="AT387" s="157" t="s">
        <v>125</v>
      </c>
      <c r="AU387" s="157" t="s">
        <v>81</v>
      </c>
      <c r="AV387" s="13" t="s">
        <v>81</v>
      </c>
      <c r="AW387" s="13" t="s">
        <v>30</v>
      </c>
      <c r="AX387" s="13" t="s">
        <v>74</v>
      </c>
      <c r="AY387" s="157" t="s">
        <v>116</v>
      </c>
    </row>
    <row r="388" spans="2:51" s="15" customFormat="1" ht="10.2">
      <c r="B388" s="183"/>
      <c r="D388" s="156" t="s">
        <v>125</v>
      </c>
      <c r="E388" s="184" t="s">
        <v>1</v>
      </c>
      <c r="F388" s="185" t="s">
        <v>537</v>
      </c>
      <c r="H388" s="184" t="s">
        <v>1</v>
      </c>
      <c r="I388" s="186"/>
      <c r="L388" s="183"/>
      <c r="M388" s="187"/>
      <c r="N388" s="188"/>
      <c r="O388" s="188"/>
      <c r="P388" s="188"/>
      <c r="Q388" s="188"/>
      <c r="R388" s="188"/>
      <c r="S388" s="188"/>
      <c r="T388" s="189"/>
      <c r="AT388" s="184" t="s">
        <v>125</v>
      </c>
      <c r="AU388" s="184" t="s">
        <v>81</v>
      </c>
      <c r="AV388" s="15" t="s">
        <v>79</v>
      </c>
      <c r="AW388" s="15" t="s">
        <v>30</v>
      </c>
      <c r="AX388" s="15" t="s">
        <v>74</v>
      </c>
      <c r="AY388" s="184" t="s">
        <v>116</v>
      </c>
    </row>
    <row r="389" spans="2:51" s="13" customFormat="1" ht="10.2">
      <c r="B389" s="155"/>
      <c r="D389" s="156" t="s">
        <v>125</v>
      </c>
      <c r="E389" s="157" t="s">
        <v>1</v>
      </c>
      <c r="F389" s="158" t="s">
        <v>79</v>
      </c>
      <c r="H389" s="159">
        <v>1</v>
      </c>
      <c r="I389" s="160"/>
      <c r="L389" s="155"/>
      <c r="M389" s="161"/>
      <c r="N389" s="162"/>
      <c r="O389" s="162"/>
      <c r="P389" s="162"/>
      <c r="Q389" s="162"/>
      <c r="R389" s="162"/>
      <c r="S389" s="162"/>
      <c r="T389" s="163"/>
      <c r="AT389" s="157" t="s">
        <v>125</v>
      </c>
      <c r="AU389" s="157" t="s">
        <v>81</v>
      </c>
      <c r="AV389" s="13" t="s">
        <v>81</v>
      </c>
      <c r="AW389" s="13" t="s">
        <v>30</v>
      </c>
      <c r="AX389" s="13" t="s">
        <v>74</v>
      </c>
      <c r="AY389" s="157" t="s">
        <v>116</v>
      </c>
    </row>
    <row r="390" spans="2:51" s="14" customFormat="1" ht="10.2">
      <c r="B390" s="164"/>
      <c r="D390" s="156" t="s">
        <v>125</v>
      </c>
      <c r="E390" s="165" t="s">
        <v>1</v>
      </c>
      <c r="F390" s="166" t="s">
        <v>127</v>
      </c>
      <c r="H390" s="167">
        <v>44</v>
      </c>
      <c r="I390" s="168"/>
      <c r="L390" s="164"/>
      <c r="M390" s="169"/>
      <c r="N390" s="170"/>
      <c r="O390" s="170"/>
      <c r="P390" s="170"/>
      <c r="Q390" s="170"/>
      <c r="R390" s="170"/>
      <c r="S390" s="170"/>
      <c r="T390" s="171"/>
      <c r="AT390" s="165" t="s">
        <v>125</v>
      </c>
      <c r="AU390" s="165" t="s">
        <v>81</v>
      </c>
      <c r="AV390" s="14" t="s">
        <v>123</v>
      </c>
      <c r="AW390" s="14" t="s">
        <v>30</v>
      </c>
      <c r="AX390" s="14" t="s">
        <v>79</v>
      </c>
      <c r="AY390" s="165" t="s">
        <v>116</v>
      </c>
    </row>
    <row r="391" spans="1:65" s="2" customFormat="1" ht="24.15" customHeight="1">
      <c r="A391" s="33"/>
      <c r="B391" s="140"/>
      <c r="C391" s="172" t="s">
        <v>538</v>
      </c>
      <c r="D391" s="172" t="s">
        <v>140</v>
      </c>
      <c r="E391" s="173" t="s">
        <v>539</v>
      </c>
      <c r="F391" s="174" t="s">
        <v>540</v>
      </c>
      <c r="G391" s="175" t="s">
        <v>288</v>
      </c>
      <c r="H391" s="176">
        <v>2</v>
      </c>
      <c r="I391" s="177"/>
      <c r="J391" s="178">
        <f>ROUND(I391*H391,2)</f>
        <v>0</v>
      </c>
      <c r="K391" s="179"/>
      <c r="L391" s="180"/>
      <c r="M391" s="181" t="s">
        <v>1</v>
      </c>
      <c r="N391" s="182" t="s">
        <v>39</v>
      </c>
      <c r="O391" s="59"/>
      <c r="P391" s="151">
        <f>O391*H391</f>
        <v>0</v>
      </c>
      <c r="Q391" s="151">
        <v>0.005</v>
      </c>
      <c r="R391" s="151">
        <f>Q391*H391</f>
        <v>0.01</v>
      </c>
      <c r="S391" s="151">
        <v>0</v>
      </c>
      <c r="T391" s="152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3" t="s">
        <v>144</v>
      </c>
      <c r="AT391" s="153" t="s">
        <v>140</v>
      </c>
      <c r="AU391" s="153" t="s">
        <v>81</v>
      </c>
      <c r="AY391" s="18" t="s">
        <v>116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8" t="s">
        <v>79</v>
      </c>
      <c r="BK391" s="154">
        <f>ROUND(I391*H391,2)</f>
        <v>0</v>
      </c>
      <c r="BL391" s="18" t="s">
        <v>123</v>
      </c>
      <c r="BM391" s="153" t="s">
        <v>541</v>
      </c>
    </row>
    <row r="392" spans="2:51" s="15" customFormat="1" ht="10.2">
      <c r="B392" s="183"/>
      <c r="D392" s="156" t="s">
        <v>125</v>
      </c>
      <c r="E392" s="184" t="s">
        <v>1</v>
      </c>
      <c r="F392" s="185" t="s">
        <v>527</v>
      </c>
      <c r="H392" s="184" t="s">
        <v>1</v>
      </c>
      <c r="I392" s="186"/>
      <c r="L392" s="183"/>
      <c r="M392" s="187"/>
      <c r="N392" s="188"/>
      <c r="O392" s="188"/>
      <c r="P392" s="188"/>
      <c r="Q392" s="188"/>
      <c r="R392" s="188"/>
      <c r="S392" s="188"/>
      <c r="T392" s="189"/>
      <c r="AT392" s="184" t="s">
        <v>125</v>
      </c>
      <c r="AU392" s="184" t="s">
        <v>81</v>
      </c>
      <c r="AV392" s="15" t="s">
        <v>79</v>
      </c>
      <c r="AW392" s="15" t="s">
        <v>30</v>
      </c>
      <c r="AX392" s="15" t="s">
        <v>74</v>
      </c>
      <c r="AY392" s="184" t="s">
        <v>116</v>
      </c>
    </row>
    <row r="393" spans="2:51" s="13" customFormat="1" ht="10.2">
      <c r="B393" s="155"/>
      <c r="D393" s="156" t="s">
        <v>125</v>
      </c>
      <c r="E393" s="157" t="s">
        <v>1</v>
      </c>
      <c r="F393" s="158" t="s">
        <v>81</v>
      </c>
      <c r="H393" s="159">
        <v>2</v>
      </c>
      <c r="I393" s="160"/>
      <c r="L393" s="155"/>
      <c r="M393" s="161"/>
      <c r="N393" s="162"/>
      <c r="O393" s="162"/>
      <c r="P393" s="162"/>
      <c r="Q393" s="162"/>
      <c r="R393" s="162"/>
      <c r="S393" s="162"/>
      <c r="T393" s="163"/>
      <c r="AT393" s="157" t="s">
        <v>125</v>
      </c>
      <c r="AU393" s="157" t="s">
        <v>81</v>
      </c>
      <c r="AV393" s="13" t="s">
        <v>81</v>
      </c>
      <c r="AW393" s="13" t="s">
        <v>30</v>
      </c>
      <c r="AX393" s="13" t="s">
        <v>74</v>
      </c>
      <c r="AY393" s="157" t="s">
        <v>116</v>
      </c>
    </row>
    <row r="394" spans="2:51" s="14" customFormat="1" ht="10.2">
      <c r="B394" s="164"/>
      <c r="D394" s="156" t="s">
        <v>125</v>
      </c>
      <c r="E394" s="165" t="s">
        <v>1</v>
      </c>
      <c r="F394" s="166" t="s">
        <v>127</v>
      </c>
      <c r="H394" s="167">
        <v>2</v>
      </c>
      <c r="I394" s="168"/>
      <c r="L394" s="164"/>
      <c r="M394" s="169"/>
      <c r="N394" s="170"/>
      <c r="O394" s="170"/>
      <c r="P394" s="170"/>
      <c r="Q394" s="170"/>
      <c r="R394" s="170"/>
      <c r="S394" s="170"/>
      <c r="T394" s="171"/>
      <c r="AT394" s="165" t="s">
        <v>125</v>
      </c>
      <c r="AU394" s="165" t="s">
        <v>81</v>
      </c>
      <c r="AV394" s="14" t="s">
        <v>123</v>
      </c>
      <c r="AW394" s="14" t="s">
        <v>30</v>
      </c>
      <c r="AX394" s="14" t="s">
        <v>79</v>
      </c>
      <c r="AY394" s="165" t="s">
        <v>116</v>
      </c>
    </row>
    <row r="395" spans="1:65" s="2" customFormat="1" ht="21.75" customHeight="1">
      <c r="A395" s="33"/>
      <c r="B395" s="140"/>
      <c r="C395" s="172" t="s">
        <v>542</v>
      </c>
      <c r="D395" s="172" t="s">
        <v>140</v>
      </c>
      <c r="E395" s="173" t="s">
        <v>543</v>
      </c>
      <c r="F395" s="174" t="s">
        <v>544</v>
      </c>
      <c r="G395" s="175" t="s">
        <v>288</v>
      </c>
      <c r="H395" s="176">
        <v>10</v>
      </c>
      <c r="I395" s="177"/>
      <c r="J395" s="178">
        <f>ROUND(I395*H395,2)</f>
        <v>0</v>
      </c>
      <c r="K395" s="179"/>
      <c r="L395" s="180"/>
      <c r="M395" s="181" t="s">
        <v>1</v>
      </c>
      <c r="N395" s="182" t="s">
        <v>39</v>
      </c>
      <c r="O395" s="59"/>
      <c r="P395" s="151">
        <f>O395*H395</f>
        <v>0</v>
      </c>
      <c r="Q395" s="151">
        <v>0.0155</v>
      </c>
      <c r="R395" s="151">
        <f>Q395*H395</f>
        <v>0.155</v>
      </c>
      <c r="S395" s="151">
        <v>0</v>
      </c>
      <c r="T395" s="15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3" t="s">
        <v>144</v>
      </c>
      <c r="AT395" s="153" t="s">
        <v>140</v>
      </c>
      <c r="AU395" s="153" t="s">
        <v>81</v>
      </c>
      <c r="AY395" s="18" t="s">
        <v>116</v>
      </c>
      <c r="BE395" s="154">
        <f>IF(N395="základní",J395,0)</f>
        <v>0</v>
      </c>
      <c r="BF395" s="154">
        <f>IF(N395="snížená",J395,0)</f>
        <v>0</v>
      </c>
      <c r="BG395" s="154">
        <f>IF(N395="zákl. přenesená",J395,0)</f>
        <v>0</v>
      </c>
      <c r="BH395" s="154">
        <f>IF(N395="sníž. přenesená",J395,0)</f>
        <v>0</v>
      </c>
      <c r="BI395" s="154">
        <f>IF(N395="nulová",J395,0)</f>
        <v>0</v>
      </c>
      <c r="BJ395" s="18" t="s">
        <v>79</v>
      </c>
      <c r="BK395" s="154">
        <f>ROUND(I395*H395,2)</f>
        <v>0</v>
      </c>
      <c r="BL395" s="18" t="s">
        <v>123</v>
      </c>
      <c r="BM395" s="153" t="s">
        <v>545</v>
      </c>
    </row>
    <row r="396" spans="2:51" s="15" customFormat="1" ht="10.2">
      <c r="B396" s="183"/>
      <c r="D396" s="156" t="s">
        <v>125</v>
      </c>
      <c r="E396" s="184" t="s">
        <v>1</v>
      </c>
      <c r="F396" s="185" t="s">
        <v>514</v>
      </c>
      <c r="H396" s="184" t="s">
        <v>1</v>
      </c>
      <c r="I396" s="186"/>
      <c r="L396" s="183"/>
      <c r="M396" s="187"/>
      <c r="N396" s="188"/>
      <c r="O396" s="188"/>
      <c r="P396" s="188"/>
      <c r="Q396" s="188"/>
      <c r="R396" s="188"/>
      <c r="S396" s="188"/>
      <c r="T396" s="189"/>
      <c r="AT396" s="184" t="s">
        <v>125</v>
      </c>
      <c r="AU396" s="184" t="s">
        <v>81</v>
      </c>
      <c r="AV396" s="15" t="s">
        <v>79</v>
      </c>
      <c r="AW396" s="15" t="s">
        <v>30</v>
      </c>
      <c r="AX396" s="15" t="s">
        <v>74</v>
      </c>
      <c r="AY396" s="184" t="s">
        <v>116</v>
      </c>
    </row>
    <row r="397" spans="2:51" s="13" customFormat="1" ht="10.2">
      <c r="B397" s="155"/>
      <c r="D397" s="156" t="s">
        <v>125</v>
      </c>
      <c r="E397" s="157" t="s">
        <v>1</v>
      </c>
      <c r="F397" s="158" t="s">
        <v>139</v>
      </c>
      <c r="H397" s="159">
        <v>5</v>
      </c>
      <c r="I397" s="160"/>
      <c r="L397" s="155"/>
      <c r="M397" s="161"/>
      <c r="N397" s="162"/>
      <c r="O397" s="162"/>
      <c r="P397" s="162"/>
      <c r="Q397" s="162"/>
      <c r="R397" s="162"/>
      <c r="S397" s="162"/>
      <c r="T397" s="163"/>
      <c r="AT397" s="157" t="s">
        <v>125</v>
      </c>
      <c r="AU397" s="157" t="s">
        <v>81</v>
      </c>
      <c r="AV397" s="13" t="s">
        <v>81</v>
      </c>
      <c r="AW397" s="13" t="s">
        <v>30</v>
      </c>
      <c r="AX397" s="13" t="s">
        <v>74</v>
      </c>
      <c r="AY397" s="157" t="s">
        <v>116</v>
      </c>
    </row>
    <row r="398" spans="2:51" s="15" customFormat="1" ht="10.2">
      <c r="B398" s="183"/>
      <c r="D398" s="156" t="s">
        <v>125</v>
      </c>
      <c r="E398" s="184" t="s">
        <v>1</v>
      </c>
      <c r="F398" s="185" t="s">
        <v>546</v>
      </c>
      <c r="H398" s="184" t="s">
        <v>1</v>
      </c>
      <c r="I398" s="186"/>
      <c r="L398" s="183"/>
      <c r="M398" s="187"/>
      <c r="N398" s="188"/>
      <c r="O398" s="188"/>
      <c r="P398" s="188"/>
      <c r="Q398" s="188"/>
      <c r="R398" s="188"/>
      <c r="S398" s="188"/>
      <c r="T398" s="189"/>
      <c r="AT398" s="184" t="s">
        <v>125</v>
      </c>
      <c r="AU398" s="184" t="s">
        <v>81</v>
      </c>
      <c r="AV398" s="15" t="s">
        <v>79</v>
      </c>
      <c r="AW398" s="15" t="s">
        <v>30</v>
      </c>
      <c r="AX398" s="15" t="s">
        <v>74</v>
      </c>
      <c r="AY398" s="184" t="s">
        <v>116</v>
      </c>
    </row>
    <row r="399" spans="2:51" s="13" customFormat="1" ht="10.2">
      <c r="B399" s="155"/>
      <c r="D399" s="156" t="s">
        <v>125</v>
      </c>
      <c r="E399" s="157" t="s">
        <v>1</v>
      </c>
      <c r="F399" s="158" t="s">
        <v>139</v>
      </c>
      <c r="H399" s="159">
        <v>5</v>
      </c>
      <c r="I399" s="160"/>
      <c r="L399" s="155"/>
      <c r="M399" s="161"/>
      <c r="N399" s="162"/>
      <c r="O399" s="162"/>
      <c r="P399" s="162"/>
      <c r="Q399" s="162"/>
      <c r="R399" s="162"/>
      <c r="S399" s="162"/>
      <c r="T399" s="163"/>
      <c r="AT399" s="157" t="s">
        <v>125</v>
      </c>
      <c r="AU399" s="157" t="s">
        <v>81</v>
      </c>
      <c r="AV399" s="13" t="s">
        <v>81</v>
      </c>
      <c r="AW399" s="13" t="s">
        <v>30</v>
      </c>
      <c r="AX399" s="13" t="s">
        <v>74</v>
      </c>
      <c r="AY399" s="157" t="s">
        <v>116</v>
      </c>
    </row>
    <row r="400" spans="2:51" s="14" customFormat="1" ht="10.2">
      <c r="B400" s="164"/>
      <c r="D400" s="156" t="s">
        <v>125</v>
      </c>
      <c r="E400" s="165" t="s">
        <v>1</v>
      </c>
      <c r="F400" s="166" t="s">
        <v>127</v>
      </c>
      <c r="H400" s="167">
        <v>10</v>
      </c>
      <c r="I400" s="168"/>
      <c r="L400" s="164"/>
      <c r="M400" s="169"/>
      <c r="N400" s="170"/>
      <c r="O400" s="170"/>
      <c r="P400" s="170"/>
      <c r="Q400" s="170"/>
      <c r="R400" s="170"/>
      <c r="S400" s="170"/>
      <c r="T400" s="171"/>
      <c r="AT400" s="165" t="s">
        <v>125</v>
      </c>
      <c r="AU400" s="165" t="s">
        <v>81</v>
      </c>
      <c r="AV400" s="14" t="s">
        <v>123</v>
      </c>
      <c r="AW400" s="14" t="s">
        <v>30</v>
      </c>
      <c r="AX400" s="14" t="s">
        <v>79</v>
      </c>
      <c r="AY400" s="165" t="s">
        <v>116</v>
      </c>
    </row>
    <row r="401" spans="1:65" s="2" customFormat="1" ht="24.15" customHeight="1">
      <c r="A401" s="33"/>
      <c r="B401" s="140"/>
      <c r="C401" s="172" t="s">
        <v>547</v>
      </c>
      <c r="D401" s="172" t="s">
        <v>140</v>
      </c>
      <c r="E401" s="173" t="s">
        <v>548</v>
      </c>
      <c r="F401" s="174" t="s">
        <v>549</v>
      </c>
      <c r="G401" s="175" t="s">
        <v>288</v>
      </c>
      <c r="H401" s="176">
        <v>9</v>
      </c>
      <c r="I401" s="177"/>
      <c r="J401" s="178">
        <f>ROUND(I401*H401,2)</f>
        <v>0</v>
      </c>
      <c r="K401" s="179"/>
      <c r="L401" s="180"/>
      <c r="M401" s="181" t="s">
        <v>1</v>
      </c>
      <c r="N401" s="182" t="s">
        <v>39</v>
      </c>
      <c r="O401" s="59"/>
      <c r="P401" s="151">
        <f>O401*H401</f>
        <v>0</v>
      </c>
      <c r="Q401" s="151">
        <v>0.0035</v>
      </c>
      <c r="R401" s="151">
        <f>Q401*H401</f>
        <v>0.0315</v>
      </c>
      <c r="S401" s="151">
        <v>0</v>
      </c>
      <c r="T401" s="15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3" t="s">
        <v>144</v>
      </c>
      <c r="AT401" s="153" t="s">
        <v>140</v>
      </c>
      <c r="AU401" s="153" t="s">
        <v>81</v>
      </c>
      <c r="AY401" s="18" t="s">
        <v>116</v>
      </c>
      <c r="BE401" s="154">
        <f>IF(N401="základní",J401,0)</f>
        <v>0</v>
      </c>
      <c r="BF401" s="154">
        <f>IF(N401="snížená",J401,0)</f>
        <v>0</v>
      </c>
      <c r="BG401" s="154">
        <f>IF(N401="zákl. přenesená",J401,0)</f>
        <v>0</v>
      </c>
      <c r="BH401" s="154">
        <f>IF(N401="sníž. přenesená",J401,0)</f>
        <v>0</v>
      </c>
      <c r="BI401" s="154">
        <f>IF(N401="nulová",J401,0)</f>
        <v>0</v>
      </c>
      <c r="BJ401" s="18" t="s">
        <v>79</v>
      </c>
      <c r="BK401" s="154">
        <f>ROUND(I401*H401,2)</f>
        <v>0</v>
      </c>
      <c r="BL401" s="18" t="s">
        <v>123</v>
      </c>
      <c r="BM401" s="153" t="s">
        <v>550</v>
      </c>
    </row>
    <row r="402" spans="2:51" s="15" customFormat="1" ht="10.2">
      <c r="B402" s="183"/>
      <c r="D402" s="156" t="s">
        <v>125</v>
      </c>
      <c r="E402" s="184" t="s">
        <v>1</v>
      </c>
      <c r="F402" s="185" t="s">
        <v>520</v>
      </c>
      <c r="H402" s="184" t="s">
        <v>1</v>
      </c>
      <c r="I402" s="186"/>
      <c r="L402" s="183"/>
      <c r="M402" s="187"/>
      <c r="N402" s="188"/>
      <c r="O402" s="188"/>
      <c r="P402" s="188"/>
      <c r="Q402" s="188"/>
      <c r="R402" s="188"/>
      <c r="S402" s="188"/>
      <c r="T402" s="189"/>
      <c r="AT402" s="184" t="s">
        <v>125</v>
      </c>
      <c r="AU402" s="184" t="s">
        <v>81</v>
      </c>
      <c r="AV402" s="15" t="s">
        <v>79</v>
      </c>
      <c r="AW402" s="15" t="s">
        <v>30</v>
      </c>
      <c r="AX402" s="15" t="s">
        <v>74</v>
      </c>
      <c r="AY402" s="184" t="s">
        <v>116</v>
      </c>
    </row>
    <row r="403" spans="2:51" s="13" customFormat="1" ht="10.2">
      <c r="B403" s="155"/>
      <c r="D403" s="156" t="s">
        <v>125</v>
      </c>
      <c r="E403" s="157" t="s">
        <v>1</v>
      </c>
      <c r="F403" s="158" t="s">
        <v>79</v>
      </c>
      <c r="H403" s="159">
        <v>1</v>
      </c>
      <c r="I403" s="160"/>
      <c r="L403" s="155"/>
      <c r="M403" s="161"/>
      <c r="N403" s="162"/>
      <c r="O403" s="162"/>
      <c r="P403" s="162"/>
      <c r="Q403" s="162"/>
      <c r="R403" s="162"/>
      <c r="S403" s="162"/>
      <c r="T403" s="163"/>
      <c r="AT403" s="157" t="s">
        <v>125</v>
      </c>
      <c r="AU403" s="157" t="s">
        <v>81</v>
      </c>
      <c r="AV403" s="13" t="s">
        <v>81</v>
      </c>
      <c r="AW403" s="13" t="s">
        <v>30</v>
      </c>
      <c r="AX403" s="13" t="s">
        <v>74</v>
      </c>
      <c r="AY403" s="157" t="s">
        <v>116</v>
      </c>
    </row>
    <row r="404" spans="2:51" s="15" customFormat="1" ht="10.2">
      <c r="B404" s="183"/>
      <c r="D404" s="156" t="s">
        <v>125</v>
      </c>
      <c r="E404" s="184" t="s">
        <v>1</v>
      </c>
      <c r="F404" s="185" t="s">
        <v>519</v>
      </c>
      <c r="H404" s="184" t="s">
        <v>1</v>
      </c>
      <c r="I404" s="186"/>
      <c r="L404" s="183"/>
      <c r="M404" s="187"/>
      <c r="N404" s="188"/>
      <c r="O404" s="188"/>
      <c r="P404" s="188"/>
      <c r="Q404" s="188"/>
      <c r="R404" s="188"/>
      <c r="S404" s="188"/>
      <c r="T404" s="189"/>
      <c r="AT404" s="184" t="s">
        <v>125</v>
      </c>
      <c r="AU404" s="184" t="s">
        <v>81</v>
      </c>
      <c r="AV404" s="15" t="s">
        <v>79</v>
      </c>
      <c r="AW404" s="15" t="s">
        <v>30</v>
      </c>
      <c r="AX404" s="15" t="s">
        <v>74</v>
      </c>
      <c r="AY404" s="184" t="s">
        <v>116</v>
      </c>
    </row>
    <row r="405" spans="2:51" s="13" customFormat="1" ht="10.2">
      <c r="B405" s="155"/>
      <c r="D405" s="156" t="s">
        <v>125</v>
      </c>
      <c r="E405" s="157" t="s">
        <v>1</v>
      </c>
      <c r="F405" s="158" t="s">
        <v>524</v>
      </c>
      <c r="H405" s="159">
        <v>4</v>
      </c>
      <c r="I405" s="160"/>
      <c r="L405" s="155"/>
      <c r="M405" s="161"/>
      <c r="N405" s="162"/>
      <c r="O405" s="162"/>
      <c r="P405" s="162"/>
      <c r="Q405" s="162"/>
      <c r="R405" s="162"/>
      <c r="S405" s="162"/>
      <c r="T405" s="163"/>
      <c r="AT405" s="157" t="s">
        <v>125</v>
      </c>
      <c r="AU405" s="157" t="s">
        <v>81</v>
      </c>
      <c r="AV405" s="13" t="s">
        <v>81</v>
      </c>
      <c r="AW405" s="13" t="s">
        <v>30</v>
      </c>
      <c r="AX405" s="13" t="s">
        <v>74</v>
      </c>
      <c r="AY405" s="157" t="s">
        <v>116</v>
      </c>
    </row>
    <row r="406" spans="2:51" s="15" customFormat="1" ht="10.2">
      <c r="B406" s="183"/>
      <c r="D406" s="156" t="s">
        <v>125</v>
      </c>
      <c r="E406" s="184" t="s">
        <v>1</v>
      </c>
      <c r="F406" s="185" t="s">
        <v>518</v>
      </c>
      <c r="H406" s="184" t="s">
        <v>1</v>
      </c>
      <c r="I406" s="186"/>
      <c r="L406" s="183"/>
      <c r="M406" s="187"/>
      <c r="N406" s="188"/>
      <c r="O406" s="188"/>
      <c r="P406" s="188"/>
      <c r="Q406" s="188"/>
      <c r="R406" s="188"/>
      <c r="S406" s="188"/>
      <c r="T406" s="189"/>
      <c r="AT406" s="184" t="s">
        <v>125</v>
      </c>
      <c r="AU406" s="184" t="s">
        <v>81</v>
      </c>
      <c r="AV406" s="15" t="s">
        <v>79</v>
      </c>
      <c r="AW406" s="15" t="s">
        <v>30</v>
      </c>
      <c r="AX406" s="15" t="s">
        <v>74</v>
      </c>
      <c r="AY406" s="184" t="s">
        <v>116</v>
      </c>
    </row>
    <row r="407" spans="2:51" s="13" customFormat="1" ht="10.2">
      <c r="B407" s="155"/>
      <c r="D407" s="156" t="s">
        <v>125</v>
      </c>
      <c r="E407" s="157" t="s">
        <v>1</v>
      </c>
      <c r="F407" s="158" t="s">
        <v>123</v>
      </c>
      <c r="H407" s="159">
        <v>4</v>
      </c>
      <c r="I407" s="160"/>
      <c r="L407" s="155"/>
      <c r="M407" s="161"/>
      <c r="N407" s="162"/>
      <c r="O407" s="162"/>
      <c r="P407" s="162"/>
      <c r="Q407" s="162"/>
      <c r="R407" s="162"/>
      <c r="S407" s="162"/>
      <c r="T407" s="163"/>
      <c r="AT407" s="157" t="s">
        <v>125</v>
      </c>
      <c r="AU407" s="157" t="s">
        <v>81</v>
      </c>
      <c r="AV407" s="13" t="s">
        <v>81</v>
      </c>
      <c r="AW407" s="13" t="s">
        <v>30</v>
      </c>
      <c r="AX407" s="13" t="s">
        <v>74</v>
      </c>
      <c r="AY407" s="157" t="s">
        <v>116</v>
      </c>
    </row>
    <row r="408" spans="2:51" s="14" customFormat="1" ht="10.2">
      <c r="B408" s="164"/>
      <c r="D408" s="156" t="s">
        <v>125</v>
      </c>
      <c r="E408" s="165" t="s">
        <v>1</v>
      </c>
      <c r="F408" s="166" t="s">
        <v>127</v>
      </c>
      <c r="H408" s="167">
        <v>9</v>
      </c>
      <c r="I408" s="168"/>
      <c r="L408" s="164"/>
      <c r="M408" s="169"/>
      <c r="N408" s="170"/>
      <c r="O408" s="170"/>
      <c r="P408" s="170"/>
      <c r="Q408" s="170"/>
      <c r="R408" s="170"/>
      <c r="S408" s="170"/>
      <c r="T408" s="171"/>
      <c r="AT408" s="165" t="s">
        <v>125</v>
      </c>
      <c r="AU408" s="165" t="s">
        <v>81</v>
      </c>
      <c r="AV408" s="14" t="s">
        <v>123</v>
      </c>
      <c r="AW408" s="14" t="s">
        <v>30</v>
      </c>
      <c r="AX408" s="14" t="s">
        <v>79</v>
      </c>
      <c r="AY408" s="165" t="s">
        <v>116</v>
      </c>
    </row>
    <row r="409" spans="1:65" s="2" customFormat="1" ht="24.15" customHeight="1">
      <c r="A409" s="33"/>
      <c r="B409" s="140"/>
      <c r="C409" s="172" t="s">
        <v>551</v>
      </c>
      <c r="D409" s="172" t="s">
        <v>140</v>
      </c>
      <c r="E409" s="173" t="s">
        <v>552</v>
      </c>
      <c r="F409" s="174" t="s">
        <v>553</v>
      </c>
      <c r="G409" s="175" t="s">
        <v>288</v>
      </c>
      <c r="H409" s="176">
        <v>1</v>
      </c>
      <c r="I409" s="177"/>
      <c r="J409" s="178">
        <f>ROUND(I409*H409,2)</f>
        <v>0</v>
      </c>
      <c r="K409" s="179"/>
      <c r="L409" s="180"/>
      <c r="M409" s="181" t="s">
        <v>1</v>
      </c>
      <c r="N409" s="182" t="s">
        <v>39</v>
      </c>
      <c r="O409" s="59"/>
      <c r="P409" s="151">
        <f>O409*H409</f>
        <v>0</v>
      </c>
      <c r="Q409" s="151">
        <v>0.004</v>
      </c>
      <c r="R409" s="151">
        <f>Q409*H409</f>
        <v>0.004</v>
      </c>
      <c r="S409" s="151">
        <v>0</v>
      </c>
      <c r="T409" s="15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3" t="s">
        <v>144</v>
      </c>
      <c r="AT409" s="153" t="s">
        <v>140</v>
      </c>
      <c r="AU409" s="153" t="s">
        <v>81</v>
      </c>
      <c r="AY409" s="18" t="s">
        <v>116</v>
      </c>
      <c r="BE409" s="154">
        <f>IF(N409="základní",J409,0)</f>
        <v>0</v>
      </c>
      <c r="BF409" s="154">
        <f>IF(N409="snížená",J409,0)</f>
        <v>0</v>
      </c>
      <c r="BG409" s="154">
        <f>IF(N409="zákl. přenesená",J409,0)</f>
        <v>0</v>
      </c>
      <c r="BH409" s="154">
        <f>IF(N409="sníž. přenesená",J409,0)</f>
        <v>0</v>
      </c>
      <c r="BI409" s="154">
        <f>IF(N409="nulová",J409,0)</f>
        <v>0</v>
      </c>
      <c r="BJ409" s="18" t="s">
        <v>79</v>
      </c>
      <c r="BK409" s="154">
        <f>ROUND(I409*H409,2)</f>
        <v>0</v>
      </c>
      <c r="BL409" s="18" t="s">
        <v>123</v>
      </c>
      <c r="BM409" s="153" t="s">
        <v>554</v>
      </c>
    </row>
    <row r="410" spans="2:51" s="15" customFormat="1" ht="10.2">
      <c r="B410" s="183"/>
      <c r="D410" s="156" t="s">
        <v>125</v>
      </c>
      <c r="E410" s="184" t="s">
        <v>1</v>
      </c>
      <c r="F410" s="185" t="s">
        <v>517</v>
      </c>
      <c r="H410" s="184" t="s">
        <v>1</v>
      </c>
      <c r="I410" s="186"/>
      <c r="L410" s="183"/>
      <c r="M410" s="187"/>
      <c r="N410" s="188"/>
      <c r="O410" s="188"/>
      <c r="P410" s="188"/>
      <c r="Q410" s="188"/>
      <c r="R410" s="188"/>
      <c r="S410" s="188"/>
      <c r="T410" s="189"/>
      <c r="AT410" s="184" t="s">
        <v>125</v>
      </c>
      <c r="AU410" s="184" t="s">
        <v>81</v>
      </c>
      <c r="AV410" s="15" t="s">
        <v>79</v>
      </c>
      <c r="AW410" s="15" t="s">
        <v>30</v>
      </c>
      <c r="AX410" s="15" t="s">
        <v>74</v>
      </c>
      <c r="AY410" s="184" t="s">
        <v>116</v>
      </c>
    </row>
    <row r="411" spans="2:51" s="13" customFormat="1" ht="10.2">
      <c r="B411" s="155"/>
      <c r="D411" s="156" t="s">
        <v>125</v>
      </c>
      <c r="E411" s="157" t="s">
        <v>1</v>
      </c>
      <c r="F411" s="158" t="s">
        <v>79</v>
      </c>
      <c r="H411" s="159">
        <v>1</v>
      </c>
      <c r="I411" s="160"/>
      <c r="L411" s="155"/>
      <c r="M411" s="161"/>
      <c r="N411" s="162"/>
      <c r="O411" s="162"/>
      <c r="P411" s="162"/>
      <c r="Q411" s="162"/>
      <c r="R411" s="162"/>
      <c r="S411" s="162"/>
      <c r="T411" s="163"/>
      <c r="AT411" s="157" t="s">
        <v>125</v>
      </c>
      <c r="AU411" s="157" t="s">
        <v>81</v>
      </c>
      <c r="AV411" s="13" t="s">
        <v>81</v>
      </c>
      <c r="AW411" s="13" t="s">
        <v>30</v>
      </c>
      <c r="AX411" s="13" t="s">
        <v>74</v>
      </c>
      <c r="AY411" s="157" t="s">
        <v>116</v>
      </c>
    </row>
    <row r="412" spans="2:51" s="14" customFormat="1" ht="10.2">
      <c r="B412" s="164"/>
      <c r="D412" s="156" t="s">
        <v>125</v>
      </c>
      <c r="E412" s="165" t="s">
        <v>1</v>
      </c>
      <c r="F412" s="166" t="s">
        <v>127</v>
      </c>
      <c r="H412" s="167">
        <v>1</v>
      </c>
      <c r="I412" s="168"/>
      <c r="L412" s="164"/>
      <c r="M412" s="169"/>
      <c r="N412" s="170"/>
      <c r="O412" s="170"/>
      <c r="P412" s="170"/>
      <c r="Q412" s="170"/>
      <c r="R412" s="170"/>
      <c r="S412" s="170"/>
      <c r="T412" s="171"/>
      <c r="AT412" s="165" t="s">
        <v>125</v>
      </c>
      <c r="AU412" s="165" t="s">
        <v>81</v>
      </c>
      <c r="AV412" s="14" t="s">
        <v>123</v>
      </c>
      <c r="AW412" s="14" t="s">
        <v>30</v>
      </c>
      <c r="AX412" s="14" t="s">
        <v>79</v>
      </c>
      <c r="AY412" s="165" t="s">
        <v>116</v>
      </c>
    </row>
    <row r="413" spans="1:65" s="2" customFormat="1" ht="24.15" customHeight="1">
      <c r="A413" s="33"/>
      <c r="B413" s="140"/>
      <c r="C413" s="172" t="s">
        <v>555</v>
      </c>
      <c r="D413" s="172" t="s">
        <v>140</v>
      </c>
      <c r="E413" s="173" t="s">
        <v>556</v>
      </c>
      <c r="F413" s="174" t="s">
        <v>557</v>
      </c>
      <c r="G413" s="175" t="s">
        <v>288</v>
      </c>
      <c r="H413" s="176">
        <v>1</v>
      </c>
      <c r="I413" s="177"/>
      <c r="J413" s="178">
        <f>ROUND(I413*H413,2)</f>
        <v>0</v>
      </c>
      <c r="K413" s="179"/>
      <c r="L413" s="180"/>
      <c r="M413" s="181" t="s">
        <v>1</v>
      </c>
      <c r="N413" s="182" t="s">
        <v>39</v>
      </c>
      <c r="O413" s="59"/>
      <c r="P413" s="151">
        <f>O413*H413</f>
        <v>0</v>
      </c>
      <c r="Q413" s="151">
        <v>0.0025</v>
      </c>
      <c r="R413" s="151">
        <f>Q413*H413</f>
        <v>0.0025</v>
      </c>
      <c r="S413" s="151">
        <v>0</v>
      </c>
      <c r="T413" s="15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3" t="s">
        <v>144</v>
      </c>
      <c r="AT413" s="153" t="s">
        <v>140</v>
      </c>
      <c r="AU413" s="153" t="s">
        <v>81</v>
      </c>
      <c r="AY413" s="18" t="s">
        <v>116</v>
      </c>
      <c r="BE413" s="154">
        <f>IF(N413="základní",J413,0)</f>
        <v>0</v>
      </c>
      <c r="BF413" s="154">
        <f>IF(N413="snížená",J413,0)</f>
        <v>0</v>
      </c>
      <c r="BG413" s="154">
        <f>IF(N413="zákl. přenesená",J413,0)</f>
        <v>0</v>
      </c>
      <c r="BH413" s="154">
        <f>IF(N413="sníž. přenesená",J413,0)</f>
        <v>0</v>
      </c>
      <c r="BI413" s="154">
        <f>IF(N413="nulová",J413,0)</f>
        <v>0</v>
      </c>
      <c r="BJ413" s="18" t="s">
        <v>79</v>
      </c>
      <c r="BK413" s="154">
        <f>ROUND(I413*H413,2)</f>
        <v>0</v>
      </c>
      <c r="BL413" s="18" t="s">
        <v>123</v>
      </c>
      <c r="BM413" s="153" t="s">
        <v>558</v>
      </c>
    </row>
    <row r="414" spans="2:51" s="15" customFormat="1" ht="10.2">
      <c r="B414" s="183"/>
      <c r="D414" s="156" t="s">
        <v>125</v>
      </c>
      <c r="E414" s="184" t="s">
        <v>1</v>
      </c>
      <c r="F414" s="185" t="s">
        <v>526</v>
      </c>
      <c r="H414" s="184" t="s">
        <v>1</v>
      </c>
      <c r="I414" s="186"/>
      <c r="L414" s="183"/>
      <c r="M414" s="187"/>
      <c r="N414" s="188"/>
      <c r="O414" s="188"/>
      <c r="P414" s="188"/>
      <c r="Q414" s="188"/>
      <c r="R414" s="188"/>
      <c r="S414" s="188"/>
      <c r="T414" s="189"/>
      <c r="AT414" s="184" t="s">
        <v>125</v>
      </c>
      <c r="AU414" s="184" t="s">
        <v>81</v>
      </c>
      <c r="AV414" s="15" t="s">
        <v>79</v>
      </c>
      <c r="AW414" s="15" t="s">
        <v>30</v>
      </c>
      <c r="AX414" s="15" t="s">
        <v>74</v>
      </c>
      <c r="AY414" s="184" t="s">
        <v>116</v>
      </c>
    </row>
    <row r="415" spans="2:51" s="13" customFormat="1" ht="10.2">
      <c r="B415" s="155"/>
      <c r="D415" s="156" t="s">
        <v>125</v>
      </c>
      <c r="E415" s="157" t="s">
        <v>1</v>
      </c>
      <c r="F415" s="158" t="s">
        <v>79</v>
      </c>
      <c r="H415" s="159">
        <v>1</v>
      </c>
      <c r="I415" s="160"/>
      <c r="L415" s="155"/>
      <c r="M415" s="161"/>
      <c r="N415" s="162"/>
      <c r="O415" s="162"/>
      <c r="P415" s="162"/>
      <c r="Q415" s="162"/>
      <c r="R415" s="162"/>
      <c r="S415" s="162"/>
      <c r="T415" s="163"/>
      <c r="AT415" s="157" t="s">
        <v>125</v>
      </c>
      <c r="AU415" s="157" t="s">
        <v>81</v>
      </c>
      <c r="AV415" s="13" t="s">
        <v>81</v>
      </c>
      <c r="AW415" s="13" t="s">
        <v>30</v>
      </c>
      <c r="AX415" s="13" t="s">
        <v>74</v>
      </c>
      <c r="AY415" s="157" t="s">
        <v>116</v>
      </c>
    </row>
    <row r="416" spans="2:51" s="14" customFormat="1" ht="10.2">
      <c r="B416" s="164"/>
      <c r="D416" s="156" t="s">
        <v>125</v>
      </c>
      <c r="E416" s="165" t="s">
        <v>1</v>
      </c>
      <c r="F416" s="166" t="s">
        <v>127</v>
      </c>
      <c r="H416" s="167">
        <v>1</v>
      </c>
      <c r="I416" s="168"/>
      <c r="L416" s="164"/>
      <c r="M416" s="169"/>
      <c r="N416" s="170"/>
      <c r="O416" s="170"/>
      <c r="P416" s="170"/>
      <c r="Q416" s="170"/>
      <c r="R416" s="170"/>
      <c r="S416" s="170"/>
      <c r="T416" s="171"/>
      <c r="AT416" s="165" t="s">
        <v>125</v>
      </c>
      <c r="AU416" s="165" t="s">
        <v>81</v>
      </c>
      <c r="AV416" s="14" t="s">
        <v>123</v>
      </c>
      <c r="AW416" s="14" t="s">
        <v>30</v>
      </c>
      <c r="AX416" s="14" t="s">
        <v>79</v>
      </c>
      <c r="AY416" s="165" t="s">
        <v>116</v>
      </c>
    </row>
    <row r="417" spans="1:65" s="2" customFormat="1" ht="16.5" customHeight="1">
      <c r="A417" s="33"/>
      <c r="B417" s="140"/>
      <c r="C417" s="172" t="s">
        <v>559</v>
      </c>
      <c r="D417" s="172" t="s">
        <v>140</v>
      </c>
      <c r="E417" s="173" t="s">
        <v>560</v>
      </c>
      <c r="F417" s="174" t="s">
        <v>561</v>
      </c>
      <c r="G417" s="175" t="s">
        <v>288</v>
      </c>
      <c r="H417" s="176">
        <v>11</v>
      </c>
      <c r="I417" s="177"/>
      <c r="J417" s="178">
        <f>ROUND(I417*H417,2)</f>
        <v>0</v>
      </c>
      <c r="K417" s="179"/>
      <c r="L417" s="180"/>
      <c r="M417" s="181" t="s">
        <v>1</v>
      </c>
      <c r="N417" s="182" t="s">
        <v>39</v>
      </c>
      <c r="O417" s="59"/>
      <c r="P417" s="151">
        <f>O417*H417</f>
        <v>0</v>
      </c>
      <c r="Q417" s="151">
        <v>0.0017</v>
      </c>
      <c r="R417" s="151">
        <f>Q417*H417</f>
        <v>0.018699999999999998</v>
      </c>
      <c r="S417" s="151">
        <v>0</v>
      </c>
      <c r="T417" s="15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3" t="s">
        <v>144</v>
      </c>
      <c r="AT417" s="153" t="s">
        <v>140</v>
      </c>
      <c r="AU417" s="153" t="s">
        <v>81</v>
      </c>
      <c r="AY417" s="18" t="s">
        <v>116</v>
      </c>
      <c r="BE417" s="154">
        <f>IF(N417="základní",J417,0)</f>
        <v>0</v>
      </c>
      <c r="BF417" s="154">
        <f>IF(N417="snížená",J417,0)</f>
        <v>0</v>
      </c>
      <c r="BG417" s="154">
        <f>IF(N417="zákl. přenesená",J417,0)</f>
        <v>0</v>
      </c>
      <c r="BH417" s="154">
        <f>IF(N417="sníž. přenesená",J417,0)</f>
        <v>0</v>
      </c>
      <c r="BI417" s="154">
        <f>IF(N417="nulová",J417,0)</f>
        <v>0</v>
      </c>
      <c r="BJ417" s="18" t="s">
        <v>79</v>
      </c>
      <c r="BK417" s="154">
        <f>ROUND(I417*H417,2)</f>
        <v>0</v>
      </c>
      <c r="BL417" s="18" t="s">
        <v>123</v>
      </c>
      <c r="BM417" s="153" t="s">
        <v>562</v>
      </c>
    </row>
    <row r="418" spans="2:51" s="15" customFormat="1" ht="10.2">
      <c r="B418" s="183"/>
      <c r="D418" s="156" t="s">
        <v>125</v>
      </c>
      <c r="E418" s="184" t="s">
        <v>1</v>
      </c>
      <c r="F418" s="185" t="s">
        <v>523</v>
      </c>
      <c r="H418" s="184" t="s">
        <v>1</v>
      </c>
      <c r="I418" s="186"/>
      <c r="L418" s="183"/>
      <c r="M418" s="187"/>
      <c r="N418" s="188"/>
      <c r="O418" s="188"/>
      <c r="P418" s="188"/>
      <c r="Q418" s="188"/>
      <c r="R418" s="188"/>
      <c r="S418" s="188"/>
      <c r="T418" s="189"/>
      <c r="AT418" s="184" t="s">
        <v>125</v>
      </c>
      <c r="AU418" s="184" t="s">
        <v>81</v>
      </c>
      <c r="AV418" s="15" t="s">
        <v>79</v>
      </c>
      <c r="AW418" s="15" t="s">
        <v>30</v>
      </c>
      <c r="AX418" s="15" t="s">
        <v>74</v>
      </c>
      <c r="AY418" s="184" t="s">
        <v>116</v>
      </c>
    </row>
    <row r="419" spans="2:51" s="13" customFormat="1" ht="10.2">
      <c r="B419" s="155"/>
      <c r="D419" s="156" t="s">
        <v>125</v>
      </c>
      <c r="E419" s="157" t="s">
        <v>1</v>
      </c>
      <c r="F419" s="158" t="s">
        <v>524</v>
      </c>
      <c r="H419" s="159">
        <v>4</v>
      </c>
      <c r="I419" s="160"/>
      <c r="L419" s="155"/>
      <c r="M419" s="161"/>
      <c r="N419" s="162"/>
      <c r="O419" s="162"/>
      <c r="P419" s="162"/>
      <c r="Q419" s="162"/>
      <c r="R419" s="162"/>
      <c r="S419" s="162"/>
      <c r="T419" s="163"/>
      <c r="AT419" s="157" t="s">
        <v>125</v>
      </c>
      <c r="AU419" s="157" t="s">
        <v>81</v>
      </c>
      <c r="AV419" s="13" t="s">
        <v>81</v>
      </c>
      <c r="AW419" s="13" t="s">
        <v>30</v>
      </c>
      <c r="AX419" s="13" t="s">
        <v>74</v>
      </c>
      <c r="AY419" s="157" t="s">
        <v>116</v>
      </c>
    </row>
    <row r="420" spans="2:51" s="15" customFormat="1" ht="10.2">
      <c r="B420" s="183"/>
      <c r="D420" s="156" t="s">
        <v>125</v>
      </c>
      <c r="E420" s="184" t="s">
        <v>1</v>
      </c>
      <c r="F420" s="185" t="s">
        <v>563</v>
      </c>
      <c r="H420" s="184" t="s">
        <v>1</v>
      </c>
      <c r="I420" s="186"/>
      <c r="L420" s="183"/>
      <c r="M420" s="187"/>
      <c r="N420" s="188"/>
      <c r="O420" s="188"/>
      <c r="P420" s="188"/>
      <c r="Q420" s="188"/>
      <c r="R420" s="188"/>
      <c r="S420" s="188"/>
      <c r="T420" s="189"/>
      <c r="AT420" s="184" t="s">
        <v>125</v>
      </c>
      <c r="AU420" s="184" t="s">
        <v>81</v>
      </c>
      <c r="AV420" s="15" t="s">
        <v>79</v>
      </c>
      <c r="AW420" s="15" t="s">
        <v>30</v>
      </c>
      <c r="AX420" s="15" t="s">
        <v>74</v>
      </c>
      <c r="AY420" s="184" t="s">
        <v>116</v>
      </c>
    </row>
    <row r="421" spans="2:51" s="13" customFormat="1" ht="10.2">
      <c r="B421" s="155"/>
      <c r="D421" s="156" t="s">
        <v>125</v>
      </c>
      <c r="E421" s="157" t="s">
        <v>1</v>
      </c>
      <c r="F421" s="158" t="s">
        <v>524</v>
      </c>
      <c r="H421" s="159">
        <v>4</v>
      </c>
      <c r="I421" s="160"/>
      <c r="L421" s="155"/>
      <c r="M421" s="161"/>
      <c r="N421" s="162"/>
      <c r="O421" s="162"/>
      <c r="P421" s="162"/>
      <c r="Q421" s="162"/>
      <c r="R421" s="162"/>
      <c r="S421" s="162"/>
      <c r="T421" s="163"/>
      <c r="AT421" s="157" t="s">
        <v>125</v>
      </c>
      <c r="AU421" s="157" t="s">
        <v>81</v>
      </c>
      <c r="AV421" s="13" t="s">
        <v>81</v>
      </c>
      <c r="AW421" s="13" t="s">
        <v>30</v>
      </c>
      <c r="AX421" s="13" t="s">
        <v>74</v>
      </c>
      <c r="AY421" s="157" t="s">
        <v>116</v>
      </c>
    </row>
    <row r="422" spans="2:51" s="15" customFormat="1" ht="10.2">
      <c r="B422" s="183"/>
      <c r="D422" s="156" t="s">
        <v>125</v>
      </c>
      <c r="E422" s="184" t="s">
        <v>1</v>
      </c>
      <c r="F422" s="185" t="s">
        <v>521</v>
      </c>
      <c r="H422" s="184" t="s">
        <v>1</v>
      </c>
      <c r="I422" s="186"/>
      <c r="L422" s="183"/>
      <c r="M422" s="187"/>
      <c r="N422" s="188"/>
      <c r="O422" s="188"/>
      <c r="P422" s="188"/>
      <c r="Q422" s="188"/>
      <c r="R422" s="188"/>
      <c r="S422" s="188"/>
      <c r="T422" s="189"/>
      <c r="AT422" s="184" t="s">
        <v>125</v>
      </c>
      <c r="AU422" s="184" t="s">
        <v>81</v>
      </c>
      <c r="AV422" s="15" t="s">
        <v>79</v>
      </c>
      <c r="AW422" s="15" t="s">
        <v>30</v>
      </c>
      <c r="AX422" s="15" t="s">
        <v>74</v>
      </c>
      <c r="AY422" s="184" t="s">
        <v>116</v>
      </c>
    </row>
    <row r="423" spans="2:51" s="13" customFormat="1" ht="10.2">
      <c r="B423" s="155"/>
      <c r="D423" s="156" t="s">
        <v>125</v>
      </c>
      <c r="E423" s="157" t="s">
        <v>1</v>
      </c>
      <c r="F423" s="158" t="s">
        <v>564</v>
      </c>
      <c r="H423" s="159">
        <v>3</v>
      </c>
      <c r="I423" s="160"/>
      <c r="L423" s="155"/>
      <c r="M423" s="161"/>
      <c r="N423" s="162"/>
      <c r="O423" s="162"/>
      <c r="P423" s="162"/>
      <c r="Q423" s="162"/>
      <c r="R423" s="162"/>
      <c r="S423" s="162"/>
      <c r="T423" s="163"/>
      <c r="AT423" s="157" t="s">
        <v>125</v>
      </c>
      <c r="AU423" s="157" t="s">
        <v>81</v>
      </c>
      <c r="AV423" s="13" t="s">
        <v>81</v>
      </c>
      <c r="AW423" s="13" t="s">
        <v>30</v>
      </c>
      <c r="AX423" s="13" t="s">
        <v>74</v>
      </c>
      <c r="AY423" s="157" t="s">
        <v>116</v>
      </c>
    </row>
    <row r="424" spans="2:51" s="14" customFormat="1" ht="10.2">
      <c r="B424" s="164"/>
      <c r="D424" s="156" t="s">
        <v>125</v>
      </c>
      <c r="E424" s="165" t="s">
        <v>1</v>
      </c>
      <c r="F424" s="166" t="s">
        <v>127</v>
      </c>
      <c r="H424" s="167">
        <v>11</v>
      </c>
      <c r="I424" s="168"/>
      <c r="L424" s="164"/>
      <c r="M424" s="169"/>
      <c r="N424" s="170"/>
      <c r="O424" s="170"/>
      <c r="P424" s="170"/>
      <c r="Q424" s="170"/>
      <c r="R424" s="170"/>
      <c r="S424" s="170"/>
      <c r="T424" s="171"/>
      <c r="AT424" s="165" t="s">
        <v>125</v>
      </c>
      <c r="AU424" s="165" t="s">
        <v>81</v>
      </c>
      <c r="AV424" s="14" t="s">
        <v>123</v>
      </c>
      <c r="AW424" s="14" t="s">
        <v>30</v>
      </c>
      <c r="AX424" s="14" t="s">
        <v>79</v>
      </c>
      <c r="AY424" s="165" t="s">
        <v>116</v>
      </c>
    </row>
    <row r="425" spans="1:65" s="2" customFormat="1" ht="24.15" customHeight="1">
      <c r="A425" s="33"/>
      <c r="B425" s="140"/>
      <c r="C425" s="172" t="s">
        <v>565</v>
      </c>
      <c r="D425" s="172" t="s">
        <v>140</v>
      </c>
      <c r="E425" s="173" t="s">
        <v>566</v>
      </c>
      <c r="F425" s="174" t="s">
        <v>567</v>
      </c>
      <c r="G425" s="175" t="s">
        <v>288</v>
      </c>
      <c r="H425" s="176">
        <v>2</v>
      </c>
      <c r="I425" s="177"/>
      <c r="J425" s="178">
        <f>ROUND(I425*H425,2)</f>
        <v>0</v>
      </c>
      <c r="K425" s="179"/>
      <c r="L425" s="180"/>
      <c r="M425" s="181" t="s">
        <v>1</v>
      </c>
      <c r="N425" s="182" t="s">
        <v>39</v>
      </c>
      <c r="O425" s="59"/>
      <c r="P425" s="151">
        <f>O425*H425</f>
        <v>0</v>
      </c>
      <c r="Q425" s="151">
        <v>0.0013</v>
      </c>
      <c r="R425" s="151">
        <f>Q425*H425</f>
        <v>0.0026</v>
      </c>
      <c r="S425" s="151">
        <v>0</v>
      </c>
      <c r="T425" s="152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3" t="s">
        <v>144</v>
      </c>
      <c r="AT425" s="153" t="s">
        <v>140</v>
      </c>
      <c r="AU425" s="153" t="s">
        <v>81</v>
      </c>
      <c r="AY425" s="18" t="s">
        <v>116</v>
      </c>
      <c r="BE425" s="154">
        <f>IF(N425="základní",J425,0)</f>
        <v>0</v>
      </c>
      <c r="BF425" s="154">
        <f>IF(N425="snížená",J425,0)</f>
        <v>0</v>
      </c>
      <c r="BG425" s="154">
        <f>IF(N425="zákl. přenesená",J425,0)</f>
        <v>0</v>
      </c>
      <c r="BH425" s="154">
        <f>IF(N425="sníž. přenesená",J425,0)</f>
        <v>0</v>
      </c>
      <c r="BI425" s="154">
        <f>IF(N425="nulová",J425,0)</f>
        <v>0</v>
      </c>
      <c r="BJ425" s="18" t="s">
        <v>79</v>
      </c>
      <c r="BK425" s="154">
        <f>ROUND(I425*H425,2)</f>
        <v>0</v>
      </c>
      <c r="BL425" s="18" t="s">
        <v>123</v>
      </c>
      <c r="BM425" s="153" t="s">
        <v>568</v>
      </c>
    </row>
    <row r="426" spans="2:51" s="15" customFormat="1" ht="10.2">
      <c r="B426" s="183"/>
      <c r="D426" s="156" t="s">
        <v>125</v>
      </c>
      <c r="E426" s="184" t="s">
        <v>1</v>
      </c>
      <c r="F426" s="185" t="s">
        <v>528</v>
      </c>
      <c r="H426" s="184" t="s">
        <v>1</v>
      </c>
      <c r="I426" s="186"/>
      <c r="L426" s="183"/>
      <c r="M426" s="187"/>
      <c r="N426" s="188"/>
      <c r="O426" s="188"/>
      <c r="P426" s="188"/>
      <c r="Q426" s="188"/>
      <c r="R426" s="188"/>
      <c r="S426" s="188"/>
      <c r="T426" s="189"/>
      <c r="AT426" s="184" t="s">
        <v>125</v>
      </c>
      <c r="AU426" s="184" t="s">
        <v>81</v>
      </c>
      <c r="AV426" s="15" t="s">
        <v>79</v>
      </c>
      <c r="AW426" s="15" t="s">
        <v>30</v>
      </c>
      <c r="AX426" s="15" t="s">
        <v>74</v>
      </c>
      <c r="AY426" s="184" t="s">
        <v>116</v>
      </c>
    </row>
    <row r="427" spans="2:51" s="13" customFormat="1" ht="10.2">
      <c r="B427" s="155"/>
      <c r="D427" s="156" t="s">
        <v>125</v>
      </c>
      <c r="E427" s="157" t="s">
        <v>1</v>
      </c>
      <c r="F427" s="158" t="s">
        <v>81</v>
      </c>
      <c r="H427" s="159">
        <v>2</v>
      </c>
      <c r="I427" s="160"/>
      <c r="L427" s="155"/>
      <c r="M427" s="161"/>
      <c r="N427" s="162"/>
      <c r="O427" s="162"/>
      <c r="P427" s="162"/>
      <c r="Q427" s="162"/>
      <c r="R427" s="162"/>
      <c r="S427" s="162"/>
      <c r="T427" s="163"/>
      <c r="AT427" s="157" t="s">
        <v>125</v>
      </c>
      <c r="AU427" s="157" t="s">
        <v>81</v>
      </c>
      <c r="AV427" s="13" t="s">
        <v>81</v>
      </c>
      <c r="AW427" s="13" t="s">
        <v>30</v>
      </c>
      <c r="AX427" s="13" t="s">
        <v>74</v>
      </c>
      <c r="AY427" s="157" t="s">
        <v>116</v>
      </c>
    </row>
    <row r="428" spans="2:51" s="14" customFormat="1" ht="10.2">
      <c r="B428" s="164"/>
      <c r="D428" s="156" t="s">
        <v>125</v>
      </c>
      <c r="E428" s="165" t="s">
        <v>1</v>
      </c>
      <c r="F428" s="166" t="s">
        <v>127</v>
      </c>
      <c r="H428" s="167">
        <v>2</v>
      </c>
      <c r="I428" s="168"/>
      <c r="L428" s="164"/>
      <c r="M428" s="169"/>
      <c r="N428" s="170"/>
      <c r="O428" s="170"/>
      <c r="P428" s="170"/>
      <c r="Q428" s="170"/>
      <c r="R428" s="170"/>
      <c r="S428" s="170"/>
      <c r="T428" s="171"/>
      <c r="AT428" s="165" t="s">
        <v>125</v>
      </c>
      <c r="AU428" s="165" t="s">
        <v>81</v>
      </c>
      <c r="AV428" s="14" t="s">
        <v>123</v>
      </c>
      <c r="AW428" s="14" t="s">
        <v>30</v>
      </c>
      <c r="AX428" s="14" t="s">
        <v>79</v>
      </c>
      <c r="AY428" s="165" t="s">
        <v>116</v>
      </c>
    </row>
    <row r="429" spans="1:65" s="2" customFormat="1" ht="24.15" customHeight="1">
      <c r="A429" s="33"/>
      <c r="B429" s="140"/>
      <c r="C429" s="141" t="s">
        <v>569</v>
      </c>
      <c r="D429" s="141" t="s">
        <v>119</v>
      </c>
      <c r="E429" s="142" t="s">
        <v>570</v>
      </c>
      <c r="F429" s="143" t="s">
        <v>571</v>
      </c>
      <c r="G429" s="144" t="s">
        <v>288</v>
      </c>
      <c r="H429" s="145">
        <v>24</v>
      </c>
      <c r="I429" s="146"/>
      <c r="J429" s="147">
        <f aca="true" t="shared" si="20" ref="J429:J434">ROUND(I429*H429,2)</f>
        <v>0</v>
      </c>
      <c r="K429" s="148"/>
      <c r="L429" s="34"/>
      <c r="M429" s="149" t="s">
        <v>1</v>
      </c>
      <c r="N429" s="150" t="s">
        <v>39</v>
      </c>
      <c r="O429" s="59"/>
      <c r="P429" s="151">
        <f aca="true" t="shared" si="21" ref="P429:P434">O429*H429</f>
        <v>0</v>
      </c>
      <c r="Q429" s="151">
        <v>0.11241</v>
      </c>
      <c r="R429" s="151">
        <f aca="true" t="shared" si="22" ref="R429:R434">Q429*H429</f>
        <v>2.69784</v>
      </c>
      <c r="S429" s="151">
        <v>0</v>
      </c>
      <c r="T429" s="152">
        <f aca="true" t="shared" si="23" ref="T429:T434"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3" t="s">
        <v>123</v>
      </c>
      <c r="AT429" s="153" t="s">
        <v>119</v>
      </c>
      <c r="AU429" s="153" t="s">
        <v>81</v>
      </c>
      <c r="AY429" s="18" t="s">
        <v>116</v>
      </c>
      <c r="BE429" s="154">
        <f aca="true" t="shared" si="24" ref="BE429:BE434">IF(N429="základní",J429,0)</f>
        <v>0</v>
      </c>
      <c r="BF429" s="154">
        <f aca="true" t="shared" si="25" ref="BF429:BF434">IF(N429="snížená",J429,0)</f>
        <v>0</v>
      </c>
      <c r="BG429" s="154">
        <f aca="true" t="shared" si="26" ref="BG429:BG434">IF(N429="zákl. přenesená",J429,0)</f>
        <v>0</v>
      </c>
      <c r="BH429" s="154">
        <f aca="true" t="shared" si="27" ref="BH429:BH434">IF(N429="sníž. přenesená",J429,0)</f>
        <v>0</v>
      </c>
      <c r="BI429" s="154">
        <f aca="true" t="shared" si="28" ref="BI429:BI434">IF(N429="nulová",J429,0)</f>
        <v>0</v>
      </c>
      <c r="BJ429" s="18" t="s">
        <v>79</v>
      </c>
      <c r="BK429" s="154">
        <f aca="true" t="shared" si="29" ref="BK429:BK434">ROUND(I429*H429,2)</f>
        <v>0</v>
      </c>
      <c r="BL429" s="18" t="s">
        <v>123</v>
      </c>
      <c r="BM429" s="153" t="s">
        <v>572</v>
      </c>
    </row>
    <row r="430" spans="1:65" s="2" customFormat="1" ht="21.75" customHeight="1">
      <c r="A430" s="33"/>
      <c r="B430" s="140"/>
      <c r="C430" s="172" t="s">
        <v>573</v>
      </c>
      <c r="D430" s="172" t="s">
        <v>140</v>
      </c>
      <c r="E430" s="173" t="s">
        <v>574</v>
      </c>
      <c r="F430" s="174" t="s">
        <v>575</v>
      </c>
      <c r="G430" s="175" t="s">
        <v>288</v>
      </c>
      <c r="H430" s="176">
        <v>24</v>
      </c>
      <c r="I430" s="177"/>
      <c r="J430" s="178">
        <f t="shared" si="20"/>
        <v>0</v>
      </c>
      <c r="K430" s="179"/>
      <c r="L430" s="180"/>
      <c r="M430" s="181" t="s">
        <v>1</v>
      </c>
      <c r="N430" s="182" t="s">
        <v>39</v>
      </c>
      <c r="O430" s="59"/>
      <c r="P430" s="151">
        <f t="shared" si="21"/>
        <v>0</v>
      </c>
      <c r="Q430" s="151">
        <v>0.0061</v>
      </c>
      <c r="R430" s="151">
        <f t="shared" si="22"/>
        <v>0.1464</v>
      </c>
      <c r="S430" s="151">
        <v>0</v>
      </c>
      <c r="T430" s="152">
        <f t="shared" si="2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3" t="s">
        <v>144</v>
      </c>
      <c r="AT430" s="153" t="s">
        <v>140</v>
      </c>
      <c r="AU430" s="153" t="s">
        <v>81</v>
      </c>
      <c r="AY430" s="18" t="s">
        <v>116</v>
      </c>
      <c r="BE430" s="154">
        <f t="shared" si="24"/>
        <v>0</v>
      </c>
      <c r="BF430" s="154">
        <f t="shared" si="25"/>
        <v>0</v>
      </c>
      <c r="BG430" s="154">
        <f t="shared" si="26"/>
        <v>0</v>
      </c>
      <c r="BH430" s="154">
        <f t="shared" si="27"/>
        <v>0</v>
      </c>
      <c r="BI430" s="154">
        <f t="shared" si="28"/>
        <v>0</v>
      </c>
      <c r="BJ430" s="18" t="s">
        <v>79</v>
      </c>
      <c r="BK430" s="154">
        <f t="shared" si="29"/>
        <v>0</v>
      </c>
      <c r="BL430" s="18" t="s">
        <v>123</v>
      </c>
      <c r="BM430" s="153" t="s">
        <v>576</v>
      </c>
    </row>
    <row r="431" spans="1:65" s="2" customFormat="1" ht="16.5" customHeight="1">
      <c r="A431" s="33"/>
      <c r="B431" s="140"/>
      <c r="C431" s="172" t="s">
        <v>577</v>
      </c>
      <c r="D431" s="172" t="s">
        <v>140</v>
      </c>
      <c r="E431" s="173" t="s">
        <v>578</v>
      </c>
      <c r="F431" s="174" t="s">
        <v>579</v>
      </c>
      <c r="G431" s="175" t="s">
        <v>288</v>
      </c>
      <c r="H431" s="176">
        <v>24</v>
      </c>
      <c r="I431" s="177"/>
      <c r="J431" s="178">
        <f t="shared" si="20"/>
        <v>0</v>
      </c>
      <c r="K431" s="179"/>
      <c r="L431" s="180"/>
      <c r="M431" s="181" t="s">
        <v>1</v>
      </c>
      <c r="N431" s="182" t="s">
        <v>39</v>
      </c>
      <c r="O431" s="59"/>
      <c r="P431" s="151">
        <f t="shared" si="21"/>
        <v>0</v>
      </c>
      <c r="Q431" s="151">
        <v>0.003</v>
      </c>
      <c r="R431" s="151">
        <f t="shared" si="22"/>
        <v>0.07200000000000001</v>
      </c>
      <c r="S431" s="151">
        <v>0</v>
      </c>
      <c r="T431" s="152">
        <f t="shared" si="2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3" t="s">
        <v>144</v>
      </c>
      <c r="AT431" s="153" t="s">
        <v>140</v>
      </c>
      <c r="AU431" s="153" t="s">
        <v>81</v>
      </c>
      <c r="AY431" s="18" t="s">
        <v>116</v>
      </c>
      <c r="BE431" s="154">
        <f t="shared" si="24"/>
        <v>0</v>
      </c>
      <c r="BF431" s="154">
        <f t="shared" si="25"/>
        <v>0</v>
      </c>
      <c r="BG431" s="154">
        <f t="shared" si="26"/>
        <v>0</v>
      </c>
      <c r="BH431" s="154">
        <f t="shared" si="27"/>
        <v>0</v>
      </c>
      <c r="BI431" s="154">
        <f t="shared" si="28"/>
        <v>0</v>
      </c>
      <c r="BJ431" s="18" t="s">
        <v>79</v>
      </c>
      <c r="BK431" s="154">
        <f t="shared" si="29"/>
        <v>0</v>
      </c>
      <c r="BL431" s="18" t="s">
        <v>123</v>
      </c>
      <c r="BM431" s="153" t="s">
        <v>580</v>
      </c>
    </row>
    <row r="432" spans="1:65" s="2" customFormat="1" ht="21.75" customHeight="1">
      <c r="A432" s="33"/>
      <c r="B432" s="140"/>
      <c r="C432" s="172" t="s">
        <v>581</v>
      </c>
      <c r="D432" s="172" t="s">
        <v>140</v>
      </c>
      <c r="E432" s="173" t="s">
        <v>582</v>
      </c>
      <c r="F432" s="174" t="s">
        <v>583</v>
      </c>
      <c r="G432" s="175" t="s">
        <v>288</v>
      </c>
      <c r="H432" s="176">
        <v>78</v>
      </c>
      <c r="I432" s="177"/>
      <c r="J432" s="178">
        <f t="shared" si="20"/>
        <v>0</v>
      </c>
      <c r="K432" s="179"/>
      <c r="L432" s="180"/>
      <c r="M432" s="181" t="s">
        <v>1</v>
      </c>
      <c r="N432" s="182" t="s">
        <v>39</v>
      </c>
      <c r="O432" s="59"/>
      <c r="P432" s="151">
        <f t="shared" si="21"/>
        <v>0</v>
      </c>
      <c r="Q432" s="151">
        <v>0.00035</v>
      </c>
      <c r="R432" s="151">
        <f t="shared" si="22"/>
        <v>0.0273</v>
      </c>
      <c r="S432" s="151">
        <v>0</v>
      </c>
      <c r="T432" s="152">
        <f t="shared" si="2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3" t="s">
        <v>144</v>
      </c>
      <c r="AT432" s="153" t="s">
        <v>140</v>
      </c>
      <c r="AU432" s="153" t="s">
        <v>81</v>
      </c>
      <c r="AY432" s="18" t="s">
        <v>116</v>
      </c>
      <c r="BE432" s="154">
        <f t="shared" si="24"/>
        <v>0</v>
      </c>
      <c r="BF432" s="154">
        <f t="shared" si="25"/>
        <v>0</v>
      </c>
      <c r="BG432" s="154">
        <f t="shared" si="26"/>
        <v>0</v>
      </c>
      <c r="BH432" s="154">
        <f t="shared" si="27"/>
        <v>0</v>
      </c>
      <c r="BI432" s="154">
        <f t="shared" si="28"/>
        <v>0</v>
      </c>
      <c r="BJ432" s="18" t="s">
        <v>79</v>
      </c>
      <c r="BK432" s="154">
        <f t="shared" si="29"/>
        <v>0</v>
      </c>
      <c r="BL432" s="18" t="s">
        <v>123</v>
      </c>
      <c r="BM432" s="153" t="s">
        <v>584</v>
      </c>
    </row>
    <row r="433" spans="1:65" s="2" customFormat="1" ht="16.5" customHeight="1">
      <c r="A433" s="33"/>
      <c r="B433" s="140"/>
      <c r="C433" s="172" t="s">
        <v>585</v>
      </c>
      <c r="D433" s="172" t="s">
        <v>140</v>
      </c>
      <c r="E433" s="173" t="s">
        <v>586</v>
      </c>
      <c r="F433" s="174" t="s">
        <v>587</v>
      </c>
      <c r="G433" s="175" t="s">
        <v>288</v>
      </c>
      <c r="H433" s="176">
        <v>24</v>
      </c>
      <c r="I433" s="177"/>
      <c r="J433" s="178">
        <f t="shared" si="20"/>
        <v>0</v>
      </c>
      <c r="K433" s="179"/>
      <c r="L433" s="180"/>
      <c r="M433" s="181" t="s">
        <v>1</v>
      </c>
      <c r="N433" s="182" t="s">
        <v>39</v>
      </c>
      <c r="O433" s="59"/>
      <c r="P433" s="151">
        <f t="shared" si="21"/>
        <v>0</v>
      </c>
      <c r="Q433" s="151">
        <v>0.0001</v>
      </c>
      <c r="R433" s="151">
        <f t="shared" si="22"/>
        <v>0.0024000000000000002</v>
      </c>
      <c r="S433" s="151">
        <v>0</v>
      </c>
      <c r="T433" s="152">
        <f t="shared" si="2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3" t="s">
        <v>144</v>
      </c>
      <c r="AT433" s="153" t="s">
        <v>140</v>
      </c>
      <c r="AU433" s="153" t="s">
        <v>81</v>
      </c>
      <c r="AY433" s="18" t="s">
        <v>116</v>
      </c>
      <c r="BE433" s="154">
        <f t="shared" si="24"/>
        <v>0</v>
      </c>
      <c r="BF433" s="154">
        <f t="shared" si="25"/>
        <v>0</v>
      </c>
      <c r="BG433" s="154">
        <f t="shared" si="26"/>
        <v>0</v>
      </c>
      <c r="BH433" s="154">
        <f t="shared" si="27"/>
        <v>0</v>
      </c>
      <c r="BI433" s="154">
        <f t="shared" si="28"/>
        <v>0</v>
      </c>
      <c r="BJ433" s="18" t="s">
        <v>79</v>
      </c>
      <c r="BK433" s="154">
        <f t="shared" si="29"/>
        <v>0</v>
      </c>
      <c r="BL433" s="18" t="s">
        <v>123</v>
      </c>
      <c r="BM433" s="153" t="s">
        <v>588</v>
      </c>
    </row>
    <row r="434" spans="1:65" s="2" customFormat="1" ht="33" customHeight="1">
      <c r="A434" s="33"/>
      <c r="B434" s="140"/>
      <c r="C434" s="141" t="s">
        <v>589</v>
      </c>
      <c r="D434" s="141" t="s">
        <v>119</v>
      </c>
      <c r="E434" s="142" t="s">
        <v>590</v>
      </c>
      <c r="F434" s="143" t="s">
        <v>591</v>
      </c>
      <c r="G434" s="144" t="s">
        <v>187</v>
      </c>
      <c r="H434" s="145">
        <v>787.5</v>
      </c>
      <c r="I434" s="146"/>
      <c r="J434" s="147">
        <f t="shared" si="20"/>
        <v>0</v>
      </c>
      <c r="K434" s="148"/>
      <c r="L434" s="34"/>
      <c r="M434" s="149" t="s">
        <v>1</v>
      </c>
      <c r="N434" s="150" t="s">
        <v>39</v>
      </c>
      <c r="O434" s="59"/>
      <c r="P434" s="151">
        <f t="shared" si="21"/>
        <v>0</v>
      </c>
      <c r="Q434" s="151">
        <v>0.00011</v>
      </c>
      <c r="R434" s="151">
        <f t="shared" si="22"/>
        <v>0.08662500000000001</v>
      </c>
      <c r="S434" s="151">
        <v>0</v>
      </c>
      <c r="T434" s="152">
        <f t="shared" si="2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53" t="s">
        <v>123</v>
      </c>
      <c r="AT434" s="153" t="s">
        <v>119</v>
      </c>
      <c r="AU434" s="153" t="s">
        <v>81</v>
      </c>
      <c r="AY434" s="18" t="s">
        <v>116</v>
      </c>
      <c r="BE434" s="154">
        <f t="shared" si="24"/>
        <v>0</v>
      </c>
      <c r="BF434" s="154">
        <f t="shared" si="25"/>
        <v>0</v>
      </c>
      <c r="BG434" s="154">
        <f t="shared" si="26"/>
        <v>0</v>
      </c>
      <c r="BH434" s="154">
        <f t="shared" si="27"/>
        <v>0</v>
      </c>
      <c r="BI434" s="154">
        <f t="shared" si="28"/>
        <v>0</v>
      </c>
      <c r="BJ434" s="18" t="s">
        <v>79</v>
      </c>
      <c r="BK434" s="154">
        <f t="shared" si="29"/>
        <v>0</v>
      </c>
      <c r="BL434" s="18" t="s">
        <v>123</v>
      </c>
      <c r="BM434" s="153" t="s">
        <v>592</v>
      </c>
    </row>
    <row r="435" spans="2:51" s="15" customFormat="1" ht="10.2">
      <c r="B435" s="183"/>
      <c r="D435" s="156" t="s">
        <v>125</v>
      </c>
      <c r="E435" s="184" t="s">
        <v>1</v>
      </c>
      <c r="F435" s="185" t="s">
        <v>593</v>
      </c>
      <c r="H435" s="184" t="s">
        <v>1</v>
      </c>
      <c r="I435" s="186"/>
      <c r="L435" s="183"/>
      <c r="M435" s="187"/>
      <c r="N435" s="188"/>
      <c r="O435" s="188"/>
      <c r="P435" s="188"/>
      <c r="Q435" s="188"/>
      <c r="R435" s="188"/>
      <c r="S435" s="188"/>
      <c r="T435" s="189"/>
      <c r="AT435" s="184" t="s">
        <v>125</v>
      </c>
      <c r="AU435" s="184" t="s">
        <v>81</v>
      </c>
      <c r="AV435" s="15" t="s">
        <v>79</v>
      </c>
      <c r="AW435" s="15" t="s">
        <v>30</v>
      </c>
      <c r="AX435" s="15" t="s">
        <v>74</v>
      </c>
      <c r="AY435" s="184" t="s">
        <v>116</v>
      </c>
    </row>
    <row r="436" spans="2:51" s="13" customFormat="1" ht="10.2">
      <c r="B436" s="155"/>
      <c r="D436" s="156" t="s">
        <v>125</v>
      </c>
      <c r="E436" s="157" t="s">
        <v>1</v>
      </c>
      <c r="F436" s="158" t="s">
        <v>594</v>
      </c>
      <c r="H436" s="159">
        <v>324.5</v>
      </c>
      <c r="I436" s="160"/>
      <c r="L436" s="155"/>
      <c r="M436" s="161"/>
      <c r="N436" s="162"/>
      <c r="O436" s="162"/>
      <c r="P436" s="162"/>
      <c r="Q436" s="162"/>
      <c r="R436" s="162"/>
      <c r="S436" s="162"/>
      <c r="T436" s="163"/>
      <c r="AT436" s="157" t="s">
        <v>125</v>
      </c>
      <c r="AU436" s="157" t="s">
        <v>81</v>
      </c>
      <c r="AV436" s="13" t="s">
        <v>81</v>
      </c>
      <c r="AW436" s="13" t="s">
        <v>30</v>
      </c>
      <c r="AX436" s="13" t="s">
        <v>74</v>
      </c>
      <c r="AY436" s="157" t="s">
        <v>116</v>
      </c>
    </row>
    <row r="437" spans="2:51" s="15" customFormat="1" ht="10.2">
      <c r="B437" s="183"/>
      <c r="D437" s="156" t="s">
        <v>125</v>
      </c>
      <c r="E437" s="184" t="s">
        <v>1</v>
      </c>
      <c r="F437" s="185" t="s">
        <v>595</v>
      </c>
      <c r="H437" s="184" t="s">
        <v>1</v>
      </c>
      <c r="I437" s="186"/>
      <c r="L437" s="183"/>
      <c r="M437" s="187"/>
      <c r="N437" s="188"/>
      <c r="O437" s="188"/>
      <c r="P437" s="188"/>
      <c r="Q437" s="188"/>
      <c r="R437" s="188"/>
      <c r="S437" s="188"/>
      <c r="T437" s="189"/>
      <c r="AT437" s="184" t="s">
        <v>125</v>
      </c>
      <c r="AU437" s="184" t="s">
        <v>81</v>
      </c>
      <c r="AV437" s="15" t="s">
        <v>79</v>
      </c>
      <c r="AW437" s="15" t="s">
        <v>30</v>
      </c>
      <c r="AX437" s="15" t="s">
        <v>74</v>
      </c>
      <c r="AY437" s="184" t="s">
        <v>116</v>
      </c>
    </row>
    <row r="438" spans="2:51" s="13" customFormat="1" ht="10.2">
      <c r="B438" s="155"/>
      <c r="D438" s="156" t="s">
        <v>125</v>
      </c>
      <c r="E438" s="157" t="s">
        <v>1</v>
      </c>
      <c r="F438" s="158" t="s">
        <v>596</v>
      </c>
      <c r="H438" s="159">
        <v>444</v>
      </c>
      <c r="I438" s="160"/>
      <c r="L438" s="155"/>
      <c r="M438" s="161"/>
      <c r="N438" s="162"/>
      <c r="O438" s="162"/>
      <c r="P438" s="162"/>
      <c r="Q438" s="162"/>
      <c r="R438" s="162"/>
      <c r="S438" s="162"/>
      <c r="T438" s="163"/>
      <c r="AT438" s="157" t="s">
        <v>125</v>
      </c>
      <c r="AU438" s="157" t="s">
        <v>81</v>
      </c>
      <c r="AV438" s="13" t="s">
        <v>81</v>
      </c>
      <c r="AW438" s="13" t="s">
        <v>30</v>
      </c>
      <c r="AX438" s="13" t="s">
        <v>74</v>
      </c>
      <c r="AY438" s="157" t="s">
        <v>116</v>
      </c>
    </row>
    <row r="439" spans="2:51" s="15" customFormat="1" ht="10.2">
      <c r="B439" s="183"/>
      <c r="D439" s="156" t="s">
        <v>125</v>
      </c>
      <c r="E439" s="184" t="s">
        <v>1</v>
      </c>
      <c r="F439" s="185" t="s">
        <v>597</v>
      </c>
      <c r="H439" s="184" t="s">
        <v>1</v>
      </c>
      <c r="I439" s="186"/>
      <c r="L439" s="183"/>
      <c r="M439" s="187"/>
      <c r="N439" s="188"/>
      <c r="O439" s="188"/>
      <c r="P439" s="188"/>
      <c r="Q439" s="188"/>
      <c r="R439" s="188"/>
      <c r="S439" s="188"/>
      <c r="T439" s="189"/>
      <c r="AT439" s="184" t="s">
        <v>125</v>
      </c>
      <c r="AU439" s="184" t="s">
        <v>81</v>
      </c>
      <c r="AV439" s="15" t="s">
        <v>79</v>
      </c>
      <c r="AW439" s="15" t="s">
        <v>30</v>
      </c>
      <c r="AX439" s="15" t="s">
        <v>74</v>
      </c>
      <c r="AY439" s="184" t="s">
        <v>116</v>
      </c>
    </row>
    <row r="440" spans="2:51" s="13" customFormat="1" ht="10.2">
      <c r="B440" s="155"/>
      <c r="D440" s="156" t="s">
        <v>125</v>
      </c>
      <c r="E440" s="157" t="s">
        <v>1</v>
      </c>
      <c r="F440" s="158" t="s">
        <v>598</v>
      </c>
      <c r="H440" s="159">
        <v>19</v>
      </c>
      <c r="I440" s="160"/>
      <c r="L440" s="155"/>
      <c r="M440" s="161"/>
      <c r="N440" s="162"/>
      <c r="O440" s="162"/>
      <c r="P440" s="162"/>
      <c r="Q440" s="162"/>
      <c r="R440" s="162"/>
      <c r="S440" s="162"/>
      <c r="T440" s="163"/>
      <c r="AT440" s="157" t="s">
        <v>125</v>
      </c>
      <c r="AU440" s="157" t="s">
        <v>81</v>
      </c>
      <c r="AV440" s="13" t="s">
        <v>81</v>
      </c>
      <c r="AW440" s="13" t="s">
        <v>30</v>
      </c>
      <c r="AX440" s="13" t="s">
        <v>74</v>
      </c>
      <c r="AY440" s="157" t="s">
        <v>116</v>
      </c>
    </row>
    <row r="441" spans="2:51" s="14" customFormat="1" ht="10.2">
      <c r="B441" s="164"/>
      <c r="D441" s="156" t="s">
        <v>125</v>
      </c>
      <c r="E441" s="165" t="s">
        <v>1</v>
      </c>
      <c r="F441" s="166" t="s">
        <v>127</v>
      </c>
      <c r="H441" s="167">
        <v>787.5</v>
      </c>
      <c r="I441" s="168"/>
      <c r="L441" s="164"/>
      <c r="M441" s="169"/>
      <c r="N441" s="170"/>
      <c r="O441" s="170"/>
      <c r="P441" s="170"/>
      <c r="Q441" s="170"/>
      <c r="R441" s="170"/>
      <c r="S441" s="170"/>
      <c r="T441" s="171"/>
      <c r="AT441" s="165" t="s">
        <v>125</v>
      </c>
      <c r="AU441" s="165" t="s">
        <v>81</v>
      </c>
      <c r="AV441" s="14" t="s">
        <v>123</v>
      </c>
      <c r="AW441" s="14" t="s">
        <v>30</v>
      </c>
      <c r="AX441" s="14" t="s">
        <v>79</v>
      </c>
      <c r="AY441" s="165" t="s">
        <v>116</v>
      </c>
    </row>
    <row r="442" spans="1:65" s="2" customFormat="1" ht="33" customHeight="1">
      <c r="A442" s="33"/>
      <c r="B442" s="140"/>
      <c r="C442" s="141" t="s">
        <v>599</v>
      </c>
      <c r="D442" s="141" t="s">
        <v>119</v>
      </c>
      <c r="E442" s="142" t="s">
        <v>600</v>
      </c>
      <c r="F442" s="143" t="s">
        <v>601</v>
      </c>
      <c r="G442" s="144" t="s">
        <v>187</v>
      </c>
      <c r="H442" s="145">
        <v>423</v>
      </c>
      <c r="I442" s="146"/>
      <c r="J442" s="147">
        <f>ROUND(I442*H442,2)</f>
        <v>0</v>
      </c>
      <c r="K442" s="148"/>
      <c r="L442" s="34"/>
      <c r="M442" s="149" t="s">
        <v>1</v>
      </c>
      <c r="N442" s="150" t="s">
        <v>39</v>
      </c>
      <c r="O442" s="59"/>
      <c r="P442" s="151">
        <f>O442*H442</f>
        <v>0</v>
      </c>
      <c r="Q442" s="151">
        <v>0.00013</v>
      </c>
      <c r="R442" s="151">
        <f>Q442*H442</f>
        <v>0.05499</v>
      </c>
      <c r="S442" s="151">
        <v>0</v>
      </c>
      <c r="T442" s="15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3" t="s">
        <v>123</v>
      </c>
      <c r="AT442" s="153" t="s">
        <v>119</v>
      </c>
      <c r="AU442" s="153" t="s">
        <v>81</v>
      </c>
      <c r="AY442" s="18" t="s">
        <v>116</v>
      </c>
      <c r="BE442" s="154">
        <f>IF(N442="základní",J442,0)</f>
        <v>0</v>
      </c>
      <c r="BF442" s="154">
        <f>IF(N442="snížená",J442,0)</f>
        <v>0</v>
      </c>
      <c r="BG442" s="154">
        <f>IF(N442="zákl. přenesená",J442,0)</f>
        <v>0</v>
      </c>
      <c r="BH442" s="154">
        <f>IF(N442="sníž. přenesená",J442,0)</f>
        <v>0</v>
      </c>
      <c r="BI442" s="154">
        <f>IF(N442="nulová",J442,0)</f>
        <v>0</v>
      </c>
      <c r="BJ442" s="18" t="s">
        <v>79</v>
      </c>
      <c r="BK442" s="154">
        <f>ROUND(I442*H442,2)</f>
        <v>0</v>
      </c>
      <c r="BL442" s="18" t="s">
        <v>123</v>
      </c>
      <c r="BM442" s="153" t="s">
        <v>602</v>
      </c>
    </row>
    <row r="443" spans="2:51" s="15" customFormat="1" ht="10.2">
      <c r="B443" s="183"/>
      <c r="D443" s="156" t="s">
        <v>125</v>
      </c>
      <c r="E443" s="184" t="s">
        <v>1</v>
      </c>
      <c r="F443" s="185" t="s">
        <v>603</v>
      </c>
      <c r="H443" s="184" t="s">
        <v>1</v>
      </c>
      <c r="I443" s="186"/>
      <c r="L443" s="183"/>
      <c r="M443" s="187"/>
      <c r="N443" s="188"/>
      <c r="O443" s="188"/>
      <c r="P443" s="188"/>
      <c r="Q443" s="188"/>
      <c r="R443" s="188"/>
      <c r="S443" s="188"/>
      <c r="T443" s="189"/>
      <c r="AT443" s="184" t="s">
        <v>125</v>
      </c>
      <c r="AU443" s="184" t="s">
        <v>81</v>
      </c>
      <c r="AV443" s="15" t="s">
        <v>79</v>
      </c>
      <c r="AW443" s="15" t="s">
        <v>30</v>
      </c>
      <c r="AX443" s="15" t="s">
        <v>74</v>
      </c>
      <c r="AY443" s="184" t="s">
        <v>116</v>
      </c>
    </row>
    <row r="444" spans="2:51" s="13" customFormat="1" ht="10.2">
      <c r="B444" s="155"/>
      <c r="D444" s="156" t="s">
        <v>125</v>
      </c>
      <c r="E444" s="157" t="s">
        <v>1</v>
      </c>
      <c r="F444" s="158" t="s">
        <v>604</v>
      </c>
      <c r="H444" s="159">
        <v>217</v>
      </c>
      <c r="I444" s="160"/>
      <c r="L444" s="155"/>
      <c r="M444" s="161"/>
      <c r="N444" s="162"/>
      <c r="O444" s="162"/>
      <c r="P444" s="162"/>
      <c r="Q444" s="162"/>
      <c r="R444" s="162"/>
      <c r="S444" s="162"/>
      <c r="T444" s="163"/>
      <c r="AT444" s="157" t="s">
        <v>125</v>
      </c>
      <c r="AU444" s="157" t="s">
        <v>81</v>
      </c>
      <c r="AV444" s="13" t="s">
        <v>81</v>
      </c>
      <c r="AW444" s="13" t="s">
        <v>30</v>
      </c>
      <c r="AX444" s="13" t="s">
        <v>74</v>
      </c>
      <c r="AY444" s="157" t="s">
        <v>116</v>
      </c>
    </row>
    <row r="445" spans="2:51" s="15" customFormat="1" ht="10.2">
      <c r="B445" s="183"/>
      <c r="D445" s="156" t="s">
        <v>125</v>
      </c>
      <c r="E445" s="184" t="s">
        <v>1</v>
      </c>
      <c r="F445" s="185" t="s">
        <v>605</v>
      </c>
      <c r="H445" s="184" t="s">
        <v>1</v>
      </c>
      <c r="I445" s="186"/>
      <c r="L445" s="183"/>
      <c r="M445" s="187"/>
      <c r="N445" s="188"/>
      <c r="O445" s="188"/>
      <c r="P445" s="188"/>
      <c r="Q445" s="188"/>
      <c r="R445" s="188"/>
      <c r="S445" s="188"/>
      <c r="T445" s="189"/>
      <c r="AT445" s="184" t="s">
        <v>125</v>
      </c>
      <c r="AU445" s="184" t="s">
        <v>81</v>
      </c>
      <c r="AV445" s="15" t="s">
        <v>79</v>
      </c>
      <c r="AW445" s="15" t="s">
        <v>30</v>
      </c>
      <c r="AX445" s="15" t="s">
        <v>74</v>
      </c>
      <c r="AY445" s="184" t="s">
        <v>116</v>
      </c>
    </row>
    <row r="446" spans="2:51" s="13" customFormat="1" ht="10.2">
      <c r="B446" s="155"/>
      <c r="D446" s="156" t="s">
        <v>125</v>
      </c>
      <c r="E446" s="157" t="s">
        <v>1</v>
      </c>
      <c r="F446" s="158" t="s">
        <v>606</v>
      </c>
      <c r="H446" s="159">
        <v>206</v>
      </c>
      <c r="I446" s="160"/>
      <c r="L446" s="155"/>
      <c r="M446" s="161"/>
      <c r="N446" s="162"/>
      <c r="O446" s="162"/>
      <c r="P446" s="162"/>
      <c r="Q446" s="162"/>
      <c r="R446" s="162"/>
      <c r="S446" s="162"/>
      <c r="T446" s="163"/>
      <c r="AT446" s="157" t="s">
        <v>125</v>
      </c>
      <c r="AU446" s="157" t="s">
        <v>81</v>
      </c>
      <c r="AV446" s="13" t="s">
        <v>81</v>
      </c>
      <c r="AW446" s="13" t="s">
        <v>30</v>
      </c>
      <c r="AX446" s="13" t="s">
        <v>74</v>
      </c>
      <c r="AY446" s="157" t="s">
        <v>116</v>
      </c>
    </row>
    <row r="447" spans="2:51" s="14" customFormat="1" ht="10.2">
      <c r="B447" s="164"/>
      <c r="D447" s="156" t="s">
        <v>125</v>
      </c>
      <c r="E447" s="165" t="s">
        <v>1</v>
      </c>
      <c r="F447" s="166" t="s">
        <v>127</v>
      </c>
      <c r="H447" s="167">
        <v>423</v>
      </c>
      <c r="I447" s="168"/>
      <c r="L447" s="164"/>
      <c r="M447" s="169"/>
      <c r="N447" s="170"/>
      <c r="O447" s="170"/>
      <c r="P447" s="170"/>
      <c r="Q447" s="170"/>
      <c r="R447" s="170"/>
      <c r="S447" s="170"/>
      <c r="T447" s="171"/>
      <c r="AT447" s="165" t="s">
        <v>125</v>
      </c>
      <c r="AU447" s="165" t="s">
        <v>81</v>
      </c>
      <c r="AV447" s="14" t="s">
        <v>123</v>
      </c>
      <c r="AW447" s="14" t="s">
        <v>30</v>
      </c>
      <c r="AX447" s="14" t="s">
        <v>79</v>
      </c>
      <c r="AY447" s="165" t="s">
        <v>116</v>
      </c>
    </row>
    <row r="448" spans="1:65" s="2" customFormat="1" ht="33" customHeight="1">
      <c r="A448" s="33"/>
      <c r="B448" s="140"/>
      <c r="C448" s="141" t="s">
        <v>607</v>
      </c>
      <c r="D448" s="141" t="s">
        <v>119</v>
      </c>
      <c r="E448" s="142" t="s">
        <v>608</v>
      </c>
      <c r="F448" s="143" t="s">
        <v>609</v>
      </c>
      <c r="G448" s="144" t="s">
        <v>187</v>
      </c>
      <c r="H448" s="145">
        <v>340</v>
      </c>
      <c r="I448" s="146"/>
      <c r="J448" s="147">
        <f>ROUND(I448*H448,2)</f>
        <v>0</v>
      </c>
      <c r="K448" s="148"/>
      <c r="L448" s="34"/>
      <c r="M448" s="149" t="s">
        <v>1</v>
      </c>
      <c r="N448" s="150" t="s">
        <v>39</v>
      </c>
      <c r="O448" s="59"/>
      <c r="P448" s="151">
        <f>O448*H448</f>
        <v>0</v>
      </c>
      <c r="Q448" s="151">
        <v>4E-05</v>
      </c>
      <c r="R448" s="151">
        <f>Q448*H448</f>
        <v>0.013600000000000001</v>
      </c>
      <c r="S448" s="151">
        <v>0</v>
      </c>
      <c r="T448" s="15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3" t="s">
        <v>123</v>
      </c>
      <c r="AT448" s="153" t="s">
        <v>119</v>
      </c>
      <c r="AU448" s="153" t="s">
        <v>81</v>
      </c>
      <c r="AY448" s="18" t="s">
        <v>116</v>
      </c>
      <c r="BE448" s="154">
        <f>IF(N448="základní",J448,0)</f>
        <v>0</v>
      </c>
      <c r="BF448" s="154">
        <f>IF(N448="snížená",J448,0)</f>
        <v>0</v>
      </c>
      <c r="BG448" s="154">
        <f>IF(N448="zákl. přenesená",J448,0)</f>
        <v>0</v>
      </c>
      <c r="BH448" s="154">
        <f>IF(N448="sníž. přenesená",J448,0)</f>
        <v>0</v>
      </c>
      <c r="BI448" s="154">
        <f>IF(N448="nulová",J448,0)</f>
        <v>0</v>
      </c>
      <c r="BJ448" s="18" t="s">
        <v>79</v>
      </c>
      <c r="BK448" s="154">
        <f>ROUND(I448*H448,2)</f>
        <v>0</v>
      </c>
      <c r="BL448" s="18" t="s">
        <v>123</v>
      </c>
      <c r="BM448" s="153" t="s">
        <v>610</v>
      </c>
    </row>
    <row r="449" spans="2:51" s="15" customFormat="1" ht="10.2">
      <c r="B449" s="183"/>
      <c r="D449" s="156" t="s">
        <v>125</v>
      </c>
      <c r="E449" s="184" t="s">
        <v>1</v>
      </c>
      <c r="F449" s="185" t="s">
        <v>611</v>
      </c>
      <c r="H449" s="184" t="s">
        <v>1</v>
      </c>
      <c r="I449" s="186"/>
      <c r="L449" s="183"/>
      <c r="M449" s="187"/>
      <c r="N449" s="188"/>
      <c r="O449" s="188"/>
      <c r="P449" s="188"/>
      <c r="Q449" s="188"/>
      <c r="R449" s="188"/>
      <c r="S449" s="188"/>
      <c r="T449" s="189"/>
      <c r="AT449" s="184" t="s">
        <v>125</v>
      </c>
      <c r="AU449" s="184" t="s">
        <v>81</v>
      </c>
      <c r="AV449" s="15" t="s">
        <v>79</v>
      </c>
      <c r="AW449" s="15" t="s">
        <v>30</v>
      </c>
      <c r="AX449" s="15" t="s">
        <v>74</v>
      </c>
      <c r="AY449" s="184" t="s">
        <v>116</v>
      </c>
    </row>
    <row r="450" spans="2:51" s="13" customFormat="1" ht="10.2">
      <c r="B450" s="155"/>
      <c r="D450" s="156" t="s">
        <v>125</v>
      </c>
      <c r="E450" s="157" t="s">
        <v>1</v>
      </c>
      <c r="F450" s="158" t="s">
        <v>612</v>
      </c>
      <c r="H450" s="159">
        <v>214</v>
      </c>
      <c r="I450" s="160"/>
      <c r="L450" s="155"/>
      <c r="M450" s="161"/>
      <c r="N450" s="162"/>
      <c r="O450" s="162"/>
      <c r="P450" s="162"/>
      <c r="Q450" s="162"/>
      <c r="R450" s="162"/>
      <c r="S450" s="162"/>
      <c r="T450" s="163"/>
      <c r="AT450" s="157" t="s">
        <v>125</v>
      </c>
      <c r="AU450" s="157" t="s">
        <v>81</v>
      </c>
      <c r="AV450" s="13" t="s">
        <v>81</v>
      </c>
      <c r="AW450" s="13" t="s">
        <v>30</v>
      </c>
      <c r="AX450" s="13" t="s">
        <v>74</v>
      </c>
      <c r="AY450" s="157" t="s">
        <v>116</v>
      </c>
    </row>
    <row r="451" spans="2:51" s="15" customFormat="1" ht="10.2">
      <c r="B451" s="183"/>
      <c r="D451" s="156" t="s">
        <v>125</v>
      </c>
      <c r="E451" s="184" t="s">
        <v>1</v>
      </c>
      <c r="F451" s="185" t="s">
        <v>613</v>
      </c>
      <c r="H451" s="184" t="s">
        <v>1</v>
      </c>
      <c r="I451" s="186"/>
      <c r="L451" s="183"/>
      <c r="M451" s="187"/>
      <c r="N451" s="188"/>
      <c r="O451" s="188"/>
      <c r="P451" s="188"/>
      <c r="Q451" s="188"/>
      <c r="R451" s="188"/>
      <c r="S451" s="188"/>
      <c r="T451" s="189"/>
      <c r="AT451" s="184" t="s">
        <v>125</v>
      </c>
      <c r="AU451" s="184" t="s">
        <v>81</v>
      </c>
      <c r="AV451" s="15" t="s">
        <v>79</v>
      </c>
      <c r="AW451" s="15" t="s">
        <v>30</v>
      </c>
      <c r="AX451" s="15" t="s">
        <v>74</v>
      </c>
      <c r="AY451" s="184" t="s">
        <v>116</v>
      </c>
    </row>
    <row r="452" spans="2:51" s="13" customFormat="1" ht="10.2">
      <c r="B452" s="155"/>
      <c r="D452" s="156" t="s">
        <v>125</v>
      </c>
      <c r="E452" s="157" t="s">
        <v>1</v>
      </c>
      <c r="F452" s="158" t="s">
        <v>614</v>
      </c>
      <c r="H452" s="159">
        <v>126</v>
      </c>
      <c r="I452" s="160"/>
      <c r="L452" s="155"/>
      <c r="M452" s="161"/>
      <c r="N452" s="162"/>
      <c r="O452" s="162"/>
      <c r="P452" s="162"/>
      <c r="Q452" s="162"/>
      <c r="R452" s="162"/>
      <c r="S452" s="162"/>
      <c r="T452" s="163"/>
      <c r="AT452" s="157" t="s">
        <v>125</v>
      </c>
      <c r="AU452" s="157" t="s">
        <v>81</v>
      </c>
      <c r="AV452" s="13" t="s">
        <v>81</v>
      </c>
      <c r="AW452" s="13" t="s">
        <v>30</v>
      </c>
      <c r="AX452" s="13" t="s">
        <v>74</v>
      </c>
      <c r="AY452" s="157" t="s">
        <v>116</v>
      </c>
    </row>
    <row r="453" spans="2:51" s="14" customFormat="1" ht="10.2">
      <c r="B453" s="164"/>
      <c r="D453" s="156" t="s">
        <v>125</v>
      </c>
      <c r="E453" s="165" t="s">
        <v>1</v>
      </c>
      <c r="F453" s="166" t="s">
        <v>127</v>
      </c>
      <c r="H453" s="167">
        <v>340</v>
      </c>
      <c r="I453" s="168"/>
      <c r="L453" s="164"/>
      <c r="M453" s="169"/>
      <c r="N453" s="170"/>
      <c r="O453" s="170"/>
      <c r="P453" s="170"/>
      <c r="Q453" s="170"/>
      <c r="R453" s="170"/>
      <c r="S453" s="170"/>
      <c r="T453" s="171"/>
      <c r="AT453" s="165" t="s">
        <v>125</v>
      </c>
      <c r="AU453" s="165" t="s">
        <v>81</v>
      </c>
      <c r="AV453" s="14" t="s">
        <v>123</v>
      </c>
      <c r="AW453" s="14" t="s">
        <v>30</v>
      </c>
      <c r="AX453" s="14" t="s">
        <v>79</v>
      </c>
      <c r="AY453" s="165" t="s">
        <v>116</v>
      </c>
    </row>
    <row r="454" spans="1:65" s="2" customFormat="1" ht="33" customHeight="1">
      <c r="A454" s="33"/>
      <c r="B454" s="140"/>
      <c r="C454" s="141" t="s">
        <v>615</v>
      </c>
      <c r="D454" s="141" t="s">
        <v>119</v>
      </c>
      <c r="E454" s="142" t="s">
        <v>616</v>
      </c>
      <c r="F454" s="143" t="s">
        <v>617</v>
      </c>
      <c r="G454" s="144" t="s">
        <v>187</v>
      </c>
      <c r="H454" s="145">
        <v>4.5</v>
      </c>
      <c r="I454" s="146"/>
      <c r="J454" s="147">
        <f>ROUND(I454*H454,2)</f>
        <v>0</v>
      </c>
      <c r="K454" s="148"/>
      <c r="L454" s="34"/>
      <c r="M454" s="149" t="s">
        <v>1</v>
      </c>
      <c r="N454" s="150" t="s">
        <v>39</v>
      </c>
      <c r="O454" s="59"/>
      <c r="P454" s="151">
        <f>O454*H454</f>
        <v>0</v>
      </c>
      <c r="Q454" s="151">
        <v>0.00021</v>
      </c>
      <c r="R454" s="151">
        <f>Q454*H454</f>
        <v>0.0009450000000000001</v>
      </c>
      <c r="S454" s="151">
        <v>0</v>
      </c>
      <c r="T454" s="15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3" t="s">
        <v>123</v>
      </c>
      <c r="AT454" s="153" t="s">
        <v>119</v>
      </c>
      <c r="AU454" s="153" t="s">
        <v>81</v>
      </c>
      <c r="AY454" s="18" t="s">
        <v>116</v>
      </c>
      <c r="BE454" s="154">
        <f>IF(N454="základní",J454,0)</f>
        <v>0</v>
      </c>
      <c r="BF454" s="154">
        <f>IF(N454="snížená",J454,0)</f>
        <v>0</v>
      </c>
      <c r="BG454" s="154">
        <f>IF(N454="zákl. přenesená",J454,0)</f>
        <v>0</v>
      </c>
      <c r="BH454" s="154">
        <f>IF(N454="sníž. přenesená",J454,0)</f>
        <v>0</v>
      </c>
      <c r="BI454" s="154">
        <f>IF(N454="nulová",J454,0)</f>
        <v>0</v>
      </c>
      <c r="BJ454" s="18" t="s">
        <v>79</v>
      </c>
      <c r="BK454" s="154">
        <f>ROUND(I454*H454,2)</f>
        <v>0</v>
      </c>
      <c r="BL454" s="18" t="s">
        <v>123</v>
      </c>
      <c r="BM454" s="153" t="s">
        <v>618</v>
      </c>
    </row>
    <row r="455" spans="2:51" s="15" customFormat="1" ht="10.2">
      <c r="B455" s="183"/>
      <c r="D455" s="156" t="s">
        <v>125</v>
      </c>
      <c r="E455" s="184" t="s">
        <v>1</v>
      </c>
      <c r="F455" s="185" t="s">
        <v>619</v>
      </c>
      <c r="H455" s="184" t="s">
        <v>1</v>
      </c>
      <c r="I455" s="186"/>
      <c r="L455" s="183"/>
      <c r="M455" s="187"/>
      <c r="N455" s="188"/>
      <c r="O455" s="188"/>
      <c r="P455" s="188"/>
      <c r="Q455" s="188"/>
      <c r="R455" s="188"/>
      <c r="S455" s="188"/>
      <c r="T455" s="189"/>
      <c r="AT455" s="184" t="s">
        <v>125</v>
      </c>
      <c r="AU455" s="184" t="s">
        <v>81</v>
      </c>
      <c r="AV455" s="15" t="s">
        <v>79</v>
      </c>
      <c r="AW455" s="15" t="s">
        <v>30</v>
      </c>
      <c r="AX455" s="15" t="s">
        <v>74</v>
      </c>
      <c r="AY455" s="184" t="s">
        <v>116</v>
      </c>
    </row>
    <row r="456" spans="2:51" s="13" customFormat="1" ht="10.2">
      <c r="B456" s="155"/>
      <c r="D456" s="156" t="s">
        <v>125</v>
      </c>
      <c r="E456" s="157" t="s">
        <v>1</v>
      </c>
      <c r="F456" s="158" t="s">
        <v>620</v>
      </c>
      <c r="H456" s="159">
        <v>4.5</v>
      </c>
      <c r="I456" s="160"/>
      <c r="L456" s="155"/>
      <c r="M456" s="161"/>
      <c r="N456" s="162"/>
      <c r="O456" s="162"/>
      <c r="P456" s="162"/>
      <c r="Q456" s="162"/>
      <c r="R456" s="162"/>
      <c r="S456" s="162"/>
      <c r="T456" s="163"/>
      <c r="AT456" s="157" t="s">
        <v>125</v>
      </c>
      <c r="AU456" s="157" t="s">
        <v>81</v>
      </c>
      <c r="AV456" s="13" t="s">
        <v>81</v>
      </c>
      <c r="AW456" s="13" t="s">
        <v>30</v>
      </c>
      <c r="AX456" s="13" t="s">
        <v>74</v>
      </c>
      <c r="AY456" s="157" t="s">
        <v>116</v>
      </c>
    </row>
    <row r="457" spans="2:51" s="14" customFormat="1" ht="10.2">
      <c r="B457" s="164"/>
      <c r="D457" s="156" t="s">
        <v>125</v>
      </c>
      <c r="E457" s="165" t="s">
        <v>1</v>
      </c>
      <c r="F457" s="166" t="s">
        <v>127</v>
      </c>
      <c r="H457" s="167">
        <v>4.5</v>
      </c>
      <c r="I457" s="168"/>
      <c r="L457" s="164"/>
      <c r="M457" s="169"/>
      <c r="N457" s="170"/>
      <c r="O457" s="170"/>
      <c r="P457" s="170"/>
      <c r="Q457" s="170"/>
      <c r="R457" s="170"/>
      <c r="S457" s="170"/>
      <c r="T457" s="171"/>
      <c r="AT457" s="165" t="s">
        <v>125</v>
      </c>
      <c r="AU457" s="165" t="s">
        <v>81</v>
      </c>
      <c r="AV457" s="14" t="s">
        <v>123</v>
      </c>
      <c r="AW457" s="14" t="s">
        <v>30</v>
      </c>
      <c r="AX457" s="14" t="s">
        <v>79</v>
      </c>
      <c r="AY457" s="165" t="s">
        <v>116</v>
      </c>
    </row>
    <row r="458" spans="1:65" s="2" customFormat="1" ht="33" customHeight="1">
      <c r="A458" s="33"/>
      <c r="B458" s="140"/>
      <c r="C458" s="141" t="s">
        <v>621</v>
      </c>
      <c r="D458" s="141" t="s">
        <v>119</v>
      </c>
      <c r="E458" s="142" t="s">
        <v>622</v>
      </c>
      <c r="F458" s="143" t="s">
        <v>623</v>
      </c>
      <c r="G458" s="144" t="s">
        <v>187</v>
      </c>
      <c r="H458" s="145">
        <v>8</v>
      </c>
      <c r="I458" s="146"/>
      <c r="J458" s="147">
        <f>ROUND(I458*H458,2)</f>
        <v>0</v>
      </c>
      <c r="K458" s="148"/>
      <c r="L458" s="34"/>
      <c r="M458" s="149" t="s">
        <v>1</v>
      </c>
      <c r="N458" s="150" t="s">
        <v>39</v>
      </c>
      <c r="O458" s="59"/>
      <c r="P458" s="151">
        <f>O458*H458</f>
        <v>0</v>
      </c>
      <c r="Q458" s="151">
        <v>0.00011</v>
      </c>
      <c r="R458" s="151">
        <f>Q458*H458</f>
        <v>0.00088</v>
      </c>
      <c r="S458" s="151">
        <v>0</v>
      </c>
      <c r="T458" s="15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3" t="s">
        <v>123</v>
      </c>
      <c r="AT458" s="153" t="s">
        <v>119</v>
      </c>
      <c r="AU458" s="153" t="s">
        <v>81</v>
      </c>
      <c r="AY458" s="18" t="s">
        <v>116</v>
      </c>
      <c r="BE458" s="154">
        <f>IF(N458="základní",J458,0)</f>
        <v>0</v>
      </c>
      <c r="BF458" s="154">
        <f>IF(N458="snížená",J458,0)</f>
        <v>0</v>
      </c>
      <c r="BG458" s="154">
        <f>IF(N458="zákl. přenesená",J458,0)</f>
        <v>0</v>
      </c>
      <c r="BH458" s="154">
        <f>IF(N458="sníž. přenesená",J458,0)</f>
        <v>0</v>
      </c>
      <c r="BI458" s="154">
        <f>IF(N458="nulová",J458,0)</f>
        <v>0</v>
      </c>
      <c r="BJ458" s="18" t="s">
        <v>79</v>
      </c>
      <c r="BK458" s="154">
        <f>ROUND(I458*H458,2)</f>
        <v>0</v>
      </c>
      <c r="BL458" s="18" t="s">
        <v>123</v>
      </c>
      <c r="BM458" s="153" t="s">
        <v>624</v>
      </c>
    </row>
    <row r="459" spans="2:51" s="15" customFormat="1" ht="10.2">
      <c r="B459" s="183"/>
      <c r="D459" s="156" t="s">
        <v>125</v>
      </c>
      <c r="E459" s="184" t="s">
        <v>1</v>
      </c>
      <c r="F459" s="185" t="s">
        <v>611</v>
      </c>
      <c r="H459" s="184" t="s">
        <v>1</v>
      </c>
      <c r="I459" s="186"/>
      <c r="L459" s="183"/>
      <c r="M459" s="187"/>
      <c r="N459" s="188"/>
      <c r="O459" s="188"/>
      <c r="P459" s="188"/>
      <c r="Q459" s="188"/>
      <c r="R459" s="188"/>
      <c r="S459" s="188"/>
      <c r="T459" s="189"/>
      <c r="AT459" s="184" t="s">
        <v>125</v>
      </c>
      <c r="AU459" s="184" t="s">
        <v>81</v>
      </c>
      <c r="AV459" s="15" t="s">
        <v>79</v>
      </c>
      <c r="AW459" s="15" t="s">
        <v>30</v>
      </c>
      <c r="AX459" s="15" t="s">
        <v>74</v>
      </c>
      <c r="AY459" s="184" t="s">
        <v>116</v>
      </c>
    </row>
    <row r="460" spans="2:51" s="13" customFormat="1" ht="10.2">
      <c r="B460" s="155"/>
      <c r="D460" s="156" t="s">
        <v>125</v>
      </c>
      <c r="E460" s="157" t="s">
        <v>1</v>
      </c>
      <c r="F460" s="158" t="s">
        <v>625</v>
      </c>
      <c r="H460" s="159">
        <v>8</v>
      </c>
      <c r="I460" s="160"/>
      <c r="L460" s="155"/>
      <c r="M460" s="161"/>
      <c r="N460" s="162"/>
      <c r="O460" s="162"/>
      <c r="P460" s="162"/>
      <c r="Q460" s="162"/>
      <c r="R460" s="162"/>
      <c r="S460" s="162"/>
      <c r="T460" s="163"/>
      <c r="AT460" s="157" t="s">
        <v>125</v>
      </c>
      <c r="AU460" s="157" t="s">
        <v>81</v>
      </c>
      <c r="AV460" s="13" t="s">
        <v>81</v>
      </c>
      <c r="AW460" s="13" t="s">
        <v>30</v>
      </c>
      <c r="AX460" s="13" t="s">
        <v>74</v>
      </c>
      <c r="AY460" s="157" t="s">
        <v>116</v>
      </c>
    </row>
    <row r="461" spans="2:51" s="14" customFormat="1" ht="10.2">
      <c r="B461" s="164"/>
      <c r="D461" s="156" t="s">
        <v>125</v>
      </c>
      <c r="E461" s="165" t="s">
        <v>1</v>
      </c>
      <c r="F461" s="166" t="s">
        <v>127</v>
      </c>
      <c r="H461" s="167">
        <v>8</v>
      </c>
      <c r="I461" s="168"/>
      <c r="L461" s="164"/>
      <c r="M461" s="169"/>
      <c r="N461" s="170"/>
      <c r="O461" s="170"/>
      <c r="P461" s="170"/>
      <c r="Q461" s="170"/>
      <c r="R461" s="170"/>
      <c r="S461" s="170"/>
      <c r="T461" s="171"/>
      <c r="AT461" s="165" t="s">
        <v>125</v>
      </c>
      <c r="AU461" s="165" t="s">
        <v>81</v>
      </c>
      <c r="AV461" s="14" t="s">
        <v>123</v>
      </c>
      <c r="AW461" s="14" t="s">
        <v>30</v>
      </c>
      <c r="AX461" s="14" t="s">
        <v>79</v>
      </c>
      <c r="AY461" s="165" t="s">
        <v>116</v>
      </c>
    </row>
    <row r="462" spans="1:65" s="2" customFormat="1" ht="33" customHeight="1">
      <c r="A462" s="33"/>
      <c r="B462" s="140"/>
      <c r="C462" s="141" t="s">
        <v>626</v>
      </c>
      <c r="D462" s="141" t="s">
        <v>119</v>
      </c>
      <c r="E462" s="142" t="s">
        <v>627</v>
      </c>
      <c r="F462" s="143" t="s">
        <v>628</v>
      </c>
      <c r="G462" s="144" t="s">
        <v>159</v>
      </c>
      <c r="H462" s="145">
        <v>418</v>
      </c>
      <c r="I462" s="146"/>
      <c r="J462" s="147">
        <f>ROUND(I462*H462,2)</f>
        <v>0</v>
      </c>
      <c r="K462" s="148"/>
      <c r="L462" s="34"/>
      <c r="M462" s="149" t="s">
        <v>1</v>
      </c>
      <c r="N462" s="150" t="s">
        <v>39</v>
      </c>
      <c r="O462" s="59"/>
      <c r="P462" s="151">
        <f>O462*H462</f>
        <v>0</v>
      </c>
      <c r="Q462" s="151">
        <v>0.00085</v>
      </c>
      <c r="R462" s="151">
        <f>Q462*H462</f>
        <v>0.3553</v>
      </c>
      <c r="S462" s="151">
        <v>0</v>
      </c>
      <c r="T462" s="15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3" t="s">
        <v>123</v>
      </c>
      <c r="AT462" s="153" t="s">
        <v>119</v>
      </c>
      <c r="AU462" s="153" t="s">
        <v>81</v>
      </c>
      <c r="AY462" s="18" t="s">
        <v>116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8" t="s">
        <v>79</v>
      </c>
      <c r="BK462" s="154">
        <f>ROUND(I462*H462,2)</f>
        <v>0</v>
      </c>
      <c r="BL462" s="18" t="s">
        <v>123</v>
      </c>
      <c r="BM462" s="153" t="s">
        <v>629</v>
      </c>
    </row>
    <row r="463" spans="2:51" s="15" customFormat="1" ht="10.2">
      <c r="B463" s="183"/>
      <c r="D463" s="156" t="s">
        <v>125</v>
      </c>
      <c r="E463" s="184" t="s">
        <v>1</v>
      </c>
      <c r="F463" s="185" t="s">
        <v>630</v>
      </c>
      <c r="H463" s="184" t="s">
        <v>1</v>
      </c>
      <c r="I463" s="186"/>
      <c r="L463" s="183"/>
      <c r="M463" s="187"/>
      <c r="N463" s="188"/>
      <c r="O463" s="188"/>
      <c r="P463" s="188"/>
      <c r="Q463" s="188"/>
      <c r="R463" s="188"/>
      <c r="S463" s="188"/>
      <c r="T463" s="189"/>
      <c r="AT463" s="184" t="s">
        <v>125</v>
      </c>
      <c r="AU463" s="184" t="s">
        <v>81</v>
      </c>
      <c r="AV463" s="15" t="s">
        <v>79</v>
      </c>
      <c r="AW463" s="15" t="s">
        <v>30</v>
      </c>
      <c r="AX463" s="15" t="s">
        <v>74</v>
      </c>
      <c r="AY463" s="184" t="s">
        <v>116</v>
      </c>
    </row>
    <row r="464" spans="2:51" s="13" customFormat="1" ht="10.2">
      <c r="B464" s="155"/>
      <c r="D464" s="156" t="s">
        <v>125</v>
      </c>
      <c r="E464" s="157" t="s">
        <v>1</v>
      </c>
      <c r="F464" s="158" t="s">
        <v>631</v>
      </c>
      <c r="H464" s="159">
        <v>85</v>
      </c>
      <c r="I464" s="160"/>
      <c r="L464" s="155"/>
      <c r="M464" s="161"/>
      <c r="N464" s="162"/>
      <c r="O464" s="162"/>
      <c r="P464" s="162"/>
      <c r="Q464" s="162"/>
      <c r="R464" s="162"/>
      <c r="S464" s="162"/>
      <c r="T464" s="163"/>
      <c r="AT464" s="157" t="s">
        <v>125</v>
      </c>
      <c r="AU464" s="157" t="s">
        <v>81</v>
      </c>
      <c r="AV464" s="13" t="s">
        <v>81</v>
      </c>
      <c r="AW464" s="13" t="s">
        <v>30</v>
      </c>
      <c r="AX464" s="13" t="s">
        <v>74</v>
      </c>
      <c r="AY464" s="157" t="s">
        <v>116</v>
      </c>
    </row>
    <row r="465" spans="2:51" s="15" customFormat="1" ht="10.2">
      <c r="B465" s="183"/>
      <c r="D465" s="156" t="s">
        <v>125</v>
      </c>
      <c r="E465" s="184" t="s">
        <v>1</v>
      </c>
      <c r="F465" s="185" t="s">
        <v>632</v>
      </c>
      <c r="H465" s="184" t="s">
        <v>1</v>
      </c>
      <c r="I465" s="186"/>
      <c r="L465" s="183"/>
      <c r="M465" s="187"/>
      <c r="N465" s="188"/>
      <c r="O465" s="188"/>
      <c r="P465" s="188"/>
      <c r="Q465" s="188"/>
      <c r="R465" s="188"/>
      <c r="S465" s="188"/>
      <c r="T465" s="189"/>
      <c r="AT465" s="184" t="s">
        <v>125</v>
      </c>
      <c r="AU465" s="184" t="s">
        <v>81</v>
      </c>
      <c r="AV465" s="15" t="s">
        <v>79</v>
      </c>
      <c r="AW465" s="15" t="s">
        <v>30</v>
      </c>
      <c r="AX465" s="15" t="s">
        <v>74</v>
      </c>
      <c r="AY465" s="184" t="s">
        <v>116</v>
      </c>
    </row>
    <row r="466" spans="2:51" s="13" customFormat="1" ht="10.2">
      <c r="B466" s="155"/>
      <c r="D466" s="156" t="s">
        <v>125</v>
      </c>
      <c r="E466" s="157" t="s">
        <v>1</v>
      </c>
      <c r="F466" s="158" t="s">
        <v>633</v>
      </c>
      <c r="H466" s="159">
        <v>153</v>
      </c>
      <c r="I466" s="160"/>
      <c r="L466" s="155"/>
      <c r="M466" s="161"/>
      <c r="N466" s="162"/>
      <c r="O466" s="162"/>
      <c r="P466" s="162"/>
      <c r="Q466" s="162"/>
      <c r="R466" s="162"/>
      <c r="S466" s="162"/>
      <c r="T466" s="163"/>
      <c r="AT466" s="157" t="s">
        <v>125</v>
      </c>
      <c r="AU466" s="157" t="s">
        <v>81</v>
      </c>
      <c r="AV466" s="13" t="s">
        <v>81</v>
      </c>
      <c r="AW466" s="13" t="s">
        <v>30</v>
      </c>
      <c r="AX466" s="13" t="s">
        <v>74</v>
      </c>
      <c r="AY466" s="157" t="s">
        <v>116</v>
      </c>
    </row>
    <row r="467" spans="2:51" s="15" customFormat="1" ht="10.2">
      <c r="B467" s="183"/>
      <c r="D467" s="156" t="s">
        <v>125</v>
      </c>
      <c r="E467" s="184" t="s">
        <v>1</v>
      </c>
      <c r="F467" s="185" t="s">
        <v>634</v>
      </c>
      <c r="H467" s="184" t="s">
        <v>1</v>
      </c>
      <c r="I467" s="186"/>
      <c r="L467" s="183"/>
      <c r="M467" s="187"/>
      <c r="N467" s="188"/>
      <c r="O467" s="188"/>
      <c r="P467" s="188"/>
      <c r="Q467" s="188"/>
      <c r="R467" s="188"/>
      <c r="S467" s="188"/>
      <c r="T467" s="189"/>
      <c r="AT467" s="184" t="s">
        <v>125</v>
      </c>
      <c r="AU467" s="184" t="s">
        <v>81</v>
      </c>
      <c r="AV467" s="15" t="s">
        <v>79</v>
      </c>
      <c r="AW467" s="15" t="s">
        <v>30</v>
      </c>
      <c r="AX467" s="15" t="s">
        <v>74</v>
      </c>
      <c r="AY467" s="184" t="s">
        <v>116</v>
      </c>
    </row>
    <row r="468" spans="2:51" s="13" customFormat="1" ht="10.2">
      <c r="B468" s="155"/>
      <c r="D468" s="156" t="s">
        <v>125</v>
      </c>
      <c r="E468" s="157" t="s">
        <v>1</v>
      </c>
      <c r="F468" s="158" t="s">
        <v>635</v>
      </c>
      <c r="H468" s="159">
        <v>20</v>
      </c>
      <c r="I468" s="160"/>
      <c r="L468" s="155"/>
      <c r="M468" s="161"/>
      <c r="N468" s="162"/>
      <c r="O468" s="162"/>
      <c r="P468" s="162"/>
      <c r="Q468" s="162"/>
      <c r="R468" s="162"/>
      <c r="S468" s="162"/>
      <c r="T468" s="163"/>
      <c r="AT468" s="157" t="s">
        <v>125</v>
      </c>
      <c r="AU468" s="157" t="s">
        <v>81</v>
      </c>
      <c r="AV468" s="13" t="s">
        <v>81</v>
      </c>
      <c r="AW468" s="13" t="s">
        <v>30</v>
      </c>
      <c r="AX468" s="13" t="s">
        <v>74</v>
      </c>
      <c r="AY468" s="157" t="s">
        <v>116</v>
      </c>
    </row>
    <row r="469" spans="2:51" s="15" customFormat="1" ht="10.2">
      <c r="B469" s="183"/>
      <c r="D469" s="156" t="s">
        <v>125</v>
      </c>
      <c r="E469" s="184" t="s">
        <v>1</v>
      </c>
      <c r="F469" s="185" t="s">
        <v>636</v>
      </c>
      <c r="H469" s="184" t="s">
        <v>1</v>
      </c>
      <c r="I469" s="186"/>
      <c r="L469" s="183"/>
      <c r="M469" s="187"/>
      <c r="N469" s="188"/>
      <c r="O469" s="188"/>
      <c r="P469" s="188"/>
      <c r="Q469" s="188"/>
      <c r="R469" s="188"/>
      <c r="S469" s="188"/>
      <c r="T469" s="189"/>
      <c r="AT469" s="184" t="s">
        <v>125</v>
      </c>
      <c r="AU469" s="184" t="s">
        <v>81</v>
      </c>
      <c r="AV469" s="15" t="s">
        <v>79</v>
      </c>
      <c r="AW469" s="15" t="s">
        <v>30</v>
      </c>
      <c r="AX469" s="15" t="s">
        <v>74</v>
      </c>
      <c r="AY469" s="184" t="s">
        <v>116</v>
      </c>
    </row>
    <row r="470" spans="2:51" s="13" customFormat="1" ht="10.2">
      <c r="B470" s="155"/>
      <c r="D470" s="156" t="s">
        <v>125</v>
      </c>
      <c r="E470" s="157" t="s">
        <v>1</v>
      </c>
      <c r="F470" s="158" t="s">
        <v>637</v>
      </c>
      <c r="H470" s="159">
        <v>56</v>
      </c>
      <c r="I470" s="160"/>
      <c r="L470" s="155"/>
      <c r="M470" s="161"/>
      <c r="N470" s="162"/>
      <c r="O470" s="162"/>
      <c r="P470" s="162"/>
      <c r="Q470" s="162"/>
      <c r="R470" s="162"/>
      <c r="S470" s="162"/>
      <c r="T470" s="163"/>
      <c r="AT470" s="157" t="s">
        <v>125</v>
      </c>
      <c r="AU470" s="157" t="s">
        <v>81</v>
      </c>
      <c r="AV470" s="13" t="s">
        <v>81</v>
      </c>
      <c r="AW470" s="13" t="s">
        <v>30</v>
      </c>
      <c r="AX470" s="13" t="s">
        <v>74</v>
      </c>
      <c r="AY470" s="157" t="s">
        <v>116</v>
      </c>
    </row>
    <row r="471" spans="2:51" s="15" customFormat="1" ht="10.2">
      <c r="B471" s="183"/>
      <c r="D471" s="156" t="s">
        <v>125</v>
      </c>
      <c r="E471" s="184" t="s">
        <v>1</v>
      </c>
      <c r="F471" s="185" t="s">
        <v>638</v>
      </c>
      <c r="H471" s="184" t="s">
        <v>1</v>
      </c>
      <c r="I471" s="186"/>
      <c r="L471" s="183"/>
      <c r="M471" s="187"/>
      <c r="N471" s="188"/>
      <c r="O471" s="188"/>
      <c r="P471" s="188"/>
      <c r="Q471" s="188"/>
      <c r="R471" s="188"/>
      <c r="S471" s="188"/>
      <c r="T471" s="189"/>
      <c r="AT471" s="184" t="s">
        <v>125</v>
      </c>
      <c r="AU471" s="184" t="s">
        <v>81</v>
      </c>
      <c r="AV471" s="15" t="s">
        <v>79</v>
      </c>
      <c r="AW471" s="15" t="s">
        <v>30</v>
      </c>
      <c r="AX471" s="15" t="s">
        <v>74</v>
      </c>
      <c r="AY471" s="184" t="s">
        <v>116</v>
      </c>
    </row>
    <row r="472" spans="2:51" s="13" customFormat="1" ht="10.2">
      <c r="B472" s="155"/>
      <c r="D472" s="156" t="s">
        <v>125</v>
      </c>
      <c r="E472" s="157" t="s">
        <v>1</v>
      </c>
      <c r="F472" s="158" t="s">
        <v>639</v>
      </c>
      <c r="H472" s="159">
        <v>15</v>
      </c>
      <c r="I472" s="160"/>
      <c r="L472" s="155"/>
      <c r="M472" s="161"/>
      <c r="N472" s="162"/>
      <c r="O472" s="162"/>
      <c r="P472" s="162"/>
      <c r="Q472" s="162"/>
      <c r="R472" s="162"/>
      <c r="S472" s="162"/>
      <c r="T472" s="163"/>
      <c r="AT472" s="157" t="s">
        <v>125</v>
      </c>
      <c r="AU472" s="157" t="s">
        <v>81</v>
      </c>
      <c r="AV472" s="13" t="s">
        <v>81</v>
      </c>
      <c r="AW472" s="13" t="s">
        <v>30</v>
      </c>
      <c r="AX472" s="13" t="s">
        <v>74</v>
      </c>
      <c r="AY472" s="157" t="s">
        <v>116</v>
      </c>
    </row>
    <row r="473" spans="2:51" s="15" customFormat="1" ht="10.2">
      <c r="B473" s="183"/>
      <c r="D473" s="156" t="s">
        <v>125</v>
      </c>
      <c r="E473" s="184" t="s">
        <v>1</v>
      </c>
      <c r="F473" s="185" t="s">
        <v>640</v>
      </c>
      <c r="H473" s="184" t="s">
        <v>1</v>
      </c>
      <c r="I473" s="186"/>
      <c r="L473" s="183"/>
      <c r="M473" s="187"/>
      <c r="N473" s="188"/>
      <c r="O473" s="188"/>
      <c r="P473" s="188"/>
      <c r="Q473" s="188"/>
      <c r="R473" s="188"/>
      <c r="S473" s="188"/>
      <c r="T473" s="189"/>
      <c r="AT473" s="184" t="s">
        <v>125</v>
      </c>
      <c r="AU473" s="184" t="s">
        <v>81</v>
      </c>
      <c r="AV473" s="15" t="s">
        <v>79</v>
      </c>
      <c r="AW473" s="15" t="s">
        <v>30</v>
      </c>
      <c r="AX473" s="15" t="s">
        <v>74</v>
      </c>
      <c r="AY473" s="184" t="s">
        <v>116</v>
      </c>
    </row>
    <row r="474" spans="2:51" s="13" customFormat="1" ht="10.2">
      <c r="B474" s="155"/>
      <c r="D474" s="156" t="s">
        <v>125</v>
      </c>
      <c r="E474" s="157" t="s">
        <v>1</v>
      </c>
      <c r="F474" s="158" t="s">
        <v>598</v>
      </c>
      <c r="H474" s="159">
        <v>19</v>
      </c>
      <c r="I474" s="160"/>
      <c r="L474" s="155"/>
      <c r="M474" s="161"/>
      <c r="N474" s="162"/>
      <c r="O474" s="162"/>
      <c r="P474" s="162"/>
      <c r="Q474" s="162"/>
      <c r="R474" s="162"/>
      <c r="S474" s="162"/>
      <c r="T474" s="163"/>
      <c r="AT474" s="157" t="s">
        <v>125</v>
      </c>
      <c r="AU474" s="157" t="s">
        <v>81</v>
      </c>
      <c r="AV474" s="13" t="s">
        <v>81</v>
      </c>
      <c r="AW474" s="13" t="s">
        <v>30</v>
      </c>
      <c r="AX474" s="13" t="s">
        <v>74</v>
      </c>
      <c r="AY474" s="157" t="s">
        <v>116</v>
      </c>
    </row>
    <row r="475" spans="2:51" s="15" customFormat="1" ht="10.2">
      <c r="B475" s="183"/>
      <c r="D475" s="156" t="s">
        <v>125</v>
      </c>
      <c r="E475" s="184" t="s">
        <v>1</v>
      </c>
      <c r="F475" s="185" t="s">
        <v>641</v>
      </c>
      <c r="H475" s="184" t="s">
        <v>1</v>
      </c>
      <c r="I475" s="186"/>
      <c r="L475" s="183"/>
      <c r="M475" s="187"/>
      <c r="N475" s="188"/>
      <c r="O475" s="188"/>
      <c r="P475" s="188"/>
      <c r="Q475" s="188"/>
      <c r="R475" s="188"/>
      <c r="S475" s="188"/>
      <c r="T475" s="189"/>
      <c r="AT475" s="184" t="s">
        <v>125</v>
      </c>
      <c r="AU475" s="184" t="s">
        <v>81</v>
      </c>
      <c r="AV475" s="15" t="s">
        <v>79</v>
      </c>
      <c r="AW475" s="15" t="s">
        <v>30</v>
      </c>
      <c r="AX475" s="15" t="s">
        <v>74</v>
      </c>
      <c r="AY475" s="184" t="s">
        <v>116</v>
      </c>
    </row>
    <row r="476" spans="2:51" s="13" customFormat="1" ht="10.2">
      <c r="B476" s="155"/>
      <c r="D476" s="156" t="s">
        <v>125</v>
      </c>
      <c r="E476" s="157" t="s">
        <v>1</v>
      </c>
      <c r="F476" s="158" t="s">
        <v>642</v>
      </c>
      <c r="H476" s="159">
        <v>70</v>
      </c>
      <c r="I476" s="160"/>
      <c r="L476" s="155"/>
      <c r="M476" s="161"/>
      <c r="N476" s="162"/>
      <c r="O476" s="162"/>
      <c r="P476" s="162"/>
      <c r="Q476" s="162"/>
      <c r="R476" s="162"/>
      <c r="S476" s="162"/>
      <c r="T476" s="163"/>
      <c r="AT476" s="157" t="s">
        <v>125</v>
      </c>
      <c r="AU476" s="157" t="s">
        <v>81</v>
      </c>
      <c r="AV476" s="13" t="s">
        <v>81</v>
      </c>
      <c r="AW476" s="13" t="s">
        <v>30</v>
      </c>
      <c r="AX476" s="13" t="s">
        <v>74</v>
      </c>
      <c r="AY476" s="157" t="s">
        <v>116</v>
      </c>
    </row>
    <row r="477" spans="2:51" s="14" customFormat="1" ht="10.2">
      <c r="B477" s="164"/>
      <c r="D477" s="156" t="s">
        <v>125</v>
      </c>
      <c r="E477" s="165" t="s">
        <v>1</v>
      </c>
      <c r="F477" s="166" t="s">
        <v>127</v>
      </c>
      <c r="H477" s="167">
        <v>418</v>
      </c>
      <c r="I477" s="168"/>
      <c r="L477" s="164"/>
      <c r="M477" s="169"/>
      <c r="N477" s="170"/>
      <c r="O477" s="170"/>
      <c r="P477" s="170"/>
      <c r="Q477" s="170"/>
      <c r="R477" s="170"/>
      <c r="S477" s="170"/>
      <c r="T477" s="171"/>
      <c r="AT477" s="165" t="s">
        <v>125</v>
      </c>
      <c r="AU477" s="165" t="s">
        <v>81</v>
      </c>
      <c r="AV477" s="14" t="s">
        <v>123</v>
      </c>
      <c r="AW477" s="14" t="s">
        <v>30</v>
      </c>
      <c r="AX477" s="14" t="s">
        <v>79</v>
      </c>
      <c r="AY477" s="165" t="s">
        <v>116</v>
      </c>
    </row>
    <row r="478" spans="1:65" s="2" customFormat="1" ht="24.15" customHeight="1">
      <c r="A478" s="33"/>
      <c r="B478" s="140"/>
      <c r="C478" s="141" t="s">
        <v>643</v>
      </c>
      <c r="D478" s="141" t="s">
        <v>119</v>
      </c>
      <c r="E478" s="142" t="s">
        <v>644</v>
      </c>
      <c r="F478" s="143" t="s">
        <v>645</v>
      </c>
      <c r="G478" s="144" t="s">
        <v>187</v>
      </c>
      <c r="H478" s="145">
        <v>18</v>
      </c>
      <c r="I478" s="146"/>
      <c r="J478" s="147">
        <f>ROUND(I478*H478,2)</f>
        <v>0</v>
      </c>
      <c r="K478" s="148"/>
      <c r="L478" s="34"/>
      <c r="M478" s="149" t="s">
        <v>1</v>
      </c>
      <c r="N478" s="150" t="s">
        <v>39</v>
      </c>
      <c r="O478" s="59"/>
      <c r="P478" s="151">
        <f>O478*H478</f>
        <v>0</v>
      </c>
      <c r="Q478" s="151">
        <v>0.00014</v>
      </c>
      <c r="R478" s="151">
        <f>Q478*H478</f>
        <v>0.0025199999999999997</v>
      </c>
      <c r="S478" s="151">
        <v>0</v>
      </c>
      <c r="T478" s="152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3" t="s">
        <v>123</v>
      </c>
      <c r="AT478" s="153" t="s">
        <v>119</v>
      </c>
      <c r="AU478" s="153" t="s">
        <v>81</v>
      </c>
      <c r="AY478" s="18" t="s">
        <v>116</v>
      </c>
      <c r="BE478" s="154">
        <f>IF(N478="základní",J478,0)</f>
        <v>0</v>
      </c>
      <c r="BF478" s="154">
        <f>IF(N478="snížená",J478,0)</f>
        <v>0</v>
      </c>
      <c r="BG478" s="154">
        <f>IF(N478="zákl. přenesená",J478,0)</f>
        <v>0</v>
      </c>
      <c r="BH478" s="154">
        <f>IF(N478="sníž. přenesená",J478,0)</f>
        <v>0</v>
      </c>
      <c r="BI478" s="154">
        <f>IF(N478="nulová",J478,0)</f>
        <v>0</v>
      </c>
      <c r="BJ478" s="18" t="s">
        <v>79</v>
      </c>
      <c r="BK478" s="154">
        <f>ROUND(I478*H478,2)</f>
        <v>0</v>
      </c>
      <c r="BL478" s="18" t="s">
        <v>123</v>
      </c>
      <c r="BM478" s="153" t="s">
        <v>646</v>
      </c>
    </row>
    <row r="479" spans="1:65" s="2" customFormat="1" ht="37.8" customHeight="1">
      <c r="A479" s="33"/>
      <c r="B479" s="140"/>
      <c r="C479" s="141" t="s">
        <v>647</v>
      </c>
      <c r="D479" s="141" t="s">
        <v>119</v>
      </c>
      <c r="E479" s="142" t="s">
        <v>648</v>
      </c>
      <c r="F479" s="143" t="s">
        <v>649</v>
      </c>
      <c r="G479" s="144" t="s">
        <v>187</v>
      </c>
      <c r="H479" s="145">
        <v>775.5</v>
      </c>
      <c r="I479" s="146"/>
      <c r="J479" s="147">
        <f>ROUND(I479*H479,2)</f>
        <v>0</v>
      </c>
      <c r="K479" s="148"/>
      <c r="L479" s="34"/>
      <c r="M479" s="149" t="s">
        <v>1</v>
      </c>
      <c r="N479" s="150" t="s">
        <v>39</v>
      </c>
      <c r="O479" s="59"/>
      <c r="P479" s="151">
        <f>O479*H479</f>
        <v>0</v>
      </c>
      <c r="Q479" s="151">
        <v>0</v>
      </c>
      <c r="R479" s="151">
        <f>Q479*H479</f>
        <v>0</v>
      </c>
      <c r="S479" s="151">
        <v>0</v>
      </c>
      <c r="T479" s="152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3" t="s">
        <v>123</v>
      </c>
      <c r="AT479" s="153" t="s">
        <v>119</v>
      </c>
      <c r="AU479" s="153" t="s">
        <v>81</v>
      </c>
      <c r="AY479" s="18" t="s">
        <v>116</v>
      </c>
      <c r="BE479" s="154">
        <f>IF(N479="základní",J479,0)</f>
        <v>0</v>
      </c>
      <c r="BF479" s="154">
        <f>IF(N479="snížená",J479,0)</f>
        <v>0</v>
      </c>
      <c r="BG479" s="154">
        <f>IF(N479="zákl. přenesená",J479,0)</f>
        <v>0</v>
      </c>
      <c r="BH479" s="154">
        <f>IF(N479="sníž. přenesená",J479,0)</f>
        <v>0</v>
      </c>
      <c r="BI479" s="154">
        <f>IF(N479="nulová",J479,0)</f>
        <v>0</v>
      </c>
      <c r="BJ479" s="18" t="s">
        <v>79</v>
      </c>
      <c r="BK479" s="154">
        <f>ROUND(I479*H479,2)</f>
        <v>0</v>
      </c>
      <c r="BL479" s="18" t="s">
        <v>123</v>
      </c>
      <c r="BM479" s="153" t="s">
        <v>650</v>
      </c>
    </row>
    <row r="480" spans="1:65" s="2" customFormat="1" ht="37.8" customHeight="1">
      <c r="A480" s="33"/>
      <c r="B480" s="140"/>
      <c r="C480" s="141" t="s">
        <v>651</v>
      </c>
      <c r="D480" s="141" t="s">
        <v>119</v>
      </c>
      <c r="E480" s="142" t="s">
        <v>652</v>
      </c>
      <c r="F480" s="143" t="s">
        <v>653</v>
      </c>
      <c r="G480" s="144" t="s">
        <v>159</v>
      </c>
      <c r="H480" s="145">
        <v>418</v>
      </c>
      <c r="I480" s="146"/>
      <c r="J480" s="147">
        <f>ROUND(I480*H480,2)</f>
        <v>0</v>
      </c>
      <c r="K480" s="148"/>
      <c r="L480" s="34"/>
      <c r="M480" s="149" t="s">
        <v>1</v>
      </c>
      <c r="N480" s="150" t="s">
        <v>39</v>
      </c>
      <c r="O480" s="59"/>
      <c r="P480" s="151">
        <f>O480*H480</f>
        <v>0</v>
      </c>
      <c r="Q480" s="151">
        <v>1E-05</v>
      </c>
      <c r="R480" s="151">
        <f>Q480*H480</f>
        <v>0.0041800000000000006</v>
      </c>
      <c r="S480" s="151">
        <v>0</v>
      </c>
      <c r="T480" s="15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3" t="s">
        <v>123</v>
      </c>
      <c r="AT480" s="153" t="s">
        <v>119</v>
      </c>
      <c r="AU480" s="153" t="s">
        <v>81</v>
      </c>
      <c r="AY480" s="18" t="s">
        <v>116</v>
      </c>
      <c r="BE480" s="154">
        <f>IF(N480="základní",J480,0)</f>
        <v>0</v>
      </c>
      <c r="BF480" s="154">
        <f>IF(N480="snížená",J480,0)</f>
        <v>0</v>
      </c>
      <c r="BG480" s="154">
        <f>IF(N480="zákl. přenesená",J480,0)</f>
        <v>0</v>
      </c>
      <c r="BH480" s="154">
        <f>IF(N480="sníž. přenesená",J480,0)</f>
        <v>0</v>
      </c>
      <c r="BI480" s="154">
        <f>IF(N480="nulová",J480,0)</f>
        <v>0</v>
      </c>
      <c r="BJ480" s="18" t="s">
        <v>79</v>
      </c>
      <c r="BK480" s="154">
        <f>ROUND(I480*H480,2)</f>
        <v>0</v>
      </c>
      <c r="BL480" s="18" t="s">
        <v>123</v>
      </c>
      <c r="BM480" s="153" t="s">
        <v>654</v>
      </c>
    </row>
    <row r="481" spans="1:65" s="2" customFormat="1" ht="62.7" customHeight="1">
      <c r="A481" s="33"/>
      <c r="B481" s="140"/>
      <c r="C481" s="141" t="s">
        <v>655</v>
      </c>
      <c r="D481" s="141" t="s">
        <v>119</v>
      </c>
      <c r="E481" s="142" t="s">
        <v>656</v>
      </c>
      <c r="F481" s="143" t="s">
        <v>657</v>
      </c>
      <c r="G481" s="144" t="s">
        <v>187</v>
      </c>
      <c r="H481" s="145">
        <v>478</v>
      </c>
      <c r="I481" s="146"/>
      <c r="J481" s="147">
        <f>ROUND(I481*H481,2)</f>
        <v>0</v>
      </c>
      <c r="K481" s="148"/>
      <c r="L481" s="34"/>
      <c r="M481" s="149" t="s">
        <v>1</v>
      </c>
      <c r="N481" s="150" t="s">
        <v>39</v>
      </c>
      <c r="O481" s="59"/>
      <c r="P481" s="151">
        <f>O481*H481</f>
        <v>0</v>
      </c>
      <c r="Q481" s="151">
        <v>0.08978</v>
      </c>
      <c r="R481" s="151">
        <f>Q481*H481</f>
        <v>42.91484</v>
      </c>
      <c r="S481" s="151">
        <v>0</v>
      </c>
      <c r="T481" s="152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3" t="s">
        <v>123</v>
      </c>
      <c r="AT481" s="153" t="s">
        <v>119</v>
      </c>
      <c r="AU481" s="153" t="s">
        <v>81</v>
      </c>
      <c r="AY481" s="18" t="s">
        <v>116</v>
      </c>
      <c r="BE481" s="154">
        <f>IF(N481="základní",J481,0)</f>
        <v>0</v>
      </c>
      <c r="BF481" s="154">
        <f>IF(N481="snížená",J481,0)</f>
        <v>0</v>
      </c>
      <c r="BG481" s="154">
        <f>IF(N481="zákl. přenesená",J481,0)</f>
        <v>0</v>
      </c>
      <c r="BH481" s="154">
        <f>IF(N481="sníž. přenesená",J481,0)</f>
        <v>0</v>
      </c>
      <c r="BI481" s="154">
        <f>IF(N481="nulová",J481,0)</f>
        <v>0</v>
      </c>
      <c r="BJ481" s="18" t="s">
        <v>79</v>
      </c>
      <c r="BK481" s="154">
        <f>ROUND(I481*H481,2)</f>
        <v>0</v>
      </c>
      <c r="BL481" s="18" t="s">
        <v>123</v>
      </c>
      <c r="BM481" s="153" t="s">
        <v>658</v>
      </c>
    </row>
    <row r="482" spans="2:51" s="15" customFormat="1" ht="10.2">
      <c r="B482" s="183"/>
      <c r="D482" s="156" t="s">
        <v>125</v>
      </c>
      <c r="E482" s="184" t="s">
        <v>1</v>
      </c>
      <c r="F482" s="185" t="s">
        <v>659</v>
      </c>
      <c r="H482" s="184" t="s">
        <v>1</v>
      </c>
      <c r="I482" s="186"/>
      <c r="L482" s="183"/>
      <c r="M482" s="187"/>
      <c r="N482" s="188"/>
      <c r="O482" s="188"/>
      <c r="P482" s="188"/>
      <c r="Q482" s="188"/>
      <c r="R482" s="188"/>
      <c r="S482" s="188"/>
      <c r="T482" s="189"/>
      <c r="AT482" s="184" t="s">
        <v>125</v>
      </c>
      <c r="AU482" s="184" t="s">
        <v>81</v>
      </c>
      <c r="AV482" s="15" t="s">
        <v>79</v>
      </c>
      <c r="AW482" s="15" t="s">
        <v>30</v>
      </c>
      <c r="AX482" s="15" t="s">
        <v>74</v>
      </c>
      <c r="AY482" s="184" t="s">
        <v>116</v>
      </c>
    </row>
    <row r="483" spans="2:51" s="13" customFormat="1" ht="10.2">
      <c r="B483" s="155"/>
      <c r="D483" s="156" t="s">
        <v>125</v>
      </c>
      <c r="E483" s="157" t="s">
        <v>1</v>
      </c>
      <c r="F483" s="158" t="s">
        <v>660</v>
      </c>
      <c r="H483" s="159">
        <v>478</v>
      </c>
      <c r="I483" s="160"/>
      <c r="L483" s="155"/>
      <c r="M483" s="161"/>
      <c r="N483" s="162"/>
      <c r="O483" s="162"/>
      <c r="P483" s="162"/>
      <c r="Q483" s="162"/>
      <c r="R483" s="162"/>
      <c r="S483" s="162"/>
      <c r="T483" s="163"/>
      <c r="AT483" s="157" t="s">
        <v>125</v>
      </c>
      <c r="AU483" s="157" t="s">
        <v>81</v>
      </c>
      <c r="AV483" s="13" t="s">
        <v>81</v>
      </c>
      <c r="AW483" s="13" t="s">
        <v>30</v>
      </c>
      <c r="AX483" s="13" t="s">
        <v>74</v>
      </c>
      <c r="AY483" s="157" t="s">
        <v>116</v>
      </c>
    </row>
    <row r="484" spans="2:51" s="14" customFormat="1" ht="10.2">
      <c r="B484" s="164"/>
      <c r="D484" s="156" t="s">
        <v>125</v>
      </c>
      <c r="E484" s="165" t="s">
        <v>1</v>
      </c>
      <c r="F484" s="166" t="s">
        <v>127</v>
      </c>
      <c r="H484" s="167">
        <v>478</v>
      </c>
      <c r="I484" s="168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5" t="s">
        <v>125</v>
      </c>
      <c r="AU484" s="165" t="s">
        <v>81</v>
      </c>
      <c r="AV484" s="14" t="s">
        <v>123</v>
      </c>
      <c r="AW484" s="14" t="s">
        <v>30</v>
      </c>
      <c r="AX484" s="14" t="s">
        <v>79</v>
      </c>
      <c r="AY484" s="165" t="s">
        <v>116</v>
      </c>
    </row>
    <row r="485" spans="1:65" s="2" customFormat="1" ht="16.5" customHeight="1">
      <c r="A485" s="33"/>
      <c r="B485" s="140"/>
      <c r="C485" s="172" t="s">
        <v>661</v>
      </c>
      <c r="D485" s="172" t="s">
        <v>140</v>
      </c>
      <c r="E485" s="173" t="s">
        <v>662</v>
      </c>
      <c r="F485" s="174" t="s">
        <v>663</v>
      </c>
      <c r="G485" s="175" t="s">
        <v>159</v>
      </c>
      <c r="H485" s="176">
        <v>47.8</v>
      </c>
      <c r="I485" s="177"/>
      <c r="J485" s="178">
        <f>ROUND(I485*H485,2)</f>
        <v>0</v>
      </c>
      <c r="K485" s="179"/>
      <c r="L485" s="180"/>
      <c r="M485" s="181" t="s">
        <v>1</v>
      </c>
      <c r="N485" s="182" t="s">
        <v>39</v>
      </c>
      <c r="O485" s="59"/>
      <c r="P485" s="151">
        <f>O485*H485</f>
        <v>0</v>
      </c>
      <c r="Q485" s="151">
        <v>0.228</v>
      </c>
      <c r="R485" s="151">
        <f>Q485*H485</f>
        <v>10.8984</v>
      </c>
      <c r="S485" s="151">
        <v>0</v>
      </c>
      <c r="T485" s="15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3" t="s">
        <v>144</v>
      </c>
      <c r="AT485" s="153" t="s">
        <v>140</v>
      </c>
      <c r="AU485" s="153" t="s">
        <v>81</v>
      </c>
      <c r="AY485" s="18" t="s">
        <v>116</v>
      </c>
      <c r="BE485" s="154">
        <f>IF(N485="základní",J485,0)</f>
        <v>0</v>
      </c>
      <c r="BF485" s="154">
        <f>IF(N485="snížená",J485,0)</f>
        <v>0</v>
      </c>
      <c r="BG485" s="154">
        <f>IF(N485="zákl. přenesená",J485,0)</f>
        <v>0</v>
      </c>
      <c r="BH485" s="154">
        <f>IF(N485="sníž. přenesená",J485,0)</f>
        <v>0</v>
      </c>
      <c r="BI485" s="154">
        <f>IF(N485="nulová",J485,0)</f>
        <v>0</v>
      </c>
      <c r="BJ485" s="18" t="s">
        <v>79</v>
      </c>
      <c r="BK485" s="154">
        <f>ROUND(I485*H485,2)</f>
        <v>0</v>
      </c>
      <c r="BL485" s="18" t="s">
        <v>123</v>
      </c>
      <c r="BM485" s="153" t="s">
        <v>664</v>
      </c>
    </row>
    <row r="486" spans="2:51" s="13" customFormat="1" ht="10.2">
      <c r="B486" s="155"/>
      <c r="D486" s="156" t="s">
        <v>125</v>
      </c>
      <c r="F486" s="158" t="s">
        <v>665</v>
      </c>
      <c r="H486" s="159">
        <v>47.8</v>
      </c>
      <c r="I486" s="160"/>
      <c r="L486" s="155"/>
      <c r="M486" s="161"/>
      <c r="N486" s="162"/>
      <c r="O486" s="162"/>
      <c r="P486" s="162"/>
      <c r="Q486" s="162"/>
      <c r="R486" s="162"/>
      <c r="S486" s="162"/>
      <c r="T486" s="163"/>
      <c r="AT486" s="157" t="s">
        <v>125</v>
      </c>
      <c r="AU486" s="157" t="s">
        <v>81</v>
      </c>
      <c r="AV486" s="13" t="s">
        <v>81</v>
      </c>
      <c r="AW486" s="13" t="s">
        <v>3</v>
      </c>
      <c r="AX486" s="13" t="s">
        <v>79</v>
      </c>
      <c r="AY486" s="157" t="s">
        <v>116</v>
      </c>
    </row>
    <row r="487" spans="1:65" s="2" customFormat="1" ht="49.05" customHeight="1">
      <c r="A487" s="33"/>
      <c r="B487" s="140"/>
      <c r="C487" s="141" t="s">
        <v>666</v>
      </c>
      <c r="D487" s="141" t="s">
        <v>119</v>
      </c>
      <c r="E487" s="142" t="s">
        <v>667</v>
      </c>
      <c r="F487" s="143" t="s">
        <v>668</v>
      </c>
      <c r="G487" s="144" t="s">
        <v>187</v>
      </c>
      <c r="H487" s="145">
        <v>239</v>
      </c>
      <c r="I487" s="146"/>
      <c r="J487" s="147">
        <f>ROUND(I487*H487,2)</f>
        <v>0</v>
      </c>
      <c r="K487" s="148"/>
      <c r="L487" s="34"/>
      <c r="M487" s="149" t="s">
        <v>1</v>
      </c>
      <c r="N487" s="150" t="s">
        <v>39</v>
      </c>
      <c r="O487" s="59"/>
      <c r="P487" s="151">
        <f>O487*H487</f>
        <v>0</v>
      </c>
      <c r="Q487" s="151">
        <v>0.1554</v>
      </c>
      <c r="R487" s="151">
        <f>Q487*H487</f>
        <v>37.1406</v>
      </c>
      <c r="S487" s="151">
        <v>0</v>
      </c>
      <c r="T487" s="152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3" t="s">
        <v>123</v>
      </c>
      <c r="AT487" s="153" t="s">
        <v>119</v>
      </c>
      <c r="AU487" s="153" t="s">
        <v>81</v>
      </c>
      <c r="AY487" s="18" t="s">
        <v>116</v>
      </c>
      <c r="BE487" s="154">
        <f>IF(N487="základní",J487,0)</f>
        <v>0</v>
      </c>
      <c r="BF487" s="154">
        <f>IF(N487="snížená",J487,0)</f>
        <v>0</v>
      </c>
      <c r="BG487" s="154">
        <f>IF(N487="zákl. přenesená",J487,0)</f>
        <v>0</v>
      </c>
      <c r="BH487" s="154">
        <f>IF(N487="sníž. přenesená",J487,0)</f>
        <v>0</v>
      </c>
      <c r="BI487" s="154">
        <f>IF(N487="nulová",J487,0)</f>
        <v>0</v>
      </c>
      <c r="BJ487" s="18" t="s">
        <v>79</v>
      </c>
      <c r="BK487" s="154">
        <f>ROUND(I487*H487,2)</f>
        <v>0</v>
      </c>
      <c r="BL487" s="18" t="s">
        <v>123</v>
      </c>
      <c r="BM487" s="153" t="s">
        <v>669</v>
      </c>
    </row>
    <row r="488" spans="2:51" s="15" customFormat="1" ht="10.2">
      <c r="B488" s="183"/>
      <c r="D488" s="156" t="s">
        <v>125</v>
      </c>
      <c r="E488" s="184" t="s">
        <v>1</v>
      </c>
      <c r="F488" s="185" t="s">
        <v>670</v>
      </c>
      <c r="H488" s="184" t="s">
        <v>1</v>
      </c>
      <c r="I488" s="186"/>
      <c r="L488" s="183"/>
      <c r="M488" s="187"/>
      <c r="N488" s="188"/>
      <c r="O488" s="188"/>
      <c r="P488" s="188"/>
      <c r="Q488" s="188"/>
      <c r="R488" s="188"/>
      <c r="S488" s="188"/>
      <c r="T488" s="189"/>
      <c r="AT488" s="184" t="s">
        <v>125</v>
      </c>
      <c r="AU488" s="184" t="s">
        <v>81</v>
      </c>
      <c r="AV488" s="15" t="s">
        <v>79</v>
      </c>
      <c r="AW488" s="15" t="s">
        <v>30</v>
      </c>
      <c r="AX488" s="15" t="s">
        <v>74</v>
      </c>
      <c r="AY488" s="184" t="s">
        <v>116</v>
      </c>
    </row>
    <row r="489" spans="2:51" s="13" customFormat="1" ht="10.2">
      <c r="B489" s="155"/>
      <c r="D489" s="156" t="s">
        <v>125</v>
      </c>
      <c r="E489" s="157" t="s">
        <v>1</v>
      </c>
      <c r="F489" s="158" t="s">
        <v>671</v>
      </c>
      <c r="H489" s="159">
        <v>118</v>
      </c>
      <c r="I489" s="160"/>
      <c r="L489" s="155"/>
      <c r="M489" s="161"/>
      <c r="N489" s="162"/>
      <c r="O489" s="162"/>
      <c r="P489" s="162"/>
      <c r="Q489" s="162"/>
      <c r="R489" s="162"/>
      <c r="S489" s="162"/>
      <c r="T489" s="163"/>
      <c r="AT489" s="157" t="s">
        <v>125</v>
      </c>
      <c r="AU489" s="157" t="s">
        <v>81</v>
      </c>
      <c r="AV489" s="13" t="s">
        <v>81</v>
      </c>
      <c r="AW489" s="13" t="s">
        <v>30</v>
      </c>
      <c r="AX489" s="13" t="s">
        <v>74</v>
      </c>
      <c r="AY489" s="157" t="s">
        <v>116</v>
      </c>
    </row>
    <row r="490" spans="2:51" s="15" customFormat="1" ht="10.2">
      <c r="B490" s="183"/>
      <c r="D490" s="156" t="s">
        <v>125</v>
      </c>
      <c r="E490" s="184" t="s">
        <v>1</v>
      </c>
      <c r="F490" s="185" t="s">
        <v>672</v>
      </c>
      <c r="H490" s="184" t="s">
        <v>1</v>
      </c>
      <c r="I490" s="186"/>
      <c r="L490" s="183"/>
      <c r="M490" s="187"/>
      <c r="N490" s="188"/>
      <c r="O490" s="188"/>
      <c r="P490" s="188"/>
      <c r="Q490" s="188"/>
      <c r="R490" s="188"/>
      <c r="S490" s="188"/>
      <c r="T490" s="189"/>
      <c r="AT490" s="184" t="s">
        <v>125</v>
      </c>
      <c r="AU490" s="184" t="s">
        <v>81</v>
      </c>
      <c r="AV490" s="15" t="s">
        <v>79</v>
      </c>
      <c r="AW490" s="15" t="s">
        <v>30</v>
      </c>
      <c r="AX490" s="15" t="s">
        <v>74</v>
      </c>
      <c r="AY490" s="184" t="s">
        <v>116</v>
      </c>
    </row>
    <row r="491" spans="2:51" s="13" customFormat="1" ht="10.2">
      <c r="B491" s="155"/>
      <c r="D491" s="156" t="s">
        <v>125</v>
      </c>
      <c r="E491" s="157" t="s">
        <v>1</v>
      </c>
      <c r="F491" s="158" t="s">
        <v>673</v>
      </c>
      <c r="H491" s="159">
        <v>121</v>
      </c>
      <c r="I491" s="160"/>
      <c r="L491" s="155"/>
      <c r="M491" s="161"/>
      <c r="N491" s="162"/>
      <c r="O491" s="162"/>
      <c r="P491" s="162"/>
      <c r="Q491" s="162"/>
      <c r="R491" s="162"/>
      <c r="S491" s="162"/>
      <c r="T491" s="163"/>
      <c r="AT491" s="157" t="s">
        <v>125</v>
      </c>
      <c r="AU491" s="157" t="s">
        <v>81</v>
      </c>
      <c r="AV491" s="13" t="s">
        <v>81</v>
      </c>
      <c r="AW491" s="13" t="s">
        <v>30</v>
      </c>
      <c r="AX491" s="13" t="s">
        <v>74</v>
      </c>
      <c r="AY491" s="157" t="s">
        <v>116</v>
      </c>
    </row>
    <row r="492" spans="2:51" s="14" customFormat="1" ht="10.2">
      <c r="B492" s="164"/>
      <c r="D492" s="156" t="s">
        <v>125</v>
      </c>
      <c r="E492" s="165" t="s">
        <v>1</v>
      </c>
      <c r="F492" s="166" t="s">
        <v>127</v>
      </c>
      <c r="H492" s="167">
        <v>239</v>
      </c>
      <c r="I492" s="168"/>
      <c r="L492" s="164"/>
      <c r="M492" s="169"/>
      <c r="N492" s="170"/>
      <c r="O492" s="170"/>
      <c r="P492" s="170"/>
      <c r="Q492" s="170"/>
      <c r="R492" s="170"/>
      <c r="S492" s="170"/>
      <c r="T492" s="171"/>
      <c r="AT492" s="165" t="s">
        <v>125</v>
      </c>
      <c r="AU492" s="165" t="s">
        <v>81</v>
      </c>
      <c r="AV492" s="14" t="s">
        <v>123</v>
      </c>
      <c r="AW492" s="14" t="s">
        <v>30</v>
      </c>
      <c r="AX492" s="14" t="s">
        <v>79</v>
      </c>
      <c r="AY492" s="165" t="s">
        <v>116</v>
      </c>
    </row>
    <row r="493" spans="1:65" s="2" customFormat="1" ht="16.5" customHeight="1">
      <c r="A493" s="33"/>
      <c r="B493" s="140"/>
      <c r="C493" s="172" t="s">
        <v>674</v>
      </c>
      <c r="D493" s="172" t="s">
        <v>140</v>
      </c>
      <c r="E493" s="173" t="s">
        <v>675</v>
      </c>
      <c r="F493" s="174" t="s">
        <v>676</v>
      </c>
      <c r="G493" s="175" t="s">
        <v>187</v>
      </c>
      <c r="H493" s="176">
        <v>118</v>
      </c>
      <c r="I493" s="177"/>
      <c r="J493" s="178">
        <f>ROUND(I493*H493,2)</f>
        <v>0</v>
      </c>
      <c r="K493" s="179"/>
      <c r="L493" s="180"/>
      <c r="M493" s="181" t="s">
        <v>1</v>
      </c>
      <c r="N493" s="182" t="s">
        <v>39</v>
      </c>
      <c r="O493" s="59"/>
      <c r="P493" s="151">
        <f>O493*H493</f>
        <v>0</v>
      </c>
      <c r="Q493" s="151">
        <v>0.102</v>
      </c>
      <c r="R493" s="151">
        <f>Q493*H493</f>
        <v>12.036</v>
      </c>
      <c r="S493" s="151">
        <v>0</v>
      </c>
      <c r="T493" s="152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3" t="s">
        <v>144</v>
      </c>
      <c r="AT493" s="153" t="s">
        <v>140</v>
      </c>
      <c r="AU493" s="153" t="s">
        <v>81</v>
      </c>
      <c r="AY493" s="18" t="s">
        <v>116</v>
      </c>
      <c r="BE493" s="154">
        <f>IF(N493="základní",J493,0)</f>
        <v>0</v>
      </c>
      <c r="BF493" s="154">
        <f>IF(N493="snížená",J493,0)</f>
        <v>0</v>
      </c>
      <c r="BG493" s="154">
        <f>IF(N493="zákl. přenesená",J493,0)</f>
        <v>0</v>
      </c>
      <c r="BH493" s="154">
        <f>IF(N493="sníž. přenesená",J493,0)</f>
        <v>0</v>
      </c>
      <c r="BI493" s="154">
        <f>IF(N493="nulová",J493,0)</f>
        <v>0</v>
      </c>
      <c r="BJ493" s="18" t="s">
        <v>79</v>
      </c>
      <c r="BK493" s="154">
        <f>ROUND(I493*H493,2)</f>
        <v>0</v>
      </c>
      <c r="BL493" s="18" t="s">
        <v>123</v>
      </c>
      <c r="BM493" s="153" t="s">
        <v>677</v>
      </c>
    </row>
    <row r="494" spans="1:65" s="2" customFormat="1" ht="24.15" customHeight="1">
      <c r="A494" s="33"/>
      <c r="B494" s="140"/>
      <c r="C494" s="172" t="s">
        <v>678</v>
      </c>
      <c r="D494" s="172" t="s">
        <v>140</v>
      </c>
      <c r="E494" s="173" t="s">
        <v>679</v>
      </c>
      <c r="F494" s="174" t="s">
        <v>680</v>
      </c>
      <c r="G494" s="175" t="s">
        <v>187</v>
      </c>
      <c r="H494" s="176">
        <v>121</v>
      </c>
      <c r="I494" s="177"/>
      <c r="J494" s="178">
        <f>ROUND(I494*H494,2)</f>
        <v>0</v>
      </c>
      <c r="K494" s="179"/>
      <c r="L494" s="180"/>
      <c r="M494" s="181" t="s">
        <v>1</v>
      </c>
      <c r="N494" s="182" t="s">
        <v>39</v>
      </c>
      <c r="O494" s="59"/>
      <c r="P494" s="151">
        <f>O494*H494</f>
        <v>0</v>
      </c>
      <c r="Q494" s="151">
        <v>0.06567</v>
      </c>
      <c r="R494" s="151">
        <f>Q494*H494</f>
        <v>7.946070000000001</v>
      </c>
      <c r="S494" s="151">
        <v>0</v>
      </c>
      <c r="T494" s="152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3" t="s">
        <v>144</v>
      </c>
      <c r="AT494" s="153" t="s">
        <v>140</v>
      </c>
      <c r="AU494" s="153" t="s">
        <v>81</v>
      </c>
      <c r="AY494" s="18" t="s">
        <v>116</v>
      </c>
      <c r="BE494" s="154">
        <f>IF(N494="základní",J494,0)</f>
        <v>0</v>
      </c>
      <c r="BF494" s="154">
        <f>IF(N494="snížená",J494,0)</f>
        <v>0</v>
      </c>
      <c r="BG494" s="154">
        <f>IF(N494="zákl. přenesená",J494,0)</f>
        <v>0</v>
      </c>
      <c r="BH494" s="154">
        <f>IF(N494="sníž. přenesená",J494,0)</f>
        <v>0</v>
      </c>
      <c r="BI494" s="154">
        <f>IF(N494="nulová",J494,0)</f>
        <v>0</v>
      </c>
      <c r="BJ494" s="18" t="s">
        <v>79</v>
      </c>
      <c r="BK494" s="154">
        <f>ROUND(I494*H494,2)</f>
        <v>0</v>
      </c>
      <c r="BL494" s="18" t="s">
        <v>123</v>
      </c>
      <c r="BM494" s="153" t="s">
        <v>681</v>
      </c>
    </row>
    <row r="495" spans="1:65" s="2" customFormat="1" ht="49.05" customHeight="1">
      <c r="A495" s="33"/>
      <c r="B495" s="140"/>
      <c r="C495" s="141" t="s">
        <v>682</v>
      </c>
      <c r="D495" s="141" t="s">
        <v>119</v>
      </c>
      <c r="E495" s="142" t="s">
        <v>683</v>
      </c>
      <c r="F495" s="143" t="s">
        <v>684</v>
      </c>
      <c r="G495" s="144" t="s">
        <v>187</v>
      </c>
      <c r="H495" s="145">
        <v>25</v>
      </c>
      <c r="I495" s="146"/>
      <c r="J495" s="147">
        <f>ROUND(I495*H495,2)</f>
        <v>0</v>
      </c>
      <c r="K495" s="148"/>
      <c r="L495" s="34"/>
      <c r="M495" s="149" t="s">
        <v>1</v>
      </c>
      <c r="N495" s="150" t="s">
        <v>39</v>
      </c>
      <c r="O495" s="59"/>
      <c r="P495" s="151">
        <f>O495*H495</f>
        <v>0</v>
      </c>
      <c r="Q495" s="151">
        <v>0.1295</v>
      </c>
      <c r="R495" s="151">
        <f>Q495*H495</f>
        <v>3.2375000000000003</v>
      </c>
      <c r="S495" s="151">
        <v>0</v>
      </c>
      <c r="T495" s="15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3" t="s">
        <v>123</v>
      </c>
      <c r="AT495" s="153" t="s">
        <v>119</v>
      </c>
      <c r="AU495" s="153" t="s">
        <v>81</v>
      </c>
      <c r="AY495" s="18" t="s">
        <v>116</v>
      </c>
      <c r="BE495" s="154">
        <f>IF(N495="základní",J495,0)</f>
        <v>0</v>
      </c>
      <c r="BF495" s="154">
        <f>IF(N495="snížená",J495,0)</f>
        <v>0</v>
      </c>
      <c r="BG495" s="154">
        <f>IF(N495="zákl. přenesená",J495,0)</f>
        <v>0</v>
      </c>
      <c r="BH495" s="154">
        <f>IF(N495="sníž. přenesená",J495,0)</f>
        <v>0</v>
      </c>
      <c r="BI495" s="154">
        <f>IF(N495="nulová",J495,0)</f>
        <v>0</v>
      </c>
      <c r="BJ495" s="18" t="s">
        <v>79</v>
      </c>
      <c r="BK495" s="154">
        <f>ROUND(I495*H495,2)</f>
        <v>0</v>
      </c>
      <c r="BL495" s="18" t="s">
        <v>123</v>
      </c>
      <c r="BM495" s="153" t="s">
        <v>685</v>
      </c>
    </row>
    <row r="496" spans="2:51" s="15" customFormat="1" ht="10.2">
      <c r="B496" s="183"/>
      <c r="D496" s="156" t="s">
        <v>125</v>
      </c>
      <c r="E496" s="184" t="s">
        <v>1</v>
      </c>
      <c r="F496" s="185" t="s">
        <v>686</v>
      </c>
      <c r="H496" s="184" t="s">
        <v>1</v>
      </c>
      <c r="I496" s="186"/>
      <c r="L496" s="183"/>
      <c r="M496" s="187"/>
      <c r="N496" s="188"/>
      <c r="O496" s="188"/>
      <c r="P496" s="188"/>
      <c r="Q496" s="188"/>
      <c r="R496" s="188"/>
      <c r="S496" s="188"/>
      <c r="T496" s="189"/>
      <c r="AT496" s="184" t="s">
        <v>125</v>
      </c>
      <c r="AU496" s="184" t="s">
        <v>81</v>
      </c>
      <c r="AV496" s="15" t="s">
        <v>79</v>
      </c>
      <c r="AW496" s="15" t="s">
        <v>30</v>
      </c>
      <c r="AX496" s="15" t="s">
        <v>74</v>
      </c>
      <c r="AY496" s="184" t="s">
        <v>116</v>
      </c>
    </row>
    <row r="497" spans="2:51" s="13" customFormat="1" ht="10.2">
      <c r="B497" s="155"/>
      <c r="D497" s="156" t="s">
        <v>125</v>
      </c>
      <c r="E497" s="157" t="s">
        <v>1</v>
      </c>
      <c r="F497" s="158" t="s">
        <v>687</v>
      </c>
      <c r="H497" s="159">
        <v>25</v>
      </c>
      <c r="I497" s="160"/>
      <c r="L497" s="155"/>
      <c r="M497" s="161"/>
      <c r="N497" s="162"/>
      <c r="O497" s="162"/>
      <c r="P497" s="162"/>
      <c r="Q497" s="162"/>
      <c r="R497" s="162"/>
      <c r="S497" s="162"/>
      <c r="T497" s="163"/>
      <c r="AT497" s="157" t="s">
        <v>125</v>
      </c>
      <c r="AU497" s="157" t="s">
        <v>81</v>
      </c>
      <c r="AV497" s="13" t="s">
        <v>81</v>
      </c>
      <c r="AW497" s="13" t="s">
        <v>30</v>
      </c>
      <c r="AX497" s="13" t="s">
        <v>74</v>
      </c>
      <c r="AY497" s="157" t="s">
        <v>116</v>
      </c>
    </row>
    <row r="498" spans="2:51" s="14" customFormat="1" ht="10.2">
      <c r="B498" s="164"/>
      <c r="D498" s="156" t="s">
        <v>125</v>
      </c>
      <c r="E498" s="165" t="s">
        <v>1</v>
      </c>
      <c r="F498" s="166" t="s">
        <v>127</v>
      </c>
      <c r="H498" s="167">
        <v>25</v>
      </c>
      <c r="I498" s="168"/>
      <c r="L498" s="164"/>
      <c r="M498" s="169"/>
      <c r="N498" s="170"/>
      <c r="O498" s="170"/>
      <c r="P498" s="170"/>
      <c r="Q498" s="170"/>
      <c r="R498" s="170"/>
      <c r="S498" s="170"/>
      <c r="T498" s="171"/>
      <c r="AT498" s="165" t="s">
        <v>125</v>
      </c>
      <c r="AU498" s="165" t="s">
        <v>81</v>
      </c>
      <c r="AV498" s="14" t="s">
        <v>123</v>
      </c>
      <c r="AW498" s="14" t="s">
        <v>30</v>
      </c>
      <c r="AX498" s="14" t="s">
        <v>79</v>
      </c>
      <c r="AY498" s="165" t="s">
        <v>116</v>
      </c>
    </row>
    <row r="499" spans="1:65" s="2" customFormat="1" ht="16.5" customHeight="1">
      <c r="A499" s="33"/>
      <c r="B499" s="140"/>
      <c r="C499" s="172" t="s">
        <v>688</v>
      </c>
      <c r="D499" s="172" t="s">
        <v>140</v>
      </c>
      <c r="E499" s="173" t="s">
        <v>689</v>
      </c>
      <c r="F499" s="174" t="s">
        <v>690</v>
      </c>
      <c r="G499" s="175" t="s">
        <v>187</v>
      </c>
      <c r="H499" s="176">
        <v>25</v>
      </c>
      <c r="I499" s="177"/>
      <c r="J499" s="178">
        <f>ROUND(I499*H499,2)</f>
        <v>0</v>
      </c>
      <c r="K499" s="179"/>
      <c r="L499" s="180"/>
      <c r="M499" s="181" t="s">
        <v>1</v>
      </c>
      <c r="N499" s="182" t="s">
        <v>39</v>
      </c>
      <c r="O499" s="59"/>
      <c r="P499" s="151">
        <f>O499*H499</f>
        <v>0</v>
      </c>
      <c r="Q499" s="151">
        <v>0.024</v>
      </c>
      <c r="R499" s="151">
        <f>Q499*H499</f>
        <v>0.6</v>
      </c>
      <c r="S499" s="151">
        <v>0</v>
      </c>
      <c r="T499" s="15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3" t="s">
        <v>144</v>
      </c>
      <c r="AT499" s="153" t="s">
        <v>140</v>
      </c>
      <c r="AU499" s="153" t="s">
        <v>81</v>
      </c>
      <c r="AY499" s="18" t="s">
        <v>116</v>
      </c>
      <c r="BE499" s="154">
        <f>IF(N499="základní",J499,0)</f>
        <v>0</v>
      </c>
      <c r="BF499" s="154">
        <f>IF(N499="snížená",J499,0)</f>
        <v>0</v>
      </c>
      <c r="BG499" s="154">
        <f>IF(N499="zákl. přenesená",J499,0)</f>
        <v>0</v>
      </c>
      <c r="BH499" s="154">
        <f>IF(N499="sníž. přenesená",J499,0)</f>
        <v>0</v>
      </c>
      <c r="BI499" s="154">
        <f>IF(N499="nulová",J499,0)</f>
        <v>0</v>
      </c>
      <c r="BJ499" s="18" t="s">
        <v>79</v>
      </c>
      <c r="BK499" s="154">
        <f>ROUND(I499*H499,2)</f>
        <v>0</v>
      </c>
      <c r="BL499" s="18" t="s">
        <v>123</v>
      </c>
      <c r="BM499" s="153" t="s">
        <v>691</v>
      </c>
    </row>
    <row r="500" spans="1:65" s="2" customFormat="1" ht="37.8" customHeight="1">
      <c r="A500" s="33"/>
      <c r="B500" s="140"/>
      <c r="C500" s="141" t="s">
        <v>692</v>
      </c>
      <c r="D500" s="141" t="s">
        <v>119</v>
      </c>
      <c r="E500" s="142" t="s">
        <v>693</v>
      </c>
      <c r="F500" s="143" t="s">
        <v>694</v>
      </c>
      <c r="G500" s="144" t="s">
        <v>187</v>
      </c>
      <c r="H500" s="145">
        <v>5</v>
      </c>
      <c r="I500" s="146"/>
      <c r="J500" s="147">
        <f>ROUND(I500*H500,2)</f>
        <v>0</v>
      </c>
      <c r="K500" s="148"/>
      <c r="L500" s="34"/>
      <c r="M500" s="149" t="s">
        <v>1</v>
      </c>
      <c r="N500" s="150" t="s">
        <v>39</v>
      </c>
      <c r="O500" s="59"/>
      <c r="P500" s="151">
        <f>O500*H500</f>
        <v>0</v>
      </c>
      <c r="Q500" s="151">
        <v>0.03011</v>
      </c>
      <c r="R500" s="151">
        <f>Q500*H500</f>
        <v>0.15055000000000002</v>
      </c>
      <c r="S500" s="151">
        <v>0</v>
      </c>
      <c r="T500" s="152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3" t="s">
        <v>123</v>
      </c>
      <c r="AT500" s="153" t="s">
        <v>119</v>
      </c>
      <c r="AU500" s="153" t="s">
        <v>81</v>
      </c>
      <c r="AY500" s="18" t="s">
        <v>116</v>
      </c>
      <c r="BE500" s="154">
        <f>IF(N500="základní",J500,0)</f>
        <v>0</v>
      </c>
      <c r="BF500" s="154">
        <f>IF(N500="snížená",J500,0)</f>
        <v>0</v>
      </c>
      <c r="BG500" s="154">
        <f>IF(N500="zákl. přenesená",J500,0)</f>
        <v>0</v>
      </c>
      <c r="BH500" s="154">
        <f>IF(N500="sníž. přenesená",J500,0)</f>
        <v>0</v>
      </c>
      <c r="BI500" s="154">
        <f>IF(N500="nulová",J500,0)</f>
        <v>0</v>
      </c>
      <c r="BJ500" s="18" t="s">
        <v>79</v>
      </c>
      <c r="BK500" s="154">
        <f>ROUND(I500*H500,2)</f>
        <v>0</v>
      </c>
      <c r="BL500" s="18" t="s">
        <v>123</v>
      </c>
      <c r="BM500" s="153" t="s">
        <v>695</v>
      </c>
    </row>
    <row r="501" spans="2:51" s="15" customFormat="1" ht="10.2">
      <c r="B501" s="183"/>
      <c r="D501" s="156" t="s">
        <v>125</v>
      </c>
      <c r="E501" s="184" t="s">
        <v>1</v>
      </c>
      <c r="F501" s="185" t="s">
        <v>696</v>
      </c>
      <c r="H501" s="184" t="s">
        <v>1</v>
      </c>
      <c r="I501" s="186"/>
      <c r="L501" s="183"/>
      <c r="M501" s="187"/>
      <c r="N501" s="188"/>
      <c r="O501" s="188"/>
      <c r="P501" s="188"/>
      <c r="Q501" s="188"/>
      <c r="R501" s="188"/>
      <c r="S501" s="188"/>
      <c r="T501" s="189"/>
      <c r="AT501" s="184" t="s">
        <v>125</v>
      </c>
      <c r="AU501" s="184" t="s">
        <v>81</v>
      </c>
      <c r="AV501" s="15" t="s">
        <v>79</v>
      </c>
      <c r="AW501" s="15" t="s">
        <v>30</v>
      </c>
      <c r="AX501" s="15" t="s">
        <v>74</v>
      </c>
      <c r="AY501" s="184" t="s">
        <v>116</v>
      </c>
    </row>
    <row r="502" spans="2:51" s="13" customFormat="1" ht="10.2">
      <c r="B502" s="155"/>
      <c r="D502" s="156" t="s">
        <v>125</v>
      </c>
      <c r="E502" s="157" t="s">
        <v>1</v>
      </c>
      <c r="F502" s="158" t="s">
        <v>697</v>
      </c>
      <c r="H502" s="159">
        <v>5</v>
      </c>
      <c r="I502" s="160"/>
      <c r="L502" s="155"/>
      <c r="M502" s="161"/>
      <c r="N502" s="162"/>
      <c r="O502" s="162"/>
      <c r="P502" s="162"/>
      <c r="Q502" s="162"/>
      <c r="R502" s="162"/>
      <c r="S502" s="162"/>
      <c r="T502" s="163"/>
      <c r="AT502" s="157" t="s">
        <v>125</v>
      </c>
      <c r="AU502" s="157" t="s">
        <v>81</v>
      </c>
      <c r="AV502" s="13" t="s">
        <v>81</v>
      </c>
      <c r="AW502" s="13" t="s">
        <v>30</v>
      </c>
      <c r="AX502" s="13" t="s">
        <v>74</v>
      </c>
      <c r="AY502" s="157" t="s">
        <v>116</v>
      </c>
    </row>
    <row r="503" spans="2:51" s="14" customFormat="1" ht="10.2">
      <c r="B503" s="164"/>
      <c r="D503" s="156" t="s">
        <v>125</v>
      </c>
      <c r="E503" s="165" t="s">
        <v>1</v>
      </c>
      <c r="F503" s="166" t="s">
        <v>127</v>
      </c>
      <c r="H503" s="167">
        <v>5</v>
      </c>
      <c r="I503" s="168"/>
      <c r="L503" s="164"/>
      <c r="M503" s="169"/>
      <c r="N503" s="170"/>
      <c r="O503" s="170"/>
      <c r="P503" s="170"/>
      <c r="Q503" s="170"/>
      <c r="R503" s="170"/>
      <c r="S503" s="170"/>
      <c r="T503" s="171"/>
      <c r="AT503" s="165" t="s">
        <v>125</v>
      </c>
      <c r="AU503" s="165" t="s">
        <v>81</v>
      </c>
      <c r="AV503" s="14" t="s">
        <v>123</v>
      </c>
      <c r="AW503" s="14" t="s">
        <v>30</v>
      </c>
      <c r="AX503" s="14" t="s">
        <v>79</v>
      </c>
      <c r="AY503" s="165" t="s">
        <v>116</v>
      </c>
    </row>
    <row r="504" spans="1:65" s="2" customFormat="1" ht="55.5" customHeight="1">
      <c r="A504" s="33"/>
      <c r="B504" s="140"/>
      <c r="C504" s="141" t="s">
        <v>698</v>
      </c>
      <c r="D504" s="141" t="s">
        <v>119</v>
      </c>
      <c r="E504" s="142" t="s">
        <v>699</v>
      </c>
      <c r="F504" s="143" t="s">
        <v>700</v>
      </c>
      <c r="G504" s="144" t="s">
        <v>187</v>
      </c>
      <c r="H504" s="145">
        <v>290</v>
      </c>
      <c r="I504" s="146"/>
      <c r="J504" s="147">
        <f aca="true" t="shared" si="30" ref="J504:J515">ROUND(I504*H504,2)</f>
        <v>0</v>
      </c>
      <c r="K504" s="148"/>
      <c r="L504" s="34"/>
      <c r="M504" s="149" t="s">
        <v>1</v>
      </c>
      <c r="N504" s="150" t="s">
        <v>39</v>
      </c>
      <c r="O504" s="59"/>
      <c r="P504" s="151">
        <f aca="true" t="shared" si="31" ref="P504:P515">O504*H504</f>
        <v>0</v>
      </c>
      <c r="Q504" s="151">
        <v>9E-05</v>
      </c>
      <c r="R504" s="151">
        <f aca="true" t="shared" si="32" ref="R504:R515">Q504*H504</f>
        <v>0.0261</v>
      </c>
      <c r="S504" s="151">
        <v>0</v>
      </c>
      <c r="T504" s="152">
        <f aca="true" t="shared" si="33" ref="T504:T515"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53" t="s">
        <v>123</v>
      </c>
      <c r="AT504" s="153" t="s">
        <v>119</v>
      </c>
      <c r="AU504" s="153" t="s">
        <v>81</v>
      </c>
      <c r="AY504" s="18" t="s">
        <v>116</v>
      </c>
      <c r="BE504" s="154">
        <f aca="true" t="shared" si="34" ref="BE504:BE515">IF(N504="základní",J504,0)</f>
        <v>0</v>
      </c>
      <c r="BF504" s="154">
        <f aca="true" t="shared" si="35" ref="BF504:BF515">IF(N504="snížená",J504,0)</f>
        <v>0</v>
      </c>
      <c r="BG504" s="154">
        <f aca="true" t="shared" si="36" ref="BG504:BG515">IF(N504="zákl. přenesená",J504,0)</f>
        <v>0</v>
      </c>
      <c r="BH504" s="154">
        <f aca="true" t="shared" si="37" ref="BH504:BH515">IF(N504="sníž. přenesená",J504,0)</f>
        <v>0</v>
      </c>
      <c r="BI504" s="154">
        <f aca="true" t="shared" si="38" ref="BI504:BI515">IF(N504="nulová",J504,0)</f>
        <v>0</v>
      </c>
      <c r="BJ504" s="18" t="s">
        <v>79</v>
      </c>
      <c r="BK504" s="154">
        <f aca="true" t="shared" si="39" ref="BK504:BK515">ROUND(I504*H504,2)</f>
        <v>0</v>
      </c>
      <c r="BL504" s="18" t="s">
        <v>123</v>
      </c>
      <c r="BM504" s="153" t="s">
        <v>701</v>
      </c>
    </row>
    <row r="505" spans="1:65" s="2" customFormat="1" ht="24.15" customHeight="1">
      <c r="A505" s="33"/>
      <c r="B505" s="140"/>
      <c r="C505" s="141" t="s">
        <v>702</v>
      </c>
      <c r="D505" s="141" t="s">
        <v>119</v>
      </c>
      <c r="E505" s="142" t="s">
        <v>703</v>
      </c>
      <c r="F505" s="143" t="s">
        <v>704</v>
      </c>
      <c r="G505" s="144" t="s">
        <v>187</v>
      </c>
      <c r="H505" s="145">
        <v>281</v>
      </c>
      <c r="I505" s="146"/>
      <c r="J505" s="147">
        <f t="shared" si="30"/>
        <v>0</v>
      </c>
      <c r="K505" s="148"/>
      <c r="L505" s="34"/>
      <c r="M505" s="149" t="s">
        <v>1</v>
      </c>
      <c r="N505" s="150" t="s">
        <v>39</v>
      </c>
      <c r="O505" s="59"/>
      <c r="P505" s="151">
        <f t="shared" si="31"/>
        <v>0</v>
      </c>
      <c r="Q505" s="151">
        <v>0</v>
      </c>
      <c r="R505" s="151">
        <f t="shared" si="32"/>
        <v>0</v>
      </c>
      <c r="S505" s="151">
        <v>0</v>
      </c>
      <c r="T505" s="152">
        <f t="shared" si="3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3" t="s">
        <v>123</v>
      </c>
      <c r="AT505" s="153" t="s">
        <v>119</v>
      </c>
      <c r="AU505" s="153" t="s">
        <v>81</v>
      </c>
      <c r="AY505" s="18" t="s">
        <v>116</v>
      </c>
      <c r="BE505" s="154">
        <f t="shared" si="34"/>
        <v>0</v>
      </c>
      <c r="BF505" s="154">
        <f t="shared" si="35"/>
        <v>0</v>
      </c>
      <c r="BG505" s="154">
        <f t="shared" si="36"/>
        <v>0</v>
      </c>
      <c r="BH505" s="154">
        <f t="shared" si="37"/>
        <v>0</v>
      </c>
      <c r="BI505" s="154">
        <f t="shared" si="38"/>
        <v>0</v>
      </c>
      <c r="BJ505" s="18" t="s">
        <v>79</v>
      </c>
      <c r="BK505" s="154">
        <f t="shared" si="39"/>
        <v>0</v>
      </c>
      <c r="BL505" s="18" t="s">
        <v>123</v>
      </c>
      <c r="BM505" s="153" t="s">
        <v>705</v>
      </c>
    </row>
    <row r="506" spans="1:65" s="2" customFormat="1" ht="24.15" customHeight="1">
      <c r="A506" s="33"/>
      <c r="B506" s="140"/>
      <c r="C506" s="141" t="s">
        <v>706</v>
      </c>
      <c r="D506" s="141" t="s">
        <v>119</v>
      </c>
      <c r="E506" s="142" t="s">
        <v>707</v>
      </c>
      <c r="F506" s="143" t="s">
        <v>819</v>
      </c>
      <c r="G506" s="144" t="s">
        <v>187</v>
      </c>
      <c r="H506" s="145">
        <v>20</v>
      </c>
      <c r="I506" s="146"/>
      <c r="J506" s="147">
        <f t="shared" si="30"/>
        <v>0</v>
      </c>
      <c r="K506" s="148"/>
      <c r="L506" s="34"/>
      <c r="M506" s="149" t="s">
        <v>1</v>
      </c>
      <c r="N506" s="150" t="s">
        <v>39</v>
      </c>
      <c r="O506" s="59"/>
      <c r="P506" s="151">
        <f t="shared" si="31"/>
        <v>0</v>
      </c>
      <c r="Q506" s="151">
        <v>2E-05</v>
      </c>
      <c r="R506" s="151">
        <f t="shared" si="32"/>
        <v>0.0004</v>
      </c>
      <c r="S506" s="151">
        <v>0</v>
      </c>
      <c r="T506" s="152">
        <f t="shared" si="3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3" t="s">
        <v>123</v>
      </c>
      <c r="AT506" s="153" t="s">
        <v>119</v>
      </c>
      <c r="AU506" s="153" t="s">
        <v>81</v>
      </c>
      <c r="AY506" s="18" t="s">
        <v>116</v>
      </c>
      <c r="BE506" s="154">
        <f t="shared" si="34"/>
        <v>0</v>
      </c>
      <c r="BF506" s="154">
        <f t="shared" si="35"/>
        <v>0</v>
      </c>
      <c r="BG506" s="154">
        <f t="shared" si="36"/>
        <v>0</v>
      </c>
      <c r="BH506" s="154">
        <f t="shared" si="37"/>
        <v>0</v>
      </c>
      <c r="BI506" s="154">
        <f t="shared" si="38"/>
        <v>0</v>
      </c>
      <c r="BJ506" s="18" t="s">
        <v>79</v>
      </c>
      <c r="BK506" s="154">
        <f t="shared" si="39"/>
        <v>0</v>
      </c>
      <c r="BL506" s="18" t="s">
        <v>123</v>
      </c>
      <c r="BM506" s="153" t="s">
        <v>708</v>
      </c>
    </row>
    <row r="507" spans="1:65" s="2" customFormat="1" ht="24.15" customHeight="1">
      <c r="A507" s="33"/>
      <c r="B507" s="140"/>
      <c r="C507" s="141" t="s">
        <v>709</v>
      </c>
      <c r="D507" s="141" t="s">
        <v>119</v>
      </c>
      <c r="E507" s="142" t="s">
        <v>710</v>
      </c>
      <c r="F507" s="143" t="s">
        <v>711</v>
      </c>
      <c r="G507" s="144" t="s">
        <v>187</v>
      </c>
      <c r="H507" s="145">
        <v>3</v>
      </c>
      <c r="I507" s="146"/>
      <c r="J507" s="147">
        <f t="shared" si="30"/>
        <v>0</v>
      </c>
      <c r="K507" s="148"/>
      <c r="L507" s="34"/>
      <c r="M507" s="149" t="s">
        <v>1</v>
      </c>
      <c r="N507" s="150" t="s">
        <v>39</v>
      </c>
      <c r="O507" s="59"/>
      <c r="P507" s="151">
        <f t="shared" si="31"/>
        <v>0</v>
      </c>
      <c r="Q507" s="151">
        <v>0.43819</v>
      </c>
      <c r="R507" s="151">
        <f t="shared" si="32"/>
        <v>1.31457</v>
      </c>
      <c r="S507" s="151">
        <v>0</v>
      </c>
      <c r="T507" s="152">
        <f t="shared" si="3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3" t="s">
        <v>123</v>
      </c>
      <c r="AT507" s="153" t="s">
        <v>119</v>
      </c>
      <c r="AU507" s="153" t="s">
        <v>81</v>
      </c>
      <c r="AY507" s="18" t="s">
        <v>116</v>
      </c>
      <c r="BE507" s="154">
        <f t="shared" si="34"/>
        <v>0</v>
      </c>
      <c r="BF507" s="154">
        <f t="shared" si="35"/>
        <v>0</v>
      </c>
      <c r="BG507" s="154">
        <f t="shared" si="36"/>
        <v>0</v>
      </c>
      <c r="BH507" s="154">
        <f t="shared" si="37"/>
        <v>0</v>
      </c>
      <c r="BI507" s="154">
        <f t="shared" si="38"/>
        <v>0</v>
      </c>
      <c r="BJ507" s="18" t="s">
        <v>79</v>
      </c>
      <c r="BK507" s="154">
        <f t="shared" si="39"/>
        <v>0</v>
      </c>
      <c r="BL507" s="18" t="s">
        <v>123</v>
      </c>
      <c r="BM507" s="153" t="s">
        <v>712</v>
      </c>
    </row>
    <row r="508" spans="1:65" s="2" customFormat="1" ht="24.15" customHeight="1">
      <c r="A508" s="33"/>
      <c r="B508" s="140"/>
      <c r="C508" s="141" t="s">
        <v>713</v>
      </c>
      <c r="D508" s="141" t="s">
        <v>119</v>
      </c>
      <c r="E508" s="142" t="s">
        <v>714</v>
      </c>
      <c r="F508" s="143" t="s">
        <v>715</v>
      </c>
      <c r="G508" s="144" t="s">
        <v>288</v>
      </c>
      <c r="H508" s="145">
        <v>1</v>
      </c>
      <c r="I508" s="146"/>
      <c r="J508" s="147">
        <f t="shared" si="30"/>
        <v>0</v>
      </c>
      <c r="K508" s="148"/>
      <c r="L508" s="34"/>
      <c r="M508" s="149" t="s">
        <v>1</v>
      </c>
      <c r="N508" s="150" t="s">
        <v>39</v>
      </c>
      <c r="O508" s="59"/>
      <c r="P508" s="151">
        <f t="shared" si="31"/>
        <v>0</v>
      </c>
      <c r="Q508" s="151">
        <v>0.37164</v>
      </c>
      <c r="R508" s="151">
        <f t="shared" si="32"/>
        <v>0.37164</v>
      </c>
      <c r="S508" s="151">
        <v>0</v>
      </c>
      <c r="T508" s="152">
        <f t="shared" si="3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3" t="s">
        <v>123</v>
      </c>
      <c r="AT508" s="153" t="s">
        <v>119</v>
      </c>
      <c r="AU508" s="153" t="s">
        <v>81</v>
      </c>
      <c r="AY508" s="18" t="s">
        <v>116</v>
      </c>
      <c r="BE508" s="154">
        <f t="shared" si="34"/>
        <v>0</v>
      </c>
      <c r="BF508" s="154">
        <f t="shared" si="35"/>
        <v>0</v>
      </c>
      <c r="BG508" s="154">
        <f t="shared" si="36"/>
        <v>0</v>
      </c>
      <c r="BH508" s="154">
        <f t="shared" si="37"/>
        <v>0</v>
      </c>
      <c r="BI508" s="154">
        <f t="shared" si="38"/>
        <v>0</v>
      </c>
      <c r="BJ508" s="18" t="s">
        <v>79</v>
      </c>
      <c r="BK508" s="154">
        <f t="shared" si="39"/>
        <v>0</v>
      </c>
      <c r="BL508" s="18" t="s">
        <v>123</v>
      </c>
      <c r="BM508" s="153" t="s">
        <v>716</v>
      </c>
    </row>
    <row r="509" spans="1:65" s="2" customFormat="1" ht="55.5" customHeight="1">
      <c r="A509" s="33"/>
      <c r="B509" s="140"/>
      <c r="C509" s="141" t="s">
        <v>717</v>
      </c>
      <c r="D509" s="141" t="s">
        <v>119</v>
      </c>
      <c r="E509" s="142" t="s">
        <v>718</v>
      </c>
      <c r="F509" s="143" t="s">
        <v>719</v>
      </c>
      <c r="G509" s="144" t="s">
        <v>288</v>
      </c>
      <c r="H509" s="145">
        <v>7</v>
      </c>
      <c r="I509" s="146"/>
      <c r="J509" s="147">
        <f t="shared" si="30"/>
        <v>0</v>
      </c>
      <c r="K509" s="148"/>
      <c r="L509" s="34"/>
      <c r="M509" s="149" t="s">
        <v>1</v>
      </c>
      <c r="N509" s="150" t="s">
        <v>39</v>
      </c>
      <c r="O509" s="59"/>
      <c r="P509" s="151">
        <f t="shared" si="31"/>
        <v>0</v>
      </c>
      <c r="Q509" s="151">
        <v>0</v>
      </c>
      <c r="R509" s="151">
        <f t="shared" si="32"/>
        <v>0</v>
      </c>
      <c r="S509" s="151">
        <v>0.082</v>
      </c>
      <c r="T509" s="152">
        <f t="shared" si="33"/>
        <v>0.5740000000000001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3" t="s">
        <v>123</v>
      </c>
      <c r="AT509" s="153" t="s">
        <v>119</v>
      </c>
      <c r="AU509" s="153" t="s">
        <v>81</v>
      </c>
      <c r="AY509" s="18" t="s">
        <v>116</v>
      </c>
      <c r="BE509" s="154">
        <f t="shared" si="34"/>
        <v>0</v>
      </c>
      <c r="BF509" s="154">
        <f t="shared" si="35"/>
        <v>0</v>
      </c>
      <c r="BG509" s="154">
        <f t="shared" si="36"/>
        <v>0</v>
      </c>
      <c r="BH509" s="154">
        <f t="shared" si="37"/>
        <v>0</v>
      </c>
      <c r="BI509" s="154">
        <f t="shared" si="38"/>
        <v>0</v>
      </c>
      <c r="BJ509" s="18" t="s">
        <v>79</v>
      </c>
      <c r="BK509" s="154">
        <f t="shared" si="39"/>
        <v>0</v>
      </c>
      <c r="BL509" s="18" t="s">
        <v>123</v>
      </c>
      <c r="BM509" s="153" t="s">
        <v>720</v>
      </c>
    </row>
    <row r="510" spans="1:65" s="2" customFormat="1" ht="55.5" customHeight="1">
      <c r="A510" s="33"/>
      <c r="B510" s="140"/>
      <c r="C510" s="141" t="s">
        <v>721</v>
      </c>
      <c r="D510" s="141" t="s">
        <v>119</v>
      </c>
      <c r="E510" s="142" t="s">
        <v>722</v>
      </c>
      <c r="F510" s="143" t="s">
        <v>723</v>
      </c>
      <c r="G510" s="144" t="s">
        <v>288</v>
      </c>
      <c r="H510" s="145">
        <v>9</v>
      </c>
      <c r="I510" s="146"/>
      <c r="J510" s="147">
        <f t="shared" si="30"/>
        <v>0</v>
      </c>
      <c r="K510" s="148"/>
      <c r="L510" s="34"/>
      <c r="M510" s="149" t="s">
        <v>1</v>
      </c>
      <c r="N510" s="150" t="s">
        <v>39</v>
      </c>
      <c r="O510" s="59"/>
      <c r="P510" s="151">
        <f t="shared" si="31"/>
        <v>0</v>
      </c>
      <c r="Q510" s="151">
        <v>0</v>
      </c>
      <c r="R510" s="151">
        <f t="shared" si="32"/>
        <v>0</v>
      </c>
      <c r="S510" s="151">
        <v>0.004</v>
      </c>
      <c r="T510" s="152">
        <f t="shared" si="33"/>
        <v>0.036000000000000004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3" t="s">
        <v>123</v>
      </c>
      <c r="AT510" s="153" t="s">
        <v>119</v>
      </c>
      <c r="AU510" s="153" t="s">
        <v>81</v>
      </c>
      <c r="AY510" s="18" t="s">
        <v>116</v>
      </c>
      <c r="BE510" s="154">
        <f t="shared" si="34"/>
        <v>0</v>
      </c>
      <c r="BF510" s="154">
        <f t="shared" si="35"/>
        <v>0</v>
      </c>
      <c r="BG510" s="154">
        <f t="shared" si="36"/>
        <v>0</v>
      </c>
      <c r="BH510" s="154">
        <f t="shared" si="37"/>
        <v>0</v>
      </c>
      <c r="BI510" s="154">
        <f t="shared" si="38"/>
        <v>0</v>
      </c>
      <c r="BJ510" s="18" t="s">
        <v>79</v>
      </c>
      <c r="BK510" s="154">
        <f t="shared" si="39"/>
        <v>0</v>
      </c>
      <c r="BL510" s="18" t="s">
        <v>123</v>
      </c>
      <c r="BM510" s="153" t="s">
        <v>724</v>
      </c>
    </row>
    <row r="511" spans="1:65" s="2" customFormat="1" ht="33" customHeight="1">
      <c r="A511" s="33"/>
      <c r="B511" s="140"/>
      <c r="C511" s="141" t="s">
        <v>725</v>
      </c>
      <c r="D511" s="141" t="s">
        <v>119</v>
      </c>
      <c r="E511" s="142" t="s">
        <v>726</v>
      </c>
      <c r="F511" s="143" t="s">
        <v>727</v>
      </c>
      <c r="G511" s="144" t="s">
        <v>187</v>
      </c>
      <c r="H511" s="145">
        <v>151</v>
      </c>
      <c r="I511" s="146"/>
      <c r="J511" s="147">
        <f t="shared" si="30"/>
        <v>0</v>
      </c>
      <c r="K511" s="148"/>
      <c r="L511" s="34"/>
      <c r="M511" s="149" t="s">
        <v>1</v>
      </c>
      <c r="N511" s="150" t="s">
        <v>39</v>
      </c>
      <c r="O511" s="59"/>
      <c r="P511" s="151">
        <f t="shared" si="31"/>
        <v>0</v>
      </c>
      <c r="Q511" s="151">
        <v>0</v>
      </c>
      <c r="R511" s="151">
        <f t="shared" si="32"/>
        <v>0</v>
      </c>
      <c r="S511" s="151">
        <v>0</v>
      </c>
      <c r="T511" s="152">
        <f t="shared" si="3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3" t="s">
        <v>123</v>
      </c>
      <c r="AT511" s="153" t="s">
        <v>119</v>
      </c>
      <c r="AU511" s="153" t="s">
        <v>81</v>
      </c>
      <c r="AY511" s="18" t="s">
        <v>116</v>
      </c>
      <c r="BE511" s="154">
        <f t="shared" si="34"/>
        <v>0</v>
      </c>
      <c r="BF511" s="154">
        <f t="shared" si="35"/>
        <v>0</v>
      </c>
      <c r="BG511" s="154">
        <f t="shared" si="36"/>
        <v>0</v>
      </c>
      <c r="BH511" s="154">
        <f t="shared" si="37"/>
        <v>0</v>
      </c>
      <c r="BI511" s="154">
        <f t="shared" si="38"/>
        <v>0</v>
      </c>
      <c r="BJ511" s="18" t="s">
        <v>79</v>
      </c>
      <c r="BK511" s="154">
        <f t="shared" si="39"/>
        <v>0</v>
      </c>
      <c r="BL511" s="18" t="s">
        <v>123</v>
      </c>
      <c r="BM511" s="153" t="s">
        <v>728</v>
      </c>
    </row>
    <row r="512" spans="1:65" s="2" customFormat="1" ht="24.15" customHeight="1">
      <c r="A512" s="33"/>
      <c r="B512" s="140"/>
      <c r="C512" s="141" t="s">
        <v>729</v>
      </c>
      <c r="D512" s="141" t="s">
        <v>119</v>
      </c>
      <c r="E512" s="142" t="s">
        <v>730</v>
      </c>
      <c r="F512" s="143" t="s">
        <v>731</v>
      </c>
      <c r="G512" s="144" t="s">
        <v>159</v>
      </c>
      <c r="H512" s="145">
        <v>55</v>
      </c>
      <c r="I512" s="146"/>
      <c r="J512" s="147">
        <f t="shared" si="30"/>
        <v>0</v>
      </c>
      <c r="K512" s="148"/>
      <c r="L512" s="34"/>
      <c r="M512" s="149" t="s">
        <v>1</v>
      </c>
      <c r="N512" s="150" t="s">
        <v>39</v>
      </c>
      <c r="O512" s="59"/>
      <c r="P512" s="151">
        <f t="shared" si="31"/>
        <v>0</v>
      </c>
      <c r="Q512" s="151">
        <v>0</v>
      </c>
      <c r="R512" s="151">
        <f t="shared" si="32"/>
        <v>0</v>
      </c>
      <c r="S512" s="151">
        <v>0</v>
      </c>
      <c r="T512" s="152">
        <f t="shared" si="3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3" t="s">
        <v>123</v>
      </c>
      <c r="AT512" s="153" t="s">
        <v>119</v>
      </c>
      <c r="AU512" s="153" t="s">
        <v>81</v>
      </c>
      <c r="AY512" s="18" t="s">
        <v>116</v>
      </c>
      <c r="BE512" s="154">
        <f t="shared" si="34"/>
        <v>0</v>
      </c>
      <c r="BF512" s="154">
        <f t="shared" si="35"/>
        <v>0</v>
      </c>
      <c r="BG512" s="154">
        <f t="shared" si="36"/>
        <v>0</v>
      </c>
      <c r="BH512" s="154">
        <f t="shared" si="37"/>
        <v>0</v>
      </c>
      <c r="BI512" s="154">
        <f t="shared" si="38"/>
        <v>0</v>
      </c>
      <c r="BJ512" s="18" t="s">
        <v>79</v>
      </c>
      <c r="BK512" s="154">
        <f t="shared" si="39"/>
        <v>0</v>
      </c>
      <c r="BL512" s="18" t="s">
        <v>123</v>
      </c>
      <c r="BM512" s="153" t="s">
        <v>732</v>
      </c>
    </row>
    <row r="513" spans="1:65" s="2" customFormat="1" ht="55.5" customHeight="1">
      <c r="A513" s="33"/>
      <c r="B513" s="140"/>
      <c r="C513" s="141" t="s">
        <v>733</v>
      </c>
      <c r="D513" s="141" t="s">
        <v>119</v>
      </c>
      <c r="E513" s="142" t="s">
        <v>734</v>
      </c>
      <c r="F513" s="143" t="s">
        <v>735</v>
      </c>
      <c r="G513" s="144" t="s">
        <v>159</v>
      </c>
      <c r="H513" s="145">
        <v>60</v>
      </c>
      <c r="I513" s="146"/>
      <c r="J513" s="147">
        <f t="shared" si="30"/>
        <v>0</v>
      </c>
      <c r="K513" s="148"/>
      <c r="L513" s="34"/>
      <c r="M513" s="149" t="s">
        <v>1</v>
      </c>
      <c r="N513" s="150" t="s">
        <v>39</v>
      </c>
      <c r="O513" s="59"/>
      <c r="P513" s="151">
        <f t="shared" si="31"/>
        <v>0</v>
      </c>
      <c r="Q513" s="151">
        <v>0</v>
      </c>
      <c r="R513" s="151">
        <f t="shared" si="32"/>
        <v>0</v>
      </c>
      <c r="S513" s="151">
        <v>0</v>
      </c>
      <c r="T513" s="152">
        <f t="shared" si="3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3" t="s">
        <v>123</v>
      </c>
      <c r="AT513" s="153" t="s">
        <v>119</v>
      </c>
      <c r="AU513" s="153" t="s">
        <v>81</v>
      </c>
      <c r="AY513" s="18" t="s">
        <v>116</v>
      </c>
      <c r="BE513" s="154">
        <f t="shared" si="34"/>
        <v>0</v>
      </c>
      <c r="BF513" s="154">
        <f t="shared" si="35"/>
        <v>0</v>
      </c>
      <c r="BG513" s="154">
        <f t="shared" si="36"/>
        <v>0</v>
      </c>
      <c r="BH513" s="154">
        <f t="shared" si="37"/>
        <v>0</v>
      </c>
      <c r="BI513" s="154">
        <f t="shared" si="38"/>
        <v>0</v>
      </c>
      <c r="BJ513" s="18" t="s">
        <v>79</v>
      </c>
      <c r="BK513" s="154">
        <f t="shared" si="39"/>
        <v>0</v>
      </c>
      <c r="BL513" s="18" t="s">
        <v>123</v>
      </c>
      <c r="BM513" s="153" t="s">
        <v>736</v>
      </c>
    </row>
    <row r="514" spans="1:65" s="2" customFormat="1" ht="24.15" customHeight="1">
      <c r="A514" s="33"/>
      <c r="B514" s="140"/>
      <c r="C514" s="172" t="s">
        <v>737</v>
      </c>
      <c r="D514" s="172" t="s">
        <v>140</v>
      </c>
      <c r="E514" s="173" t="s">
        <v>738</v>
      </c>
      <c r="F514" s="174" t="s">
        <v>739</v>
      </c>
      <c r="G514" s="175" t="s">
        <v>187</v>
      </c>
      <c r="H514" s="176">
        <v>10</v>
      </c>
      <c r="I514" s="177"/>
      <c r="J514" s="178">
        <f t="shared" si="30"/>
        <v>0</v>
      </c>
      <c r="K514" s="179"/>
      <c r="L514" s="180"/>
      <c r="M514" s="181" t="s">
        <v>1</v>
      </c>
      <c r="N514" s="182" t="s">
        <v>39</v>
      </c>
      <c r="O514" s="59"/>
      <c r="P514" s="151">
        <f t="shared" si="31"/>
        <v>0</v>
      </c>
      <c r="Q514" s="151">
        <v>0.08</v>
      </c>
      <c r="R514" s="151">
        <f t="shared" si="32"/>
        <v>0.8</v>
      </c>
      <c r="S514" s="151">
        <v>0</v>
      </c>
      <c r="T514" s="152">
        <f t="shared" si="3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3" t="s">
        <v>144</v>
      </c>
      <c r="AT514" s="153" t="s">
        <v>140</v>
      </c>
      <c r="AU514" s="153" t="s">
        <v>81</v>
      </c>
      <c r="AY514" s="18" t="s">
        <v>116</v>
      </c>
      <c r="BE514" s="154">
        <f t="shared" si="34"/>
        <v>0</v>
      </c>
      <c r="BF514" s="154">
        <f t="shared" si="35"/>
        <v>0</v>
      </c>
      <c r="BG514" s="154">
        <f t="shared" si="36"/>
        <v>0</v>
      </c>
      <c r="BH514" s="154">
        <f t="shared" si="37"/>
        <v>0</v>
      </c>
      <c r="BI514" s="154">
        <f t="shared" si="38"/>
        <v>0</v>
      </c>
      <c r="BJ514" s="18" t="s">
        <v>79</v>
      </c>
      <c r="BK514" s="154">
        <f t="shared" si="39"/>
        <v>0</v>
      </c>
      <c r="BL514" s="18" t="s">
        <v>123</v>
      </c>
      <c r="BM514" s="153" t="s">
        <v>740</v>
      </c>
    </row>
    <row r="515" spans="1:65" s="2" customFormat="1" ht="16.5" customHeight="1">
      <c r="A515" s="33"/>
      <c r="B515" s="140"/>
      <c r="C515" s="172" t="s">
        <v>741</v>
      </c>
      <c r="D515" s="172" t="s">
        <v>140</v>
      </c>
      <c r="E515" s="173" t="s">
        <v>742</v>
      </c>
      <c r="F515" s="174" t="s">
        <v>743</v>
      </c>
      <c r="G515" s="175" t="s">
        <v>187</v>
      </c>
      <c r="H515" s="176">
        <v>4</v>
      </c>
      <c r="I515" s="177"/>
      <c r="J515" s="178">
        <f t="shared" si="30"/>
        <v>0</v>
      </c>
      <c r="K515" s="179"/>
      <c r="L515" s="180"/>
      <c r="M515" s="181" t="s">
        <v>1</v>
      </c>
      <c r="N515" s="182" t="s">
        <v>39</v>
      </c>
      <c r="O515" s="59"/>
      <c r="P515" s="151">
        <f t="shared" si="31"/>
        <v>0</v>
      </c>
      <c r="Q515" s="151">
        <v>0</v>
      </c>
      <c r="R515" s="151">
        <f t="shared" si="32"/>
        <v>0</v>
      </c>
      <c r="S515" s="151">
        <v>0</v>
      </c>
      <c r="T515" s="152">
        <f t="shared" si="3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3" t="s">
        <v>144</v>
      </c>
      <c r="AT515" s="153" t="s">
        <v>140</v>
      </c>
      <c r="AU515" s="153" t="s">
        <v>81</v>
      </c>
      <c r="AY515" s="18" t="s">
        <v>116</v>
      </c>
      <c r="BE515" s="154">
        <f t="shared" si="34"/>
        <v>0</v>
      </c>
      <c r="BF515" s="154">
        <f t="shared" si="35"/>
        <v>0</v>
      </c>
      <c r="BG515" s="154">
        <f t="shared" si="36"/>
        <v>0</v>
      </c>
      <c r="BH515" s="154">
        <f t="shared" si="37"/>
        <v>0</v>
      </c>
      <c r="BI515" s="154">
        <f t="shared" si="38"/>
        <v>0</v>
      </c>
      <c r="BJ515" s="18" t="s">
        <v>79</v>
      </c>
      <c r="BK515" s="154">
        <f t="shared" si="39"/>
        <v>0</v>
      </c>
      <c r="BL515" s="18" t="s">
        <v>123</v>
      </c>
      <c r="BM515" s="153" t="s">
        <v>744</v>
      </c>
    </row>
    <row r="516" spans="2:63" s="12" customFormat="1" ht="22.8" customHeight="1">
      <c r="B516" s="127"/>
      <c r="D516" s="128" t="s">
        <v>73</v>
      </c>
      <c r="E516" s="138" t="s">
        <v>745</v>
      </c>
      <c r="F516" s="138" t="s">
        <v>746</v>
      </c>
      <c r="I516" s="130"/>
      <c r="J516" s="139">
        <f>BK516</f>
        <v>0</v>
      </c>
      <c r="L516" s="127"/>
      <c r="M516" s="132"/>
      <c r="N516" s="133"/>
      <c r="O516" s="133"/>
      <c r="P516" s="134">
        <f>SUM(P517:P524)</f>
        <v>0</v>
      </c>
      <c r="Q516" s="133"/>
      <c r="R516" s="134">
        <f>SUM(R517:R524)</f>
        <v>0</v>
      </c>
      <c r="S516" s="133"/>
      <c r="T516" s="135">
        <f>SUM(T517:T524)</f>
        <v>0</v>
      </c>
      <c r="AR516" s="128" t="s">
        <v>79</v>
      </c>
      <c r="AT516" s="136" t="s">
        <v>73</v>
      </c>
      <c r="AU516" s="136" t="s">
        <v>79</v>
      </c>
      <c r="AY516" s="128" t="s">
        <v>116</v>
      </c>
      <c r="BK516" s="137">
        <f>SUM(BK517:BK524)</f>
        <v>0</v>
      </c>
    </row>
    <row r="517" spans="1:65" s="2" customFormat="1" ht="37.8" customHeight="1">
      <c r="A517" s="33"/>
      <c r="B517" s="140"/>
      <c r="C517" s="141" t="s">
        <v>747</v>
      </c>
      <c r="D517" s="141" t="s">
        <v>119</v>
      </c>
      <c r="E517" s="142" t="s">
        <v>748</v>
      </c>
      <c r="F517" s="143" t="s">
        <v>749</v>
      </c>
      <c r="G517" s="144" t="s">
        <v>143</v>
      </c>
      <c r="H517" s="145">
        <v>571.321</v>
      </c>
      <c r="I517" s="146"/>
      <c r="J517" s="147">
        <f>ROUND(I517*H517,2)</f>
        <v>0</v>
      </c>
      <c r="K517" s="148"/>
      <c r="L517" s="34"/>
      <c r="M517" s="149" t="s">
        <v>1</v>
      </c>
      <c r="N517" s="150" t="s">
        <v>39</v>
      </c>
      <c r="O517" s="59"/>
      <c r="P517" s="151">
        <f>O517*H517</f>
        <v>0</v>
      </c>
      <c r="Q517" s="151">
        <v>0</v>
      </c>
      <c r="R517" s="151">
        <f>Q517*H517</f>
        <v>0</v>
      </c>
      <c r="S517" s="151">
        <v>0</v>
      </c>
      <c r="T517" s="15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3" t="s">
        <v>123</v>
      </c>
      <c r="AT517" s="153" t="s">
        <v>119</v>
      </c>
      <c r="AU517" s="153" t="s">
        <v>81</v>
      </c>
      <c r="AY517" s="18" t="s">
        <v>116</v>
      </c>
      <c r="BE517" s="154">
        <f>IF(N517="základní",J517,0)</f>
        <v>0</v>
      </c>
      <c r="BF517" s="154">
        <f>IF(N517="snížená",J517,0)</f>
        <v>0</v>
      </c>
      <c r="BG517" s="154">
        <f>IF(N517="zákl. přenesená",J517,0)</f>
        <v>0</v>
      </c>
      <c r="BH517" s="154">
        <f>IF(N517="sníž. přenesená",J517,0)</f>
        <v>0</v>
      </c>
      <c r="BI517" s="154">
        <f>IF(N517="nulová",J517,0)</f>
        <v>0</v>
      </c>
      <c r="BJ517" s="18" t="s">
        <v>79</v>
      </c>
      <c r="BK517" s="154">
        <f>ROUND(I517*H517,2)</f>
        <v>0</v>
      </c>
      <c r="BL517" s="18" t="s">
        <v>123</v>
      </c>
      <c r="BM517" s="153" t="s">
        <v>750</v>
      </c>
    </row>
    <row r="518" spans="1:65" s="2" customFormat="1" ht="37.8" customHeight="1">
      <c r="A518" s="33"/>
      <c r="B518" s="140"/>
      <c r="C518" s="141" t="s">
        <v>751</v>
      </c>
      <c r="D518" s="141" t="s">
        <v>119</v>
      </c>
      <c r="E518" s="142" t="s">
        <v>752</v>
      </c>
      <c r="F518" s="143" t="s">
        <v>753</v>
      </c>
      <c r="G518" s="144" t="s">
        <v>143</v>
      </c>
      <c r="H518" s="145">
        <v>10855.099</v>
      </c>
      <c r="I518" s="146"/>
      <c r="J518" s="147">
        <f>ROUND(I518*H518,2)</f>
        <v>0</v>
      </c>
      <c r="K518" s="148"/>
      <c r="L518" s="34"/>
      <c r="M518" s="149" t="s">
        <v>1</v>
      </c>
      <c r="N518" s="150" t="s">
        <v>39</v>
      </c>
      <c r="O518" s="59"/>
      <c r="P518" s="151">
        <f>O518*H518</f>
        <v>0</v>
      </c>
      <c r="Q518" s="151">
        <v>0</v>
      </c>
      <c r="R518" s="151">
        <f>Q518*H518</f>
        <v>0</v>
      </c>
      <c r="S518" s="151">
        <v>0</v>
      </c>
      <c r="T518" s="152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3" t="s">
        <v>123</v>
      </c>
      <c r="AT518" s="153" t="s">
        <v>119</v>
      </c>
      <c r="AU518" s="153" t="s">
        <v>81</v>
      </c>
      <c r="AY518" s="18" t="s">
        <v>116</v>
      </c>
      <c r="BE518" s="154">
        <f>IF(N518="základní",J518,0)</f>
        <v>0</v>
      </c>
      <c r="BF518" s="154">
        <f>IF(N518="snížená",J518,0)</f>
        <v>0</v>
      </c>
      <c r="BG518" s="154">
        <f>IF(N518="zákl. přenesená",J518,0)</f>
        <v>0</v>
      </c>
      <c r="BH518" s="154">
        <f>IF(N518="sníž. přenesená",J518,0)</f>
        <v>0</v>
      </c>
      <c r="BI518" s="154">
        <f>IF(N518="nulová",J518,0)</f>
        <v>0</v>
      </c>
      <c r="BJ518" s="18" t="s">
        <v>79</v>
      </c>
      <c r="BK518" s="154">
        <f>ROUND(I518*H518,2)</f>
        <v>0</v>
      </c>
      <c r="BL518" s="18" t="s">
        <v>123</v>
      </c>
      <c r="BM518" s="153" t="s">
        <v>754</v>
      </c>
    </row>
    <row r="519" spans="2:51" s="13" customFormat="1" ht="10.2">
      <c r="B519" s="155"/>
      <c r="D519" s="156" t="s">
        <v>125</v>
      </c>
      <c r="E519" s="157" t="s">
        <v>1</v>
      </c>
      <c r="F519" s="158" t="s">
        <v>755</v>
      </c>
      <c r="H519" s="159">
        <v>10855.099</v>
      </c>
      <c r="I519" s="160"/>
      <c r="L519" s="155"/>
      <c r="M519" s="161"/>
      <c r="N519" s="162"/>
      <c r="O519" s="162"/>
      <c r="P519" s="162"/>
      <c r="Q519" s="162"/>
      <c r="R519" s="162"/>
      <c r="S519" s="162"/>
      <c r="T519" s="163"/>
      <c r="AT519" s="157" t="s">
        <v>125</v>
      </c>
      <c r="AU519" s="157" t="s">
        <v>81</v>
      </c>
      <c r="AV519" s="13" t="s">
        <v>81</v>
      </c>
      <c r="AW519" s="13" t="s">
        <v>30</v>
      </c>
      <c r="AX519" s="13" t="s">
        <v>74</v>
      </c>
      <c r="AY519" s="157" t="s">
        <v>116</v>
      </c>
    </row>
    <row r="520" spans="2:51" s="14" customFormat="1" ht="10.2">
      <c r="B520" s="164"/>
      <c r="D520" s="156" t="s">
        <v>125</v>
      </c>
      <c r="E520" s="165" t="s">
        <v>1</v>
      </c>
      <c r="F520" s="166" t="s">
        <v>127</v>
      </c>
      <c r="H520" s="167">
        <v>10855.099</v>
      </c>
      <c r="I520" s="168"/>
      <c r="L520" s="164"/>
      <c r="M520" s="169"/>
      <c r="N520" s="170"/>
      <c r="O520" s="170"/>
      <c r="P520" s="170"/>
      <c r="Q520" s="170"/>
      <c r="R520" s="170"/>
      <c r="S520" s="170"/>
      <c r="T520" s="171"/>
      <c r="AT520" s="165" t="s">
        <v>125</v>
      </c>
      <c r="AU520" s="165" t="s">
        <v>81</v>
      </c>
      <c r="AV520" s="14" t="s">
        <v>123</v>
      </c>
      <c r="AW520" s="14" t="s">
        <v>30</v>
      </c>
      <c r="AX520" s="14" t="s">
        <v>79</v>
      </c>
      <c r="AY520" s="165" t="s">
        <v>116</v>
      </c>
    </row>
    <row r="521" spans="1:65" s="2" customFormat="1" ht="24.15" customHeight="1">
      <c r="A521" s="33"/>
      <c r="B521" s="140"/>
      <c r="C521" s="141" t="s">
        <v>756</v>
      </c>
      <c r="D521" s="141" t="s">
        <v>119</v>
      </c>
      <c r="E521" s="142" t="s">
        <v>757</v>
      </c>
      <c r="F521" s="143" t="s">
        <v>758</v>
      </c>
      <c r="G521" s="144" t="s">
        <v>143</v>
      </c>
      <c r="H521" s="145">
        <v>571.321</v>
      </c>
      <c r="I521" s="146"/>
      <c r="J521" s="147">
        <f>ROUND(I521*H521,2)</f>
        <v>0</v>
      </c>
      <c r="K521" s="148"/>
      <c r="L521" s="34"/>
      <c r="M521" s="149" t="s">
        <v>1</v>
      </c>
      <c r="N521" s="150" t="s">
        <v>39</v>
      </c>
      <c r="O521" s="59"/>
      <c r="P521" s="151">
        <f>O521*H521</f>
        <v>0</v>
      </c>
      <c r="Q521" s="151">
        <v>0</v>
      </c>
      <c r="R521" s="151">
        <f>Q521*H521</f>
        <v>0</v>
      </c>
      <c r="S521" s="151">
        <v>0</v>
      </c>
      <c r="T521" s="152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3" t="s">
        <v>123</v>
      </c>
      <c r="AT521" s="153" t="s">
        <v>119</v>
      </c>
      <c r="AU521" s="153" t="s">
        <v>81</v>
      </c>
      <c r="AY521" s="18" t="s">
        <v>116</v>
      </c>
      <c r="BE521" s="154">
        <f>IF(N521="základní",J521,0)</f>
        <v>0</v>
      </c>
      <c r="BF521" s="154">
        <f>IF(N521="snížená",J521,0)</f>
        <v>0</v>
      </c>
      <c r="BG521" s="154">
        <f>IF(N521="zákl. přenesená",J521,0)</f>
        <v>0</v>
      </c>
      <c r="BH521" s="154">
        <f>IF(N521="sníž. přenesená",J521,0)</f>
        <v>0</v>
      </c>
      <c r="BI521" s="154">
        <f>IF(N521="nulová",J521,0)</f>
        <v>0</v>
      </c>
      <c r="BJ521" s="18" t="s">
        <v>79</v>
      </c>
      <c r="BK521" s="154">
        <f>ROUND(I521*H521,2)</f>
        <v>0</v>
      </c>
      <c r="BL521" s="18" t="s">
        <v>123</v>
      </c>
      <c r="BM521" s="153" t="s">
        <v>759</v>
      </c>
    </row>
    <row r="522" spans="1:65" s="2" customFormat="1" ht="44.25" customHeight="1">
      <c r="A522" s="33"/>
      <c r="B522" s="140"/>
      <c r="C522" s="141" t="s">
        <v>760</v>
      </c>
      <c r="D522" s="141" t="s">
        <v>119</v>
      </c>
      <c r="E522" s="142" t="s">
        <v>761</v>
      </c>
      <c r="F522" s="143" t="s">
        <v>762</v>
      </c>
      <c r="G522" s="144" t="s">
        <v>143</v>
      </c>
      <c r="H522" s="145">
        <v>180.425</v>
      </c>
      <c r="I522" s="146"/>
      <c r="J522" s="147">
        <f>ROUND(I522*H522,2)</f>
        <v>0</v>
      </c>
      <c r="K522" s="148"/>
      <c r="L522" s="34"/>
      <c r="M522" s="149" t="s">
        <v>1</v>
      </c>
      <c r="N522" s="150" t="s">
        <v>39</v>
      </c>
      <c r="O522" s="59"/>
      <c r="P522" s="151">
        <f>O522*H522</f>
        <v>0</v>
      </c>
      <c r="Q522" s="151">
        <v>0</v>
      </c>
      <c r="R522" s="151">
        <f>Q522*H522</f>
        <v>0</v>
      </c>
      <c r="S522" s="151">
        <v>0</v>
      </c>
      <c r="T522" s="15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3" t="s">
        <v>123</v>
      </c>
      <c r="AT522" s="153" t="s">
        <v>119</v>
      </c>
      <c r="AU522" s="153" t="s">
        <v>81</v>
      </c>
      <c r="AY522" s="18" t="s">
        <v>116</v>
      </c>
      <c r="BE522" s="154">
        <f>IF(N522="základní",J522,0)</f>
        <v>0</v>
      </c>
      <c r="BF522" s="154">
        <f>IF(N522="snížená",J522,0)</f>
        <v>0</v>
      </c>
      <c r="BG522" s="154">
        <f>IF(N522="zákl. přenesená",J522,0)</f>
        <v>0</v>
      </c>
      <c r="BH522" s="154">
        <f>IF(N522="sníž. přenesená",J522,0)</f>
        <v>0</v>
      </c>
      <c r="BI522" s="154">
        <f>IF(N522="nulová",J522,0)</f>
        <v>0</v>
      </c>
      <c r="BJ522" s="18" t="s">
        <v>79</v>
      </c>
      <c r="BK522" s="154">
        <f>ROUND(I522*H522,2)</f>
        <v>0</v>
      </c>
      <c r="BL522" s="18" t="s">
        <v>123</v>
      </c>
      <c r="BM522" s="153" t="s">
        <v>763</v>
      </c>
    </row>
    <row r="523" spans="1:65" s="2" customFormat="1" ht="44.25" customHeight="1">
      <c r="A523" s="33"/>
      <c r="B523" s="140"/>
      <c r="C523" s="141" t="s">
        <v>764</v>
      </c>
      <c r="D523" s="141" t="s">
        <v>119</v>
      </c>
      <c r="E523" s="142" t="s">
        <v>765</v>
      </c>
      <c r="F523" s="143" t="s">
        <v>149</v>
      </c>
      <c r="G523" s="144" t="s">
        <v>143</v>
      </c>
      <c r="H523" s="145">
        <v>278.4</v>
      </c>
      <c r="I523" s="146"/>
      <c r="J523" s="147">
        <f>ROUND(I523*H523,2)</f>
        <v>0</v>
      </c>
      <c r="K523" s="148"/>
      <c r="L523" s="34"/>
      <c r="M523" s="149" t="s">
        <v>1</v>
      </c>
      <c r="N523" s="150" t="s">
        <v>39</v>
      </c>
      <c r="O523" s="59"/>
      <c r="P523" s="151">
        <f>O523*H523</f>
        <v>0</v>
      </c>
      <c r="Q523" s="151">
        <v>0</v>
      </c>
      <c r="R523" s="151">
        <f>Q523*H523</f>
        <v>0</v>
      </c>
      <c r="S523" s="151">
        <v>0</v>
      </c>
      <c r="T523" s="152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3" t="s">
        <v>123</v>
      </c>
      <c r="AT523" s="153" t="s">
        <v>119</v>
      </c>
      <c r="AU523" s="153" t="s">
        <v>81</v>
      </c>
      <c r="AY523" s="18" t="s">
        <v>116</v>
      </c>
      <c r="BE523" s="154">
        <f>IF(N523="základní",J523,0)</f>
        <v>0</v>
      </c>
      <c r="BF523" s="154">
        <f>IF(N523="snížená",J523,0)</f>
        <v>0</v>
      </c>
      <c r="BG523" s="154">
        <f>IF(N523="zákl. přenesená",J523,0)</f>
        <v>0</v>
      </c>
      <c r="BH523" s="154">
        <f>IF(N523="sníž. přenesená",J523,0)</f>
        <v>0</v>
      </c>
      <c r="BI523" s="154">
        <f>IF(N523="nulová",J523,0)</f>
        <v>0</v>
      </c>
      <c r="BJ523" s="18" t="s">
        <v>79</v>
      </c>
      <c r="BK523" s="154">
        <f>ROUND(I523*H523,2)</f>
        <v>0</v>
      </c>
      <c r="BL523" s="18" t="s">
        <v>123</v>
      </c>
      <c r="BM523" s="153" t="s">
        <v>766</v>
      </c>
    </row>
    <row r="524" spans="1:65" s="2" customFormat="1" ht="44.25" customHeight="1">
      <c r="A524" s="33"/>
      <c r="B524" s="140"/>
      <c r="C524" s="141" t="s">
        <v>767</v>
      </c>
      <c r="D524" s="141" t="s">
        <v>119</v>
      </c>
      <c r="E524" s="142" t="s">
        <v>768</v>
      </c>
      <c r="F524" s="143" t="s">
        <v>769</v>
      </c>
      <c r="G524" s="144" t="s">
        <v>143</v>
      </c>
      <c r="H524" s="145">
        <v>112.496</v>
      </c>
      <c r="I524" s="146"/>
      <c r="J524" s="147">
        <f>ROUND(I524*H524,2)</f>
        <v>0</v>
      </c>
      <c r="K524" s="148"/>
      <c r="L524" s="34"/>
      <c r="M524" s="149" t="s">
        <v>1</v>
      </c>
      <c r="N524" s="150" t="s">
        <v>39</v>
      </c>
      <c r="O524" s="59"/>
      <c r="P524" s="151">
        <f>O524*H524</f>
        <v>0</v>
      </c>
      <c r="Q524" s="151">
        <v>0</v>
      </c>
      <c r="R524" s="151">
        <f>Q524*H524</f>
        <v>0</v>
      </c>
      <c r="S524" s="151">
        <v>0</v>
      </c>
      <c r="T524" s="15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3" t="s">
        <v>123</v>
      </c>
      <c r="AT524" s="153" t="s">
        <v>119</v>
      </c>
      <c r="AU524" s="153" t="s">
        <v>81</v>
      </c>
      <c r="AY524" s="18" t="s">
        <v>116</v>
      </c>
      <c r="BE524" s="154">
        <f>IF(N524="základní",J524,0)</f>
        <v>0</v>
      </c>
      <c r="BF524" s="154">
        <f>IF(N524="snížená",J524,0)</f>
        <v>0</v>
      </c>
      <c r="BG524" s="154">
        <f>IF(N524="zákl. přenesená",J524,0)</f>
        <v>0</v>
      </c>
      <c r="BH524" s="154">
        <f>IF(N524="sníž. přenesená",J524,0)</f>
        <v>0</v>
      </c>
      <c r="BI524" s="154">
        <f>IF(N524="nulová",J524,0)</f>
        <v>0</v>
      </c>
      <c r="BJ524" s="18" t="s">
        <v>79</v>
      </c>
      <c r="BK524" s="154">
        <f>ROUND(I524*H524,2)</f>
        <v>0</v>
      </c>
      <c r="BL524" s="18" t="s">
        <v>123</v>
      </c>
      <c r="BM524" s="153" t="s">
        <v>770</v>
      </c>
    </row>
    <row r="525" spans="2:63" s="12" customFormat="1" ht="22.8" customHeight="1">
      <c r="B525" s="127"/>
      <c r="D525" s="128" t="s">
        <v>73</v>
      </c>
      <c r="E525" s="138" t="s">
        <v>771</v>
      </c>
      <c r="F525" s="138" t="s">
        <v>772</v>
      </c>
      <c r="I525" s="130"/>
      <c r="J525" s="139">
        <f>BK525</f>
        <v>0</v>
      </c>
      <c r="L525" s="127"/>
      <c r="M525" s="132"/>
      <c r="N525" s="133"/>
      <c r="O525" s="133"/>
      <c r="P525" s="134">
        <f>P526</f>
        <v>0</v>
      </c>
      <c r="Q525" s="133"/>
      <c r="R525" s="134">
        <f>R526</f>
        <v>0</v>
      </c>
      <c r="S525" s="133"/>
      <c r="T525" s="135">
        <f>T526</f>
        <v>0</v>
      </c>
      <c r="AR525" s="128" t="s">
        <v>79</v>
      </c>
      <c r="AT525" s="136" t="s">
        <v>73</v>
      </c>
      <c r="AU525" s="136" t="s">
        <v>79</v>
      </c>
      <c r="AY525" s="128" t="s">
        <v>116</v>
      </c>
      <c r="BK525" s="137">
        <f>BK526</f>
        <v>0</v>
      </c>
    </row>
    <row r="526" spans="1:65" s="2" customFormat="1" ht="37.8" customHeight="1">
      <c r="A526" s="33"/>
      <c r="B526" s="140"/>
      <c r="C526" s="141" t="s">
        <v>773</v>
      </c>
      <c r="D526" s="141" t="s">
        <v>119</v>
      </c>
      <c r="E526" s="142" t="s">
        <v>774</v>
      </c>
      <c r="F526" s="143" t="s">
        <v>775</v>
      </c>
      <c r="G526" s="144" t="s">
        <v>143</v>
      </c>
      <c r="H526" s="145">
        <v>993.611</v>
      </c>
      <c r="I526" s="146"/>
      <c r="J526" s="147">
        <f>ROUND(I526*H526,2)</f>
        <v>0</v>
      </c>
      <c r="K526" s="148"/>
      <c r="L526" s="34"/>
      <c r="M526" s="149" t="s">
        <v>1</v>
      </c>
      <c r="N526" s="150" t="s">
        <v>39</v>
      </c>
      <c r="O526" s="59"/>
      <c r="P526" s="151">
        <f>O526*H526</f>
        <v>0</v>
      </c>
      <c r="Q526" s="151">
        <v>0</v>
      </c>
      <c r="R526" s="151">
        <f>Q526*H526</f>
        <v>0</v>
      </c>
      <c r="S526" s="151">
        <v>0</v>
      </c>
      <c r="T526" s="15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3" t="s">
        <v>123</v>
      </c>
      <c r="AT526" s="153" t="s">
        <v>119</v>
      </c>
      <c r="AU526" s="153" t="s">
        <v>81</v>
      </c>
      <c r="AY526" s="18" t="s">
        <v>116</v>
      </c>
      <c r="BE526" s="154">
        <f>IF(N526="základní",J526,0)</f>
        <v>0</v>
      </c>
      <c r="BF526" s="154">
        <f>IF(N526="snížená",J526,0)</f>
        <v>0</v>
      </c>
      <c r="BG526" s="154">
        <f>IF(N526="zákl. přenesená",J526,0)</f>
        <v>0</v>
      </c>
      <c r="BH526" s="154">
        <f>IF(N526="sníž. přenesená",J526,0)</f>
        <v>0</v>
      </c>
      <c r="BI526" s="154">
        <f>IF(N526="nulová",J526,0)</f>
        <v>0</v>
      </c>
      <c r="BJ526" s="18" t="s">
        <v>79</v>
      </c>
      <c r="BK526" s="154">
        <f>ROUND(I526*H526,2)</f>
        <v>0</v>
      </c>
      <c r="BL526" s="18" t="s">
        <v>123</v>
      </c>
      <c r="BM526" s="153" t="s">
        <v>776</v>
      </c>
    </row>
    <row r="527" spans="2:63" s="12" customFormat="1" ht="25.95" customHeight="1">
      <c r="B527" s="127"/>
      <c r="D527" s="128" t="s">
        <v>73</v>
      </c>
      <c r="E527" s="129" t="s">
        <v>777</v>
      </c>
      <c r="F527" s="129" t="s">
        <v>778</v>
      </c>
      <c r="I527" s="130"/>
      <c r="J527" s="131">
        <f>BK527</f>
        <v>0</v>
      </c>
      <c r="L527" s="127"/>
      <c r="M527" s="132"/>
      <c r="N527" s="133"/>
      <c r="O527" s="133"/>
      <c r="P527" s="134">
        <f>P528</f>
        <v>0</v>
      </c>
      <c r="Q527" s="133"/>
      <c r="R527" s="134">
        <f>R528</f>
        <v>0</v>
      </c>
      <c r="S527" s="133"/>
      <c r="T527" s="135">
        <f>T528</f>
        <v>0</v>
      </c>
      <c r="AR527" s="128" t="s">
        <v>81</v>
      </c>
      <c r="AT527" s="136" t="s">
        <v>73</v>
      </c>
      <c r="AU527" s="136" t="s">
        <v>74</v>
      </c>
      <c r="AY527" s="128" t="s">
        <v>116</v>
      </c>
      <c r="BK527" s="137">
        <f>BK528</f>
        <v>0</v>
      </c>
    </row>
    <row r="528" spans="2:63" s="12" customFormat="1" ht="22.8" customHeight="1">
      <c r="B528" s="127"/>
      <c r="D528" s="128" t="s">
        <v>73</v>
      </c>
      <c r="E528" s="138" t="s">
        <v>779</v>
      </c>
      <c r="F528" s="138" t="s">
        <v>780</v>
      </c>
      <c r="I528" s="130"/>
      <c r="J528" s="139">
        <f>BK528</f>
        <v>0</v>
      </c>
      <c r="L528" s="127"/>
      <c r="M528" s="132"/>
      <c r="N528" s="133"/>
      <c r="O528" s="133"/>
      <c r="P528" s="134">
        <f>P529</f>
        <v>0</v>
      </c>
      <c r="Q528" s="133"/>
      <c r="R528" s="134">
        <f>R529</f>
        <v>0</v>
      </c>
      <c r="S528" s="133"/>
      <c r="T528" s="135">
        <f>T529</f>
        <v>0</v>
      </c>
      <c r="AR528" s="128" t="s">
        <v>81</v>
      </c>
      <c r="AT528" s="136" t="s">
        <v>73</v>
      </c>
      <c r="AU528" s="136" t="s">
        <v>79</v>
      </c>
      <c r="AY528" s="128" t="s">
        <v>116</v>
      </c>
      <c r="BK528" s="137">
        <f>BK529</f>
        <v>0</v>
      </c>
    </row>
    <row r="529" spans="1:65" s="2" customFormat="1" ht="16.5" customHeight="1">
      <c r="A529" s="33"/>
      <c r="B529" s="140"/>
      <c r="C529" s="141" t="s">
        <v>781</v>
      </c>
      <c r="D529" s="141" t="s">
        <v>119</v>
      </c>
      <c r="E529" s="142" t="s">
        <v>779</v>
      </c>
      <c r="F529" s="143" t="s">
        <v>782</v>
      </c>
      <c r="G529" s="144" t="s">
        <v>159</v>
      </c>
      <c r="H529" s="145">
        <v>76</v>
      </c>
      <c r="I529" s="146"/>
      <c r="J529" s="147">
        <f>ROUND(I529*H529,2)</f>
        <v>0</v>
      </c>
      <c r="K529" s="148"/>
      <c r="L529" s="34"/>
      <c r="M529" s="149" t="s">
        <v>1</v>
      </c>
      <c r="N529" s="150" t="s">
        <v>39</v>
      </c>
      <c r="O529" s="59"/>
      <c r="P529" s="151">
        <f>O529*H529</f>
        <v>0</v>
      </c>
      <c r="Q529" s="151">
        <v>0</v>
      </c>
      <c r="R529" s="151">
        <f>Q529*H529</f>
        <v>0</v>
      </c>
      <c r="S529" s="151">
        <v>0</v>
      </c>
      <c r="T529" s="152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3" t="s">
        <v>203</v>
      </c>
      <c r="AT529" s="153" t="s">
        <v>119</v>
      </c>
      <c r="AU529" s="153" t="s">
        <v>81</v>
      </c>
      <c r="AY529" s="18" t="s">
        <v>116</v>
      </c>
      <c r="BE529" s="154">
        <f>IF(N529="základní",J529,0)</f>
        <v>0</v>
      </c>
      <c r="BF529" s="154">
        <f>IF(N529="snížená",J529,0)</f>
        <v>0</v>
      </c>
      <c r="BG529" s="154">
        <f>IF(N529="zákl. přenesená",J529,0)</f>
        <v>0</v>
      </c>
      <c r="BH529" s="154">
        <f>IF(N529="sníž. přenesená",J529,0)</f>
        <v>0</v>
      </c>
      <c r="BI529" s="154">
        <f>IF(N529="nulová",J529,0)</f>
        <v>0</v>
      </c>
      <c r="BJ529" s="18" t="s">
        <v>79</v>
      </c>
      <c r="BK529" s="154">
        <f>ROUND(I529*H529,2)</f>
        <v>0</v>
      </c>
      <c r="BL529" s="18" t="s">
        <v>203</v>
      </c>
      <c r="BM529" s="153" t="s">
        <v>783</v>
      </c>
    </row>
    <row r="530" spans="2:63" s="12" customFormat="1" ht="25.95" customHeight="1">
      <c r="B530" s="127"/>
      <c r="D530" s="128" t="s">
        <v>73</v>
      </c>
      <c r="E530" s="129" t="s">
        <v>784</v>
      </c>
      <c r="F530" s="129" t="s">
        <v>785</v>
      </c>
      <c r="I530" s="130"/>
      <c r="J530" s="131">
        <f>BK530</f>
        <v>0</v>
      </c>
      <c r="L530" s="127"/>
      <c r="M530" s="132"/>
      <c r="N530" s="133"/>
      <c r="O530" s="133"/>
      <c r="P530" s="134">
        <f>SUM(P531:P540)</f>
        <v>0</v>
      </c>
      <c r="Q530" s="133"/>
      <c r="R530" s="134">
        <f>SUM(R531:R540)</f>
        <v>0</v>
      </c>
      <c r="S530" s="133"/>
      <c r="T530" s="135">
        <f>SUM(T531:T540)</f>
        <v>0</v>
      </c>
      <c r="AR530" s="128" t="s">
        <v>139</v>
      </c>
      <c r="AT530" s="136" t="s">
        <v>73</v>
      </c>
      <c r="AU530" s="136" t="s">
        <v>74</v>
      </c>
      <c r="AY530" s="128" t="s">
        <v>116</v>
      </c>
      <c r="BK530" s="137">
        <f>SUM(BK531:BK540)</f>
        <v>0</v>
      </c>
    </row>
    <row r="531" spans="1:65" s="2" customFormat="1" ht="16.5" customHeight="1">
      <c r="A531" s="33"/>
      <c r="B531" s="140"/>
      <c r="C531" s="141" t="s">
        <v>786</v>
      </c>
      <c r="D531" s="141" t="s">
        <v>119</v>
      </c>
      <c r="E531" s="142" t="s">
        <v>79</v>
      </c>
      <c r="F531" s="143" t="s">
        <v>820</v>
      </c>
      <c r="G531" s="144" t="s">
        <v>787</v>
      </c>
      <c r="H531" s="145">
        <v>1</v>
      </c>
      <c r="I531" s="146"/>
      <c r="J531" s="147">
        <f aca="true" t="shared" si="40" ref="J531:J540">ROUND(I531*H531,2)</f>
        <v>0</v>
      </c>
      <c r="K531" s="148"/>
      <c r="L531" s="34"/>
      <c r="M531" s="149" t="s">
        <v>1</v>
      </c>
      <c r="N531" s="150" t="s">
        <v>39</v>
      </c>
      <c r="O531" s="59"/>
      <c r="P531" s="151">
        <f aca="true" t="shared" si="41" ref="P531:P540">O531*H531</f>
        <v>0</v>
      </c>
      <c r="Q531" s="151">
        <v>0</v>
      </c>
      <c r="R531" s="151">
        <f aca="true" t="shared" si="42" ref="R531:R540">Q531*H531</f>
        <v>0</v>
      </c>
      <c r="S531" s="151">
        <v>0</v>
      </c>
      <c r="T531" s="152">
        <f aca="true" t="shared" si="43" ref="T531:T540"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3" t="s">
        <v>123</v>
      </c>
      <c r="AT531" s="153" t="s">
        <v>119</v>
      </c>
      <c r="AU531" s="153" t="s">
        <v>79</v>
      </c>
      <c r="AY531" s="18" t="s">
        <v>116</v>
      </c>
      <c r="BE531" s="154">
        <f aca="true" t="shared" si="44" ref="BE531:BE540">IF(N531="základní",J531,0)</f>
        <v>0</v>
      </c>
      <c r="BF531" s="154">
        <f aca="true" t="shared" si="45" ref="BF531:BF540">IF(N531="snížená",J531,0)</f>
        <v>0</v>
      </c>
      <c r="BG531" s="154">
        <f aca="true" t="shared" si="46" ref="BG531:BG540">IF(N531="zákl. přenesená",J531,0)</f>
        <v>0</v>
      </c>
      <c r="BH531" s="154">
        <f aca="true" t="shared" si="47" ref="BH531:BH540">IF(N531="sníž. přenesená",J531,0)</f>
        <v>0</v>
      </c>
      <c r="BI531" s="154">
        <f aca="true" t="shared" si="48" ref="BI531:BI540">IF(N531="nulová",J531,0)</f>
        <v>0</v>
      </c>
      <c r="BJ531" s="18" t="s">
        <v>79</v>
      </c>
      <c r="BK531" s="154">
        <f aca="true" t="shared" si="49" ref="BK531:BK540">ROUND(I531*H531,2)</f>
        <v>0</v>
      </c>
      <c r="BL531" s="18" t="s">
        <v>123</v>
      </c>
      <c r="BM531" s="153" t="s">
        <v>788</v>
      </c>
    </row>
    <row r="532" spans="1:65" s="2" customFormat="1" ht="24.15" customHeight="1">
      <c r="A532" s="33"/>
      <c r="B532" s="140"/>
      <c r="C532" s="141" t="s">
        <v>789</v>
      </c>
      <c r="D532" s="141" t="s">
        <v>119</v>
      </c>
      <c r="E532" s="142" t="s">
        <v>81</v>
      </c>
      <c r="F532" s="143" t="s">
        <v>790</v>
      </c>
      <c r="G532" s="144" t="s">
        <v>787</v>
      </c>
      <c r="H532" s="145">
        <v>1</v>
      </c>
      <c r="I532" s="146"/>
      <c r="J532" s="147">
        <f t="shared" si="40"/>
        <v>0</v>
      </c>
      <c r="K532" s="148"/>
      <c r="L532" s="34"/>
      <c r="M532" s="149" t="s">
        <v>1</v>
      </c>
      <c r="N532" s="150" t="s">
        <v>39</v>
      </c>
      <c r="O532" s="59"/>
      <c r="P532" s="151">
        <f t="shared" si="41"/>
        <v>0</v>
      </c>
      <c r="Q532" s="151">
        <v>0</v>
      </c>
      <c r="R532" s="151">
        <f t="shared" si="42"/>
        <v>0</v>
      </c>
      <c r="S532" s="151">
        <v>0</v>
      </c>
      <c r="T532" s="152">
        <f t="shared" si="4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3" t="s">
        <v>123</v>
      </c>
      <c r="AT532" s="153" t="s">
        <v>119</v>
      </c>
      <c r="AU532" s="153" t="s">
        <v>79</v>
      </c>
      <c r="AY532" s="18" t="s">
        <v>116</v>
      </c>
      <c r="BE532" s="154">
        <f t="shared" si="44"/>
        <v>0</v>
      </c>
      <c r="BF532" s="154">
        <f t="shared" si="45"/>
        <v>0</v>
      </c>
      <c r="BG532" s="154">
        <f t="shared" si="46"/>
        <v>0</v>
      </c>
      <c r="BH532" s="154">
        <f t="shared" si="47"/>
        <v>0</v>
      </c>
      <c r="BI532" s="154">
        <f t="shared" si="48"/>
        <v>0</v>
      </c>
      <c r="BJ532" s="18" t="s">
        <v>79</v>
      </c>
      <c r="BK532" s="154">
        <f t="shared" si="49"/>
        <v>0</v>
      </c>
      <c r="BL532" s="18" t="s">
        <v>123</v>
      </c>
      <c r="BM532" s="153" t="s">
        <v>791</v>
      </c>
    </row>
    <row r="533" spans="1:65" s="2" customFormat="1" ht="16.5" customHeight="1">
      <c r="A533" s="33"/>
      <c r="B533" s="140"/>
      <c r="C533" s="141" t="s">
        <v>792</v>
      </c>
      <c r="D533" s="141" t="s">
        <v>119</v>
      </c>
      <c r="E533" s="142" t="s">
        <v>131</v>
      </c>
      <c r="F533" s="143" t="s">
        <v>793</v>
      </c>
      <c r="G533" s="144" t="s">
        <v>787</v>
      </c>
      <c r="H533" s="145">
        <v>1</v>
      </c>
      <c r="I533" s="146"/>
      <c r="J533" s="147">
        <f t="shared" si="40"/>
        <v>0</v>
      </c>
      <c r="K533" s="148"/>
      <c r="L533" s="34"/>
      <c r="M533" s="149" t="s">
        <v>1</v>
      </c>
      <c r="N533" s="150" t="s">
        <v>39</v>
      </c>
      <c r="O533" s="59"/>
      <c r="P533" s="151">
        <f t="shared" si="41"/>
        <v>0</v>
      </c>
      <c r="Q533" s="151">
        <v>0</v>
      </c>
      <c r="R533" s="151">
        <f t="shared" si="42"/>
        <v>0</v>
      </c>
      <c r="S533" s="151">
        <v>0</v>
      </c>
      <c r="T533" s="152">
        <f t="shared" si="43"/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53" t="s">
        <v>123</v>
      </c>
      <c r="AT533" s="153" t="s">
        <v>119</v>
      </c>
      <c r="AU533" s="153" t="s">
        <v>79</v>
      </c>
      <c r="AY533" s="18" t="s">
        <v>116</v>
      </c>
      <c r="BE533" s="154">
        <f t="shared" si="44"/>
        <v>0</v>
      </c>
      <c r="BF533" s="154">
        <f t="shared" si="45"/>
        <v>0</v>
      </c>
      <c r="BG533" s="154">
        <f t="shared" si="46"/>
        <v>0</v>
      </c>
      <c r="BH533" s="154">
        <f t="shared" si="47"/>
        <v>0</v>
      </c>
      <c r="BI533" s="154">
        <f t="shared" si="48"/>
        <v>0</v>
      </c>
      <c r="BJ533" s="18" t="s">
        <v>79</v>
      </c>
      <c r="BK533" s="154">
        <f t="shared" si="49"/>
        <v>0</v>
      </c>
      <c r="BL533" s="18" t="s">
        <v>123</v>
      </c>
      <c r="BM533" s="153" t="s">
        <v>794</v>
      </c>
    </row>
    <row r="534" spans="1:65" s="2" customFormat="1" ht="16.5" customHeight="1">
      <c r="A534" s="33"/>
      <c r="B534" s="140"/>
      <c r="C534" s="141" t="s">
        <v>795</v>
      </c>
      <c r="D534" s="141" t="s">
        <v>119</v>
      </c>
      <c r="E534" s="142" t="s">
        <v>123</v>
      </c>
      <c r="F534" s="143" t="s">
        <v>796</v>
      </c>
      <c r="G534" s="144" t="s">
        <v>787</v>
      </c>
      <c r="H534" s="145">
        <v>1</v>
      </c>
      <c r="I534" s="146"/>
      <c r="J534" s="147">
        <f t="shared" si="40"/>
        <v>0</v>
      </c>
      <c r="K534" s="148"/>
      <c r="L534" s="34"/>
      <c r="M534" s="149" t="s">
        <v>1</v>
      </c>
      <c r="N534" s="150" t="s">
        <v>39</v>
      </c>
      <c r="O534" s="59"/>
      <c r="P534" s="151">
        <f t="shared" si="41"/>
        <v>0</v>
      </c>
      <c r="Q534" s="151">
        <v>0</v>
      </c>
      <c r="R534" s="151">
        <f t="shared" si="42"/>
        <v>0</v>
      </c>
      <c r="S534" s="151">
        <v>0</v>
      </c>
      <c r="T534" s="152">
        <f t="shared" si="43"/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3" t="s">
        <v>123</v>
      </c>
      <c r="AT534" s="153" t="s">
        <v>119</v>
      </c>
      <c r="AU534" s="153" t="s">
        <v>79</v>
      </c>
      <c r="AY534" s="18" t="s">
        <v>116</v>
      </c>
      <c r="BE534" s="154">
        <f t="shared" si="44"/>
        <v>0</v>
      </c>
      <c r="BF534" s="154">
        <f t="shared" si="45"/>
        <v>0</v>
      </c>
      <c r="BG534" s="154">
        <f t="shared" si="46"/>
        <v>0</v>
      </c>
      <c r="BH534" s="154">
        <f t="shared" si="47"/>
        <v>0</v>
      </c>
      <c r="BI534" s="154">
        <f t="shared" si="48"/>
        <v>0</v>
      </c>
      <c r="BJ534" s="18" t="s">
        <v>79</v>
      </c>
      <c r="BK534" s="154">
        <f t="shared" si="49"/>
        <v>0</v>
      </c>
      <c r="BL534" s="18" t="s">
        <v>123</v>
      </c>
      <c r="BM534" s="153" t="s">
        <v>797</v>
      </c>
    </row>
    <row r="535" spans="1:65" s="2" customFormat="1" ht="16.5" customHeight="1">
      <c r="A535" s="33"/>
      <c r="B535" s="140"/>
      <c r="C535" s="141" t="s">
        <v>798</v>
      </c>
      <c r="D535" s="141" t="s">
        <v>119</v>
      </c>
      <c r="E535" s="142" t="s">
        <v>139</v>
      </c>
      <c r="F535" s="143" t="s">
        <v>799</v>
      </c>
      <c r="G535" s="144" t="s">
        <v>787</v>
      </c>
      <c r="H535" s="145">
        <v>1</v>
      </c>
      <c r="I535" s="146"/>
      <c r="J535" s="147">
        <f t="shared" si="40"/>
        <v>0</v>
      </c>
      <c r="K535" s="148"/>
      <c r="L535" s="34"/>
      <c r="M535" s="149" t="s">
        <v>1</v>
      </c>
      <c r="N535" s="150" t="s">
        <v>39</v>
      </c>
      <c r="O535" s="59"/>
      <c r="P535" s="151">
        <f t="shared" si="41"/>
        <v>0</v>
      </c>
      <c r="Q535" s="151">
        <v>0</v>
      </c>
      <c r="R535" s="151">
        <f t="shared" si="42"/>
        <v>0</v>
      </c>
      <c r="S535" s="151">
        <v>0</v>
      </c>
      <c r="T535" s="152">
        <f t="shared" si="43"/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3" t="s">
        <v>123</v>
      </c>
      <c r="AT535" s="153" t="s">
        <v>119</v>
      </c>
      <c r="AU535" s="153" t="s">
        <v>79</v>
      </c>
      <c r="AY535" s="18" t="s">
        <v>116</v>
      </c>
      <c r="BE535" s="154">
        <f t="shared" si="44"/>
        <v>0</v>
      </c>
      <c r="BF535" s="154">
        <f t="shared" si="45"/>
        <v>0</v>
      </c>
      <c r="BG535" s="154">
        <f t="shared" si="46"/>
        <v>0</v>
      </c>
      <c r="BH535" s="154">
        <f t="shared" si="47"/>
        <v>0</v>
      </c>
      <c r="BI535" s="154">
        <f t="shared" si="48"/>
        <v>0</v>
      </c>
      <c r="BJ535" s="18" t="s">
        <v>79</v>
      </c>
      <c r="BK535" s="154">
        <f t="shared" si="49"/>
        <v>0</v>
      </c>
      <c r="BL535" s="18" t="s">
        <v>123</v>
      </c>
      <c r="BM535" s="153" t="s">
        <v>800</v>
      </c>
    </row>
    <row r="536" spans="1:65" s="2" customFormat="1" ht="16.5" customHeight="1">
      <c r="A536" s="33"/>
      <c r="B536" s="140"/>
      <c r="C536" s="141" t="s">
        <v>801</v>
      </c>
      <c r="D536" s="141" t="s">
        <v>119</v>
      </c>
      <c r="E536" s="142" t="s">
        <v>147</v>
      </c>
      <c r="F536" s="143" t="s">
        <v>802</v>
      </c>
      <c r="G536" s="144" t="s">
        <v>787</v>
      </c>
      <c r="H536" s="145">
        <v>1</v>
      </c>
      <c r="I536" s="146"/>
      <c r="J536" s="147">
        <f t="shared" si="40"/>
        <v>0</v>
      </c>
      <c r="K536" s="148"/>
      <c r="L536" s="34"/>
      <c r="M536" s="149" t="s">
        <v>1</v>
      </c>
      <c r="N536" s="150" t="s">
        <v>39</v>
      </c>
      <c r="O536" s="59"/>
      <c r="P536" s="151">
        <f t="shared" si="41"/>
        <v>0</v>
      </c>
      <c r="Q536" s="151">
        <v>0</v>
      </c>
      <c r="R536" s="151">
        <f t="shared" si="42"/>
        <v>0</v>
      </c>
      <c r="S536" s="151">
        <v>0</v>
      </c>
      <c r="T536" s="152">
        <f t="shared" si="43"/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3" t="s">
        <v>123</v>
      </c>
      <c r="AT536" s="153" t="s">
        <v>119</v>
      </c>
      <c r="AU536" s="153" t="s">
        <v>79</v>
      </c>
      <c r="AY536" s="18" t="s">
        <v>116</v>
      </c>
      <c r="BE536" s="154">
        <f t="shared" si="44"/>
        <v>0</v>
      </c>
      <c r="BF536" s="154">
        <f t="shared" si="45"/>
        <v>0</v>
      </c>
      <c r="BG536" s="154">
        <f t="shared" si="46"/>
        <v>0</v>
      </c>
      <c r="BH536" s="154">
        <f t="shared" si="47"/>
        <v>0</v>
      </c>
      <c r="BI536" s="154">
        <f t="shared" si="48"/>
        <v>0</v>
      </c>
      <c r="BJ536" s="18" t="s">
        <v>79</v>
      </c>
      <c r="BK536" s="154">
        <f t="shared" si="49"/>
        <v>0</v>
      </c>
      <c r="BL536" s="18" t="s">
        <v>123</v>
      </c>
      <c r="BM536" s="153" t="s">
        <v>803</v>
      </c>
    </row>
    <row r="537" spans="1:65" s="2" customFormat="1" ht="16.5" customHeight="1">
      <c r="A537" s="33"/>
      <c r="B537" s="140"/>
      <c r="C537" s="141" t="s">
        <v>804</v>
      </c>
      <c r="D537" s="141" t="s">
        <v>119</v>
      </c>
      <c r="E537" s="142" t="s">
        <v>152</v>
      </c>
      <c r="F537" s="143" t="s">
        <v>805</v>
      </c>
      <c r="G537" s="144" t="s">
        <v>787</v>
      </c>
      <c r="H537" s="145">
        <v>1</v>
      </c>
      <c r="I537" s="146"/>
      <c r="J537" s="147">
        <f t="shared" si="40"/>
        <v>0</v>
      </c>
      <c r="K537" s="148"/>
      <c r="L537" s="34"/>
      <c r="M537" s="149" t="s">
        <v>1</v>
      </c>
      <c r="N537" s="150" t="s">
        <v>39</v>
      </c>
      <c r="O537" s="59"/>
      <c r="P537" s="151">
        <f t="shared" si="41"/>
        <v>0</v>
      </c>
      <c r="Q537" s="151">
        <v>0</v>
      </c>
      <c r="R537" s="151">
        <f t="shared" si="42"/>
        <v>0</v>
      </c>
      <c r="S537" s="151">
        <v>0</v>
      </c>
      <c r="T537" s="152">
        <f t="shared" si="43"/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3" t="s">
        <v>123</v>
      </c>
      <c r="AT537" s="153" t="s">
        <v>119</v>
      </c>
      <c r="AU537" s="153" t="s">
        <v>79</v>
      </c>
      <c r="AY537" s="18" t="s">
        <v>116</v>
      </c>
      <c r="BE537" s="154">
        <f t="shared" si="44"/>
        <v>0</v>
      </c>
      <c r="BF537" s="154">
        <f t="shared" si="45"/>
        <v>0</v>
      </c>
      <c r="BG537" s="154">
        <f t="shared" si="46"/>
        <v>0</v>
      </c>
      <c r="BH537" s="154">
        <f t="shared" si="47"/>
        <v>0</v>
      </c>
      <c r="BI537" s="154">
        <f t="shared" si="48"/>
        <v>0</v>
      </c>
      <c r="BJ537" s="18" t="s">
        <v>79</v>
      </c>
      <c r="BK537" s="154">
        <f t="shared" si="49"/>
        <v>0</v>
      </c>
      <c r="BL537" s="18" t="s">
        <v>123</v>
      </c>
      <c r="BM537" s="153" t="s">
        <v>806</v>
      </c>
    </row>
    <row r="538" spans="1:65" s="2" customFormat="1" ht="16.5" customHeight="1">
      <c r="A538" s="33"/>
      <c r="B538" s="140"/>
      <c r="C538" s="141" t="s">
        <v>807</v>
      </c>
      <c r="D538" s="141" t="s">
        <v>119</v>
      </c>
      <c r="E538" s="142" t="s">
        <v>144</v>
      </c>
      <c r="F538" s="143" t="s">
        <v>808</v>
      </c>
      <c r="G538" s="144" t="s">
        <v>787</v>
      </c>
      <c r="H538" s="145">
        <v>1</v>
      </c>
      <c r="I538" s="146"/>
      <c r="J538" s="147">
        <f t="shared" si="40"/>
        <v>0</v>
      </c>
      <c r="K538" s="148"/>
      <c r="L538" s="34"/>
      <c r="M538" s="149" t="s">
        <v>1</v>
      </c>
      <c r="N538" s="150" t="s">
        <v>39</v>
      </c>
      <c r="O538" s="59"/>
      <c r="P538" s="151">
        <f t="shared" si="41"/>
        <v>0</v>
      </c>
      <c r="Q538" s="151">
        <v>0</v>
      </c>
      <c r="R538" s="151">
        <f t="shared" si="42"/>
        <v>0</v>
      </c>
      <c r="S538" s="151">
        <v>0</v>
      </c>
      <c r="T538" s="152">
        <f t="shared" si="4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3" t="s">
        <v>123</v>
      </c>
      <c r="AT538" s="153" t="s">
        <v>119</v>
      </c>
      <c r="AU538" s="153" t="s">
        <v>79</v>
      </c>
      <c r="AY538" s="18" t="s">
        <v>116</v>
      </c>
      <c r="BE538" s="154">
        <f t="shared" si="44"/>
        <v>0</v>
      </c>
      <c r="BF538" s="154">
        <f t="shared" si="45"/>
        <v>0</v>
      </c>
      <c r="BG538" s="154">
        <f t="shared" si="46"/>
        <v>0</v>
      </c>
      <c r="BH538" s="154">
        <f t="shared" si="47"/>
        <v>0</v>
      </c>
      <c r="BI538" s="154">
        <f t="shared" si="48"/>
        <v>0</v>
      </c>
      <c r="BJ538" s="18" t="s">
        <v>79</v>
      </c>
      <c r="BK538" s="154">
        <f t="shared" si="49"/>
        <v>0</v>
      </c>
      <c r="BL538" s="18" t="s">
        <v>123</v>
      </c>
      <c r="BM538" s="153" t="s">
        <v>809</v>
      </c>
    </row>
    <row r="539" spans="1:65" s="2" customFormat="1" ht="16.5" customHeight="1">
      <c r="A539" s="33"/>
      <c r="B539" s="140"/>
      <c r="C539" s="141" t="s">
        <v>810</v>
      </c>
      <c r="D539" s="141" t="s">
        <v>119</v>
      </c>
      <c r="E539" s="142" t="s">
        <v>162</v>
      </c>
      <c r="F539" s="143" t="s">
        <v>811</v>
      </c>
      <c r="G539" s="144" t="s">
        <v>787</v>
      </c>
      <c r="H539" s="145">
        <v>1</v>
      </c>
      <c r="I539" s="146"/>
      <c r="J539" s="147">
        <f t="shared" si="40"/>
        <v>0</v>
      </c>
      <c r="K539" s="148"/>
      <c r="L539" s="34"/>
      <c r="M539" s="149" t="s">
        <v>1</v>
      </c>
      <c r="N539" s="150" t="s">
        <v>39</v>
      </c>
      <c r="O539" s="59"/>
      <c r="P539" s="151">
        <f t="shared" si="41"/>
        <v>0</v>
      </c>
      <c r="Q539" s="151">
        <v>0</v>
      </c>
      <c r="R539" s="151">
        <f t="shared" si="42"/>
        <v>0</v>
      </c>
      <c r="S539" s="151">
        <v>0</v>
      </c>
      <c r="T539" s="152">
        <f t="shared" si="4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3" t="s">
        <v>123</v>
      </c>
      <c r="AT539" s="153" t="s">
        <v>119</v>
      </c>
      <c r="AU539" s="153" t="s">
        <v>79</v>
      </c>
      <c r="AY539" s="18" t="s">
        <v>116</v>
      </c>
      <c r="BE539" s="154">
        <f t="shared" si="44"/>
        <v>0</v>
      </c>
      <c r="BF539" s="154">
        <f t="shared" si="45"/>
        <v>0</v>
      </c>
      <c r="BG539" s="154">
        <f t="shared" si="46"/>
        <v>0</v>
      </c>
      <c r="BH539" s="154">
        <f t="shared" si="47"/>
        <v>0</v>
      </c>
      <c r="BI539" s="154">
        <f t="shared" si="48"/>
        <v>0</v>
      </c>
      <c r="BJ539" s="18" t="s">
        <v>79</v>
      </c>
      <c r="BK539" s="154">
        <f t="shared" si="49"/>
        <v>0</v>
      </c>
      <c r="BL539" s="18" t="s">
        <v>123</v>
      </c>
      <c r="BM539" s="153" t="s">
        <v>812</v>
      </c>
    </row>
    <row r="540" spans="1:65" s="2" customFormat="1" ht="16.5" customHeight="1">
      <c r="A540" s="33"/>
      <c r="B540" s="140"/>
      <c r="C540" s="141" t="s">
        <v>813</v>
      </c>
      <c r="D540" s="141" t="s">
        <v>119</v>
      </c>
      <c r="E540" s="142" t="s">
        <v>171</v>
      </c>
      <c r="F540" s="143" t="s">
        <v>814</v>
      </c>
      <c r="G540" s="144" t="s">
        <v>303</v>
      </c>
      <c r="H540" s="145">
        <v>6</v>
      </c>
      <c r="I540" s="146"/>
      <c r="J540" s="147">
        <f t="shared" si="40"/>
        <v>0</v>
      </c>
      <c r="K540" s="148"/>
      <c r="L540" s="34"/>
      <c r="M540" s="198" t="s">
        <v>1</v>
      </c>
      <c r="N540" s="199" t="s">
        <v>39</v>
      </c>
      <c r="O540" s="200"/>
      <c r="P540" s="201">
        <f t="shared" si="41"/>
        <v>0</v>
      </c>
      <c r="Q540" s="201">
        <v>0</v>
      </c>
      <c r="R540" s="201">
        <f t="shared" si="42"/>
        <v>0</v>
      </c>
      <c r="S540" s="201">
        <v>0</v>
      </c>
      <c r="T540" s="202">
        <f t="shared" si="4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3" t="s">
        <v>123</v>
      </c>
      <c r="AT540" s="153" t="s">
        <v>119</v>
      </c>
      <c r="AU540" s="153" t="s">
        <v>79</v>
      </c>
      <c r="AY540" s="18" t="s">
        <v>116</v>
      </c>
      <c r="BE540" s="154">
        <f t="shared" si="44"/>
        <v>0</v>
      </c>
      <c r="BF540" s="154">
        <f t="shared" si="45"/>
        <v>0</v>
      </c>
      <c r="BG540" s="154">
        <f t="shared" si="46"/>
        <v>0</v>
      </c>
      <c r="BH540" s="154">
        <f t="shared" si="47"/>
        <v>0</v>
      </c>
      <c r="BI540" s="154">
        <f t="shared" si="48"/>
        <v>0</v>
      </c>
      <c r="BJ540" s="18" t="s">
        <v>79</v>
      </c>
      <c r="BK540" s="154">
        <f t="shared" si="49"/>
        <v>0</v>
      </c>
      <c r="BL540" s="18" t="s">
        <v>123</v>
      </c>
      <c r="BM540" s="153" t="s">
        <v>815</v>
      </c>
    </row>
    <row r="541" spans="1:31" s="2" customFormat="1" ht="6.9" customHeight="1">
      <c r="A541" s="33"/>
      <c r="B541" s="48"/>
      <c r="C541" s="49"/>
      <c r="D541" s="49"/>
      <c r="E541" s="49"/>
      <c r="F541" s="49"/>
      <c r="G541" s="49"/>
      <c r="H541" s="49"/>
      <c r="I541" s="49"/>
      <c r="J541" s="49"/>
      <c r="K541" s="49"/>
      <c r="L541" s="34"/>
      <c r="M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</row>
  </sheetData>
  <autoFilter ref="C124:K540"/>
  <mergeCells count="6">
    <mergeCell ref="L2:V2"/>
    <mergeCell ref="E7:H7"/>
    <mergeCell ref="E16:H16"/>
    <mergeCell ref="E25:H25"/>
    <mergeCell ref="E85:H8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Věra</cp:lastModifiedBy>
  <dcterms:created xsi:type="dcterms:W3CDTF">2023-11-13T13:45:39Z</dcterms:created>
  <dcterms:modified xsi:type="dcterms:W3CDTF">2023-11-13T13:52:56Z</dcterms:modified>
  <cp:category/>
  <cp:version/>
  <cp:contentType/>
  <cp:contentStatus/>
</cp:coreProperties>
</file>